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pivotTables/pivotTable5.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ml.chartshapes+xml"/>
  <Override PartName="/xl/pivotTables/pivotTable6.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12.xml" ContentType="application/vnd.openxmlformats-officedocument.drawing+xml"/>
  <Override PartName="/xl/tables/table2.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krish\OneDrive\Desktop\Imp files\"/>
    </mc:Choice>
  </mc:AlternateContent>
  <xr:revisionPtr revIDLastSave="0" documentId="13_ncr:1_{770788B9-2A99-49C2-9B55-EF8D2E179E2D}" xr6:coauthVersionLast="47" xr6:coauthVersionMax="47" xr10:uidLastSave="{00000000-0000-0000-0000-000000000000}"/>
  <bookViews>
    <workbookView xWindow="-108" yWindow="-108" windowWidth="23256" windowHeight="12456" firstSheet="5" activeTab="7" xr2:uid="{00000000-000D-0000-FFFF-FFFF00000000}"/>
  </bookViews>
  <sheets>
    <sheet name="KPI" sheetId="5" r:id="rId1"/>
    <sheet name="TOP 10 CITIES BY SALES" sheetId="8" r:id="rId2"/>
    <sheet name="SALES BY SUBCATEGORY" sheetId="7" r:id="rId3"/>
    <sheet name="Average ROI % by Region and Seg" sheetId="10" r:id="rId4"/>
    <sheet name="Impact of Discounts on Profit b" sheetId="12" r:id="rId5"/>
    <sheet name="Category-wise Monthly " sheetId="13" r:id="rId6"/>
    <sheet name="Orders" sheetId="1" r:id="rId7"/>
    <sheet name="dashboard" sheetId="4" r:id="rId8"/>
    <sheet name="AVEARAGE OPTION BUTTON" sheetId="6" r:id="rId9"/>
  </sheets>
  <definedNames>
    <definedName name="Slicer_Category">#N/A</definedName>
    <definedName name="Slicer_Segment">#N/A</definedName>
    <definedName name="Slicer_year">#N/A</definedName>
    <definedName name="Slicer_year2">#N/A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0" i="6" l="1" a="1"/>
  <c r="D20" i="6" s="1"/>
  <c r="D21" i="6" a="1"/>
  <c r="D21" i="6" s="1"/>
  <c r="D22" i="6" a="1"/>
  <c r="D22" i="6" s="1"/>
  <c r="D23" i="6" a="1"/>
  <c r="D23" i="6" s="1"/>
  <c r="C23" i="6"/>
  <c r="C20" i="6"/>
  <c r="C21" i="6"/>
  <c r="C22" i="6"/>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E21" i="6" l="1"/>
  <c r="F21" i="6" s="1"/>
  <c r="E23" i="6"/>
  <c r="F23" i="6" s="1"/>
  <c r="E22" i="6"/>
  <c r="F22" i="6" s="1"/>
  <c r="E20" i="6"/>
  <c r="F20" i="6" s="1"/>
  <c r="C28" i="6" l="1"/>
  <c r="C29"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<sst xmlns="http://schemas.openxmlformats.org/spreadsheetml/2006/main" count="13122" uniqueCount="3037">
  <si>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</si>
  <si>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</si>
  <si>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</si>
  <si>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</si>
  <si>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</si>
  <si>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</si>
  <si>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</si>
  <si>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</si>
  <si>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</si>
  <si>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</si>
  <si>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</si>
  <si>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</si>
  <si>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</si>
  <si>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</si>
  <si>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</si>
  <si>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</si>
  <si>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</si>
  <si>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Quantity</t>
  </si>
  <si>
    <t>Discount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</si>
  <si>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</si>
  <si>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</si>
  <si>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</si>
  <si>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</si>
  <si>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</si>
  <si>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</si>
  <si>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</si>
  <si>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</si>
  <si>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</si>
  <si>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</si>
  <si>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</si>
  <si>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</si>
  <si>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</si>
  <si>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</si>
  <si>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</si>
  <si>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</si>
  <si>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</si>
  <si>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</si>
  <si>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</si>
  <si>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</si>
  <si>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</si>
  <si>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</si>
  <si>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</si>
  <si>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</si>
  <si>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</si>
  <si>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</si>
  <si>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</si>
  <si>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</si>
  <si>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</si>
  <si>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</si>
  <si>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</si>
  <si>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</si>
  <si>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</si>
  <si>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</si>
  <si>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</si>
  <si>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</si>
  <si>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</si>
  <si>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</si>
  <si>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</si>
  <si>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</si>
  <si>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</si>
  <si>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</si>
  <si>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</si>
  <si>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</si>
  <si>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</si>
  <si>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</si>
  <si>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</si>
  <si>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</si>
  <si>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</si>
  <si>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</si>
  <si>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</si>
  <si>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</si>
  <si>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</si>
  <si>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</si>
  <si>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</si>
  <si>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</si>
  <si>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</si>
  <si>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</si>
  <si>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</si>
  <si>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</si>
  <si>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</si>
  <si>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</si>
  <si>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</si>
  <si>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</si>
  <si>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</si>
  <si>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</si>
  <si>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</si>
  <si>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</si>
  <si>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</si>
  <si>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</si>
  <si>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</si>
  <si>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</si>
  <si>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</si>
  <si>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</si>
  <si>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</si>
  <si>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</si>
  <si>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</si>
  <si>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</si>
  <si>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</si>
  <si>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</si>
  <si>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</si>
  <si>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</si>
  <si>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</si>
  <si>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</si>
  <si>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</si>
  <si>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</si>
  <si>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</si>
  <si>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</si>
  <si>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</si>
  <si>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</si>
  <si>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</si>
  <si>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</si>
  <si>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</si>
  <si>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</si>
  <si>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</si>
  <si>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</si>
  <si>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</si>
  <si>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</si>
  <si>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</si>
  <si>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</si>
  <si>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</si>
  <si>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</si>
  <si>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</si>
  <si>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</si>
  <si>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</si>
  <si>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</si>
  <si>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</si>
  <si>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</si>
  <si>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</si>
  <si>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</si>
  <si>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</si>
  <si>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</si>
  <si>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</si>
  <si>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</si>
  <si>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</si>
  <si>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</si>
  <si>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</si>
  <si>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</si>
  <si>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</si>
  <si>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</si>
  <si>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</si>
  <si>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</si>
  <si>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</si>
  <si>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</si>
  <si>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</si>
  <si>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</si>
  <si>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</si>
  <si>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</si>
  <si>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</si>
  <si>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</si>
  <si>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</si>
  <si>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</si>
  <si>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</si>
  <si>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</si>
  <si>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</si>
  <si>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</si>
  <si>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</si>
  <si>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</si>
  <si>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</si>
  <si>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</si>
  <si>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</si>
  <si>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</si>
  <si>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</si>
  <si>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</si>
  <si>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</si>
  <si>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</si>
  <si>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</si>
  <si>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</si>
  <si>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</si>
  <si>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</si>
  <si>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</si>
  <si>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</si>
  <si>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</si>
  <si>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</si>
  <si>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</si>
  <si>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</si>
  <si>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</si>
  <si>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</si>
  <si>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</si>
  <si>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</si>
  <si>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</si>
  <si>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</si>
  <si>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</si>
  <si>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</si>
  <si>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</si>
  <si>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</si>
  <si>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</si>
  <si>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</si>
  <si>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</si>
  <si>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</si>
  <si>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</si>
  <si>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</si>
  <si>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</si>
  <si>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</si>
  <si>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</si>
  <si>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</si>
  <si>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</si>
  <si>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</si>
  <si>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</si>
  <si>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</si>
  <si>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</si>
  <si>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</si>
  <si>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</si>
  <si>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</si>
  <si>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</si>
  <si>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</si>
  <si>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</si>
  <si>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</si>
  <si>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</si>
  <si>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</si>
  <si>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</si>
  <si>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</si>
  <si>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</si>
  <si>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</si>
  <si>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</si>
  <si>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</si>
  <si>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</si>
  <si>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</si>
  <si>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</si>
  <si>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</si>
  <si>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</si>
  <si>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</si>
  <si>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</si>
  <si>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</si>
  <si>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</si>
  <si>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</si>
  <si>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</si>
  <si>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</si>
  <si>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</si>
  <si>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</si>
  <si>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</si>
  <si>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</si>
  <si>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</si>
  <si>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</si>
  <si>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</si>
  <si>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</si>
  <si>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</si>
  <si>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</si>
  <si>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</si>
  <si>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</si>
  <si>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</si>
  <si>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</si>
  <si>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</si>
  <si>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</si>
  <si>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</si>
  <si>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</si>
  <si>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</si>
  <si>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</si>
  <si>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</si>
  <si>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</si>
  <si>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</si>
  <si>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</si>
  <si>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</si>
  <si>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</si>
  <si>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</si>
  <si>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</si>
  <si>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</si>
  <si>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</si>
  <si>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</si>
  <si>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</si>
  <si>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</si>
  <si>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</si>
  <si>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</si>
  <si>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</si>
  <si>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</si>
  <si>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</si>
  <si>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</si>
  <si>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</si>
  <si>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</si>
  <si>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</si>
  <si>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</si>
  <si>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</si>
  <si>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</si>
  <si>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</si>
  <si>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</si>
  <si>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</si>
  <si>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</si>
  <si>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</si>
  <si>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</si>
  <si>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</si>
  <si>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</si>
  <si>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</si>
  <si>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</si>
  <si>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</si>
  <si>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</si>
  <si>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</si>
  <si>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</si>
  <si>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</si>
  <si>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</si>
  <si>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</si>
  <si>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</si>
  <si>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</si>
  <si>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</si>
  <si>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</si>
  <si>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</si>
  <si>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</si>
  <si>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</si>
  <si>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</si>
  <si>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</si>
  <si>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</si>
  <si>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</si>
  <si>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</si>
  <si>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</si>
  <si>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</si>
  <si>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</si>
  <si>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</si>
  <si>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</si>
  <si>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</si>
  <si>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</si>
  <si>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</si>
  <si>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</si>
  <si>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</si>
  <si>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</si>
  <si>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</si>
  <si>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</si>
  <si>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</si>
  <si>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</si>
  <si>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</si>
  <si>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</si>
  <si>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</si>
  <si>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</si>
  <si>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</si>
  <si>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</si>
  <si>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</si>
  <si>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</si>
  <si>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</si>
  <si>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</si>
  <si>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</si>
  <si>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</si>
  <si>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</si>
  <si>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</si>
  <si>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</si>
  <si>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</si>
  <si>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</si>
  <si>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</si>
  <si>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</si>
  <si>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</si>
  <si>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</si>
  <si>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</si>
  <si>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</si>
  <si>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</si>
  <si>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</si>
  <si>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</si>
  <si>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</si>
  <si>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</si>
  <si>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</si>
  <si>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</si>
  <si>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</si>
  <si>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</si>
  <si>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</si>
  <si>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</si>
  <si>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</si>
  <si>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</si>
  <si>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</si>
  <si>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</si>
  <si>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</si>
  <si>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</si>
  <si>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</si>
  <si>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</si>
  <si>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</si>
  <si>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</si>
  <si>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</si>
  <si>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</si>
  <si>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</si>
  <si>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</si>
  <si>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</si>
  <si>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</si>
  <si>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</si>
  <si>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</si>
  <si>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</si>
  <si>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</si>
  <si>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</si>
  <si>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</si>
  <si>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</si>
  <si>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</si>
  <si>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</si>
  <si>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</si>
  <si>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</si>
  <si>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</si>
  <si>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</si>
  <si>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</si>
  <si>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</si>
  <si>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</si>
  <si>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</si>
  <si>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</si>
  <si>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</si>
  <si>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</si>
  <si>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</si>
  <si>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</si>
  <si>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</si>
  <si>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</si>
  <si>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</si>
  <si>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</si>
  <si>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</si>
  <si>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</si>
  <si>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</si>
  <si>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</si>
  <si>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</si>
  <si>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</si>
  <si>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</si>
  <si>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</si>
  <si>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</si>
  <si>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</si>
  <si>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</si>
  <si>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</si>
  <si>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</si>
  <si>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</si>
  <si>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</si>
  <si>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</si>
  <si>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</si>
  <si>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</si>
  <si>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</si>
  <si>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</si>
  <si>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</si>
  <si>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</si>
  <si>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</si>
  <si>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</si>
  <si>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</si>
  <si>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</si>
  <si>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</si>
  <si>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</si>
  <si>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</si>
  <si>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</si>
  <si>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</si>
  <si>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</si>
  <si>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</si>
  <si>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</si>
  <si>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</si>
  <si>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</si>
  <si>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</si>
  <si>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</si>
  <si>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</si>
  <si>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</si>
  <si>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</si>
  <si>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</si>
  <si>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</si>
  <si>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</si>
  <si>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</si>
  <si>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</si>
  <si>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</si>
  <si>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</si>
  <si>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</si>
  <si>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</si>
  <si>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</si>
  <si>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</si>
  <si>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</si>
  <si>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</si>
  <si>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</si>
  <si>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</si>
  <si>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</si>
  <si>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</si>
  <si>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</si>
  <si>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</si>
  <si>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</si>
  <si>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</si>
  <si>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</si>
  <si>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</si>
  <si>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</si>
  <si>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</si>
  <si>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</si>
  <si>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</si>
  <si>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</si>
  <si>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</si>
  <si>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</si>
  <si>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</si>
  <si>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</si>
  <si>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</si>
  <si>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</si>
  <si>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</si>
  <si>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</si>
  <si>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</si>
  <si>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</si>
  <si>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</si>
  <si>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</si>
  <si>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</si>
  <si>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</si>
  <si>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</si>
  <si>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</si>
  <si>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</si>
  <si>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</si>
  <si>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</si>
  <si>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</si>
  <si>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</si>
  <si>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</si>
  <si>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</si>
  <si>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</si>
  <si>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</si>
  <si>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</si>
  <si>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</si>
  <si>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</si>
  <si>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</si>
  <si>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</si>
  <si>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</si>
  <si>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</si>
  <si>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</si>
  <si>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</si>
  <si>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</si>
  <si>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</si>
  <si>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</si>
  <si>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</si>
  <si>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</si>
  <si>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</si>
  <si>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</si>
  <si>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</si>
  <si>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</si>
  <si>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</si>
  <si>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</si>
  <si>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</si>
  <si>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</si>
  <si>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</si>
  <si>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</si>
  <si>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</si>
  <si>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</si>
  <si>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</si>
  <si>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</si>
  <si>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</si>
  <si>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</si>
  <si>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</si>
  <si>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</si>
  <si>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</si>
  <si>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</si>
  <si>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</si>
  <si>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</si>
  <si>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</si>
  <si>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</si>
  <si>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</si>
  <si>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</si>
  <si>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</si>
  <si>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</si>
  <si>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</si>
  <si>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</si>
  <si>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</si>
  <si>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</si>
  <si>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</si>
  <si>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</si>
  <si>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</si>
  <si>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</si>
  <si>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</si>
  <si>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</si>
  <si>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</si>
  <si>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</si>
  <si>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</si>
  <si>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</si>
  <si>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</si>
  <si>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</si>
  <si>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</si>
  <si>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</si>
  <si>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</si>
  <si>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</si>
  <si>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</si>
  <si>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</si>
  <si>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</si>
  <si>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</si>
  <si>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</si>
  <si>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</si>
  <si>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</si>
  <si>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</si>
  <si>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</si>
  <si>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</si>
  <si>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</si>
  <si>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</si>
  <si>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</si>
  <si>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</si>
  <si>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</si>
  <si>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</si>
  <si>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</si>
  <si>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</si>
  <si>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</si>
  <si>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</si>
  <si>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</si>
  <si>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</si>
  <si>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</si>
  <si>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</si>
  <si>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</si>
  <si>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</si>
  <si>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</si>
  <si>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</si>
  <si>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</si>
  <si>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</si>
  <si>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</si>
  <si>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</si>
  <si>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</si>
  <si>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</si>
  <si>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</si>
  <si>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</si>
  <si>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</si>
  <si>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</si>
  <si>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</si>
  <si>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</si>
  <si>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</si>
  <si>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</si>
  <si>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</si>
  <si>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</si>
  <si>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</si>
  <si>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</si>
  <si>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</si>
  <si>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</si>
  <si>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</si>
  <si>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</si>
  <si>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</si>
  <si>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</si>
  <si>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</si>
  <si>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</si>
  <si>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</si>
  <si>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</si>
  <si>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</si>
  <si>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</si>
  <si>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</si>
  <si>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</si>
  <si>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</si>
  <si>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</si>
  <si>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</si>
  <si>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</si>
  <si>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</si>
  <si>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</si>
  <si>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</si>
  <si>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</si>
  <si>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</si>
  <si>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</si>
  <si>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</si>
  <si>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</si>
  <si>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</si>
  <si>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</si>
  <si>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</si>
  <si>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</si>
  <si>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</si>
  <si>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</si>
  <si>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</si>
  <si>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</si>
  <si>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</si>
  <si>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</si>
  <si>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</si>
  <si>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</si>
  <si>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</si>
  <si>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</si>
  <si>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</si>
  <si>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</si>
  <si>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</si>
  <si>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</si>
  <si>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</si>
  <si>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</si>
  <si>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</si>
  <si>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</si>
  <si>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</si>
  <si>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</si>
  <si>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</si>
  <si>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</si>
  <si>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</si>
  <si>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</si>
  <si>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</si>
  <si>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</si>
  <si>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</si>
  <si>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</si>
  <si>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</si>
  <si>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</si>
  <si>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</si>
  <si>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</si>
  <si>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</si>
  <si>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</si>
  <si>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</si>
  <si>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</si>
  <si>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</si>
  <si>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</si>
  <si>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</si>
  <si>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</si>
  <si>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</si>
  <si>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</si>
  <si>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</si>
  <si>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</si>
  <si>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</si>
  <si>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</si>
  <si>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</si>
  <si>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</si>
  <si>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</si>
  <si>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</si>
  <si>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</si>
  <si>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</si>
  <si>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</si>
  <si>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</si>
  <si>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</si>
  <si>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</si>
  <si>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</si>
  <si>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</si>
  <si>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</si>
  <si>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</si>
  <si>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</si>
  <si>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</si>
  <si>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</si>
  <si>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</si>
  <si>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</si>
  <si>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</si>
  <si>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</si>
  <si>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</si>
  <si>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</si>
  <si>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</si>
  <si>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</si>
  <si>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</si>
  <si>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</si>
  <si>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</si>
  <si>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</si>
  <si>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</si>
  <si>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</si>
  <si>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</si>
  <si>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</si>
  <si>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</si>
  <si>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</si>
  <si>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</si>
  <si>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</si>
  <si>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</si>
  <si>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</si>
  <si>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</si>
  <si>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</si>
  <si>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</si>
  <si>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</si>
  <si>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</si>
  <si>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</si>
  <si>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</si>
  <si>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</si>
  <si>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</si>
  <si>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</si>
  <si>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</si>
  <si>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</si>
  <si>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</si>
  <si>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</si>
  <si>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</si>
  <si>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</si>
  <si>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</si>
  <si>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</si>
  <si>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</si>
  <si>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</si>
  <si>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</si>
  <si>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</si>
  <si>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</si>
  <si>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</si>
  <si>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</si>
  <si>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</si>
  <si>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</si>
  <si>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</si>
  <si>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</si>
  <si>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</si>
  <si>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</si>
  <si>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</si>
  <si>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</si>
  <si>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</si>
  <si>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</si>
  <si>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</si>
  <si>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</si>
  <si>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</si>
  <si>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</si>
  <si>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</si>
  <si>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</si>
  <si>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</si>
  <si>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</si>
  <si>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</si>
  <si>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</si>
  <si>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</si>
  <si>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</si>
  <si>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</si>
  <si>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</si>
  <si>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</si>
  <si>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</si>
  <si>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</si>
  <si>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</si>
  <si>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</si>
  <si>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</si>
  <si>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</si>
  <si>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</si>
  <si>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</si>
  <si>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</si>
  <si>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</si>
  <si>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</si>
  <si>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</si>
  <si>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</si>
  <si>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</si>
  <si>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</si>
  <si>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</si>
  <si>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</si>
  <si>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</si>
  <si>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</si>
  <si>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</si>
  <si>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</si>
  <si>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</si>
  <si>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</si>
  <si>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</si>
  <si>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</si>
  <si>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</si>
  <si>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</si>
  <si>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</si>
  <si>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</si>
  <si>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</si>
  <si>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</si>
  <si>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</si>
  <si>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</si>
  <si>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</si>
  <si>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</si>
  <si>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</si>
  <si>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</si>
  <si>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</si>
  <si>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</si>
  <si>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</si>
  <si>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</si>
  <si>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</si>
  <si>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</si>
  <si>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</si>
  <si>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</si>
  <si>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</si>
  <si>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</si>
  <si>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</si>
  <si>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</si>
  <si>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</si>
  <si>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</si>
  <si>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</si>
  <si>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</si>
  <si>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</si>
  <si>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</si>
  <si>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</si>
  <si>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</si>
  <si>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</si>
  <si>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</si>
  <si>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</si>
  <si>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</si>
  <si>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</si>
  <si>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</si>
  <si>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</si>
  <si>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</si>
  <si>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</si>
  <si>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</si>
  <si>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</si>
  <si>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</si>
  <si>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</si>
  <si>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</si>
  <si>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</si>
  <si>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</si>
  <si>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</si>
  <si>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</si>
  <si>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</si>
  <si>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</si>
  <si>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</si>
  <si>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</si>
  <si>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</si>
  <si>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</si>
  <si>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</si>
  <si>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</si>
  <si>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</si>
  <si>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</si>
  <si>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</si>
  <si>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</si>
  <si>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</si>
  <si>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</si>
  <si>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</si>
  <si>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</si>
  <si>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</si>
  <si>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</si>
  <si>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</si>
  <si>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</si>
  <si>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</si>
  <si>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</si>
  <si>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</si>
  <si>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</si>
  <si>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</si>
  <si>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</si>
  <si>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</si>
  <si>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</si>
  <si>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</si>
  <si>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</si>
  <si>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</si>
  <si>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</si>
  <si>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</si>
  <si>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</si>
  <si>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</si>
  <si>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</si>
  <si>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</si>
  <si>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</si>
  <si>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</si>
  <si>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</si>
  <si>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</si>
  <si>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</si>
  <si>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</si>
  <si>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</si>
  <si>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</si>
  <si>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</si>
  <si>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</si>
  <si>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</si>
  <si>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</si>
  <si>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</si>
  <si>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</si>
  <si>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</si>
  <si>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</si>
  <si>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</si>
  <si>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</si>
  <si>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</si>
  <si>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</si>
  <si>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</si>
  <si>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</si>
  <si>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</si>
  <si>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</si>
  <si>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</si>
  <si>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</si>
  <si>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</si>
  <si>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</si>
  <si>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</si>
  <si>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</si>
  <si>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</si>
  <si>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</si>
  <si>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</si>
  <si>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</si>
  <si>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</si>
  <si>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</si>
  <si>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</si>
  <si>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</si>
  <si>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</si>
  <si>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</si>
  <si>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</si>
  <si>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</si>
  <si>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</si>
  <si>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</si>
  <si>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</si>
  <si>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</si>
  <si>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</si>
  <si>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</si>
  <si>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</si>
  <si>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</si>
  <si>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</si>
  <si>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</si>
  <si>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</si>
  <si>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</si>
  <si>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</si>
  <si>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</si>
  <si>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</si>
  <si>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</si>
  <si>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</si>
  <si>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</si>
  <si>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</si>
  <si>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</si>
  <si>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</si>
  <si>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</si>
  <si>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</si>
  <si>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</si>
  <si>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</si>
  <si>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</si>
  <si>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</si>
  <si>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</si>
  <si>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</si>
  <si>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</si>
  <si>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</si>
  <si>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</si>
  <si>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</si>
  <si>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</si>
  <si>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</si>
  <si>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</si>
  <si>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</si>
  <si>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</si>
  <si>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</si>
  <si>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</si>
  <si>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</si>
  <si>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</si>
  <si>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</si>
  <si>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</si>
  <si>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</si>
  <si>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</si>
  <si>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</si>
  <si>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</si>
  <si>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</si>
  <si>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</si>
  <si>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</si>
  <si>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</si>
  <si>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</si>
  <si>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</si>
  <si>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</si>
  <si>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</si>
  <si>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</si>
  <si>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</si>
  <si>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</si>
  <si>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</si>
  <si>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</si>
  <si>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</si>
  <si>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</si>
  <si>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</si>
  <si>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</si>
  <si>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</si>
  <si>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</si>
  <si>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</si>
  <si>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</si>
  <si>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</si>
  <si>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</si>
  <si>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</si>
  <si>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</si>
  <si>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</si>
  <si>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</si>
  <si>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</si>
  <si>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</si>
  <si>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</si>
  <si>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</si>
  <si>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</si>
  <si>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</si>
  <si>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</si>
  <si>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</si>
  <si>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</si>
  <si>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</si>
  <si>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</si>
  <si>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</si>
  <si>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</si>
  <si>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</si>
  <si>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</si>
  <si>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</si>
  <si>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</si>
  <si>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</si>
  <si>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</si>
  <si>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</si>
  <si>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</si>
  <si>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</si>
  <si>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</si>
  <si>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</si>
  <si>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</si>
  <si>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</si>
  <si>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</si>
  <si>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</si>
  <si>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</si>
  <si>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</si>
  <si>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</si>
  <si>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</si>
  <si>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</si>
  <si>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</si>
  <si>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</si>
  <si>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</si>
  <si>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</si>
  <si>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</si>
  <si>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</si>
  <si>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</si>
  <si>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</si>
  <si>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</si>
  <si>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</si>
  <si>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</si>
  <si>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</si>
  <si>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</si>
  <si>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</si>
  <si>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</si>
  <si>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</si>
  <si>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</si>
  <si>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</si>
  <si>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</si>
  <si>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</si>
  <si>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</si>
  <si>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</si>
  <si>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</si>
  <si>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</si>
  <si>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</si>
  <si>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</si>
  <si>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</si>
  <si>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</si>
  <si>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</si>
  <si>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</si>
  <si>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</si>
  <si>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</si>
  <si>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</si>
  <si>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</si>
  <si>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</si>
  <si>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</si>
  <si>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</si>
  <si>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</si>
  <si>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</si>
  <si>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</si>
  <si>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</si>
  <si>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</si>
  <si>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</si>
  <si>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</si>
  <si>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</si>
  <si>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</si>
  <si>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</si>
  <si>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</si>
  <si>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</si>
  <si>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</si>
  <si>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</si>
  <si>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</si>
  <si>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</si>
  <si>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</si>
  <si>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</si>
  <si>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</si>
  <si>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</si>
  <si>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</si>
  <si>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</si>
  <si>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</si>
  <si>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</si>
  <si>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</si>
  <si>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</si>
  <si>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</si>
  <si>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</si>
  <si>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</si>
  <si>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</si>
  <si>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</si>
  <si>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</si>
  <si>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</si>
  <si>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</si>
  <si>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</si>
  <si>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</si>
  <si>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</si>
  <si>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</si>
  <si>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</si>
  <si>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</si>
  <si>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</si>
  <si>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</si>
  <si>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</si>
  <si>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</si>
  <si>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</si>
  <si>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</si>
  <si>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</si>
  <si>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</si>
  <si>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</si>
  <si>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</si>
  <si>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</si>
  <si>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</si>
  <si>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</si>
  <si>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</si>
  <si>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</si>
  <si>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</si>
  <si>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</si>
  <si>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</si>
  <si>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</si>
  <si>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</si>
  <si>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</si>
  <si>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</si>
  <si>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</si>
  <si>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</si>
  <si>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</si>
  <si>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</si>
  <si>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</si>
  <si>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</si>
  <si>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</si>
  <si>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</si>
  <si>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</si>
  <si>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</si>
  <si>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</si>
  <si>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</si>
  <si>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</si>
  <si>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</si>
  <si>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</si>
  <si>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</si>
  <si>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</si>
  <si>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</si>
  <si>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</si>
  <si>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</si>
  <si>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</si>
  <si>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</si>
  <si>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</si>
  <si>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</si>
  <si>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</si>
  <si>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</si>
  <si>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</si>
  <si>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</si>
  <si>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</si>
  <si>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</si>
  <si>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</si>
  <si>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</si>
  <si>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</si>
  <si>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</si>
  <si>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</si>
  <si>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</si>
  <si>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</si>
  <si>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</si>
  <si>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</si>
  <si>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</si>
  <si>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</si>
  <si>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</si>
  <si>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</si>
  <si>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</si>
  <si>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</si>
  <si>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</si>
  <si>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</si>
  <si>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</si>
  <si>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</si>
  <si>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</si>
  <si>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</si>
  <si>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</si>
  <si>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</si>
  <si>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</si>
  <si>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</si>
  <si>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</si>
  <si>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</si>
  <si>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</si>
  <si>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</si>
  <si>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</si>
  <si>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</si>
  <si>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</si>
  <si>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</si>
  <si>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</si>
  <si>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</si>
  <si>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</si>
  <si>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</si>
  <si>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</si>
  <si>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</si>
  <si>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</si>
  <si>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</si>
  <si>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</si>
  <si>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</si>
  <si>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</si>
  <si>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</si>
  <si>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</si>
  <si>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</si>
  <si>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</si>
  <si>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</si>
  <si>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</si>
  <si>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</si>
  <si>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</si>
  <si>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</si>
  <si>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</si>
  <si>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</si>
  <si>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</si>
  <si>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</si>
  <si>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</si>
  <si>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</si>
  <si>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</si>
  <si>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</si>
  <si>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</si>
  <si>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</si>
  <si>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</si>
  <si>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</si>
  <si>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</si>
  <si>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</si>
  <si>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</si>
  <si>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</si>
  <si>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</si>
  <si>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</si>
  <si>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</si>
  <si>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</si>
  <si>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</si>
  <si>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</si>
  <si>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</si>
  <si>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</si>
  <si>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</si>
  <si>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</si>
  <si>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</si>
  <si>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</si>
  <si>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</si>
  <si>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</si>
  <si>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</si>
  <si>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</si>
  <si>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</si>
  <si>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</si>
  <si>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</si>
  <si>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</si>
  <si>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</si>
  <si>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</si>
  <si>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</si>
  <si>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</si>
  <si>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</si>
  <si>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</si>
  <si>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</si>
  <si>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</si>
  <si>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</si>
  <si>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</si>
  <si>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</si>
  <si>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</si>
  <si>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</si>
  <si>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</si>
  <si>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</si>
  <si>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</si>
  <si>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</si>
  <si>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</si>
  <si>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</si>
  <si>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</si>
  <si>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</si>
  <si>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</si>
  <si>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</si>
  <si>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</si>
  <si>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</si>
  <si>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</si>
  <si>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</si>
  <si>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</si>
  <si>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</si>
  <si>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</si>
  <si>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</si>
  <si>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</si>
  <si>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</si>
  <si>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</si>
  <si>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</si>
  <si>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</si>
  <si>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</si>
  <si>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</si>
  <si>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</si>
  <si>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</si>
  <si>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</si>
  <si>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</si>
  <si>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</si>
  <si>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</si>
  <si>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</si>
  <si>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</si>
  <si>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</si>
  <si>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</si>
  <si>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</si>
  <si>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</si>
  <si>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</si>
  <si>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</si>
  <si>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</si>
  <si>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</si>
  <si>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</si>
  <si>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</si>
  <si>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</si>
  <si>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</si>
  <si>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</si>
  <si>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</si>
  <si>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</si>
  <si>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</si>
  <si>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</si>
  <si>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</si>
  <si>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</si>
  <si>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</si>
  <si>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</si>
  <si>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</si>
  <si>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</si>
  <si>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</si>
  <si>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</si>
  <si>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</si>
  <si>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</si>
  <si>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</si>
  <si>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</si>
  <si>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</si>
  <si>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</si>
  <si>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</si>
  <si>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</si>
  <si>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</si>
  <si>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</si>
  <si>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</si>
  <si>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</si>
  <si>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</si>
  <si>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</si>
  <si>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</si>
  <si>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</si>
  <si>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</si>
  <si>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</si>
  <si>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</si>
  <si>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</si>
  <si>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</si>
  <si>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</si>
  <si>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</si>
  <si>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</si>
  <si>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</si>
  <si>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</si>
  <si>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</si>
  <si>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</si>
  <si>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</si>
  <si>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</si>
  <si>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</si>
  <si>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</si>
  <si>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</si>
  <si>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</si>
  <si>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</si>
  <si>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</si>
  <si>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</si>
  <si>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</si>
  <si>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</si>
  <si>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</si>
  <si>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</si>
  <si>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</si>
  <si>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</si>
  <si>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</si>
  <si>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</si>
  <si>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</si>
  <si>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</si>
  <si>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</si>
  <si>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</si>
  <si>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</si>
  <si>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</si>
  <si>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</si>
  <si>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</si>
  <si>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</si>
  <si>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</si>
  <si>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</si>
  <si>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</si>
  <si>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</si>
  <si>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</si>
  <si>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</si>
  <si>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</si>
  <si>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</si>
  <si>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</si>
  <si>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</si>
  <si>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</si>
  <si>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</si>
  <si>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</si>
  <si>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</si>
  <si>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</si>
  <si>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</si>
  <si>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</si>
  <si>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</si>
  <si>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</si>
  <si>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</si>
  <si>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</si>
  <si>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</si>
  <si>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</si>
  <si>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</si>
  <si>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</si>
  <si>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</si>
  <si>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</si>
  <si>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</si>
  <si>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</si>
  <si>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</si>
  <si>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</si>
  <si>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</si>
  <si>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</si>
  <si>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</si>
  <si>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</si>
  <si>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</si>
  <si>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</si>
  <si>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</si>
  <si>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</si>
  <si>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</si>
  <si>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</si>
  <si>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</si>
  <si>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</si>
  <si>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</si>
  <si>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</si>
  <si>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</si>
  <si>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</si>
  <si>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</si>
  <si>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</si>
  <si>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</si>
  <si>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</si>
  <si>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</si>
  <si>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</si>
  <si>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</si>
  <si>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</si>
  <si>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</si>
  <si>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</si>
  <si>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</si>
  <si>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</si>
  <si>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</si>
  <si>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</si>
  <si>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</si>
  <si>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</si>
  <si>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</si>
  <si>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</si>
  <si>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</si>
  <si>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</si>
  <si>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</si>
  <si>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</si>
  <si>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</si>
  <si>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</si>
  <si>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</si>
  <si>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</si>
  <si>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</si>
  <si>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</si>
  <si>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</si>
  <si>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</si>
  <si>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</si>
  <si>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</si>
  <si>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</si>
  <si>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</si>
  <si>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</si>
  <si>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</si>
  <si>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</si>
  <si>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</si>
  <si>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</si>
  <si>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</si>
  <si>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</si>
  <si>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</si>
  <si>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</si>
  <si>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</si>
  <si>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</si>
  <si>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</si>
  <si>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</si>
  <si>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</si>
  <si>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</si>
  <si>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</si>
  <si>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</si>
  <si>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</si>
  <si>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</si>
  <si>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</si>
  <si>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</si>
  <si>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</si>
  <si>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</si>
  <si>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</si>
  <si>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</si>
  <si>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</si>
  <si>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</si>
  <si>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</si>
  <si>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</si>
  <si>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</si>
  <si>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</si>
  <si>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</si>
  <si>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</si>
  <si>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</si>
  <si>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</si>
  <si>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</si>
  <si>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</si>
  <si>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</si>
  <si>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</si>
  <si>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</si>
  <si>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</si>
  <si>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</si>
  <si>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</si>
  <si>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</si>
  <si>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</si>
  <si>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</si>
  <si>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</si>
  <si>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</si>
  <si>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</si>
  <si>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</si>
  <si>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</si>
  <si>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</si>
  <si>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</si>
  <si>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</si>
  <si>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</si>
  <si>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</si>
  <si>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</si>
  <si>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</si>
  <si>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</si>
  <si>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</si>
  <si>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</si>
  <si>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</si>
  <si>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</si>
  <si>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</si>
  <si>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</si>
  <si>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</si>
  <si>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</si>
  <si>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</si>
  <si>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</si>
  <si>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</si>
  <si>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</si>
  <si>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</si>
  <si>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</si>
  <si>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</si>
  <si>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</si>
  <si>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</si>
  <si>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</si>
  <si>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</si>
  <si>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</si>
  <si>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</si>
  <si>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</si>
  <si>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</si>
  <si>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</si>
  <si>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</si>
  <si>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</si>
  <si>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</si>
  <si>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</si>
  <si>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</si>
  <si>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</si>
  <si>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</si>
  <si>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</si>
  <si>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</si>
  <si>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</si>
  <si>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</si>
  <si>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</si>
  <si>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</si>
  <si>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</si>
  <si>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</si>
  <si>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</si>
  <si>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</si>
  <si>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</si>
  <si>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</si>
  <si>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</si>
  <si>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</si>
  <si>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</si>
  <si>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</si>
  <si>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</si>
  <si>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</si>
  <si>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</si>
  <si>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</si>
  <si>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</si>
  <si>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</si>
  <si>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</si>
  <si>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</si>
  <si>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</si>
  <si>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</si>
  <si>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</si>
  <si>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</si>
  <si>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</si>
  <si>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</si>
  <si>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</si>
  <si>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</si>
  <si>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</si>
  <si>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</si>
  <si>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</si>
  <si>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</si>
  <si>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</si>
  <si>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</si>
  <si>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</si>
  <si>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</si>
  <si>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</si>
  <si>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</si>
  <si>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</si>
  <si>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</si>
  <si>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</si>
  <si>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</si>
  <si>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</si>
  <si>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</si>
  <si>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</si>
  <si>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</si>
  <si>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</si>
  <si>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</si>
  <si>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</si>
  <si>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</si>
  <si>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</si>
  <si>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</si>
  <si>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</si>
  <si>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</si>
  <si>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</si>
  <si>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</si>
  <si>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</si>
  <si>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</si>
  <si>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</si>
  <si>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</si>
  <si>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</si>
  <si>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</si>
  <si>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</si>
  <si>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</si>
  <si>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</si>
  <si>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</si>
  <si>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</si>
  <si>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</si>
  <si>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</si>
  <si>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</si>
  <si>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</si>
  <si>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</si>
  <si>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</si>
  <si>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</si>
  <si>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</si>
  <si>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</si>
  <si>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</si>
  <si>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</si>
  <si>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</si>
  <si>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</si>
  <si>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</si>
  <si>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</si>
  <si>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</si>
  <si>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</si>
  <si>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</si>
  <si>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</si>
  <si>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</si>
  <si>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</si>
  <si>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</si>
  <si>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</si>
  <si>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</si>
  <si>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</si>
  <si>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</si>
  <si>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</si>
  <si>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</si>
  <si>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</si>
  <si>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</si>
  <si>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</si>
  <si>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</si>
  <si>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</si>
  <si>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</si>
  <si>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</si>
  <si>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</si>
  <si>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</si>
  <si>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</si>
  <si>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</si>
  <si>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</si>
  <si>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</si>
  <si>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</si>
  <si>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</si>
  <si>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</si>
  <si>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</si>
  <si>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</si>
  <si>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</si>
  <si>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</si>
  <si>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</si>
  <si>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</si>
  <si>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</si>
  <si>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</si>
  <si>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</si>
  <si>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</si>
  <si>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</si>
  <si>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</si>
  <si>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</si>
  <si>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</si>
  <si>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</si>
  <si>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</si>
  <si>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</si>
  <si>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</si>
  <si>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</si>
  <si>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</si>
  <si>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</si>
  <si>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</si>
  <si>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</si>
  <si>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</si>
  <si>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</si>
  <si>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</si>
  <si>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</si>
  <si>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</si>
  <si>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</si>
  <si>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</si>
  <si>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</si>
  <si>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</si>
  <si>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</si>
  <si>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</si>
  <si>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</si>
  <si>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</si>
  <si>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</si>
  <si>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</si>
  <si>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</si>
  <si>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</si>
  <si>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</si>
  <si>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</si>
  <si>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</si>
  <si>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</si>
  <si>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</si>
  <si>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</si>
  <si>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</si>
  <si>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</si>
  <si>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</si>
  <si>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</si>
  <si>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</si>
  <si>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</si>
  <si>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</si>
  <si>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</si>
  <si>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</si>
  <si>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</si>
  <si>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</si>
  <si>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</si>
  <si>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</si>
  <si>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</si>
  <si>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</si>
  <si>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</si>
  <si>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</si>
  <si>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</si>
  <si>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</si>
  <si>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</si>
  <si>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</si>
  <si>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</si>
  <si>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</si>
  <si>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</si>
  <si>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</si>
  <si>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</si>
  <si>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</si>
  <si>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</si>
  <si>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</si>
  <si>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</si>
  <si>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</si>
  <si>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</si>
  <si>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</si>
  <si>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</si>
  <si>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</si>
  <si>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</si>
  <si>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</si>
  <si>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</si>
  <si>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</si>
  <si>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</si>
  <si>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</si>
  <si>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</si>
  <si>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</si>
  <si>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</si>
  <si>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</si>
  <si>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</si>
  <si>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</si>
  <si>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</si>
  <si>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</si>
  <si>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</si>
  <si>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</si>
  <si>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</si>
  <si>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</si>
  <si>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</si>
  <si>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</si>
  <si>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</si>
  <si>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</si>
  <si>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</si>
  <si>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</si>
  <si>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</si>
  <si>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</si>
  <si>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</si>
  <si>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</si>
  <si>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</si>
  <si>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</si>
  <si>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</si>
  <si>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</si>
  <si>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</si>
  <si>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</si>
  <si>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</si>
  <si>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</si>
  <si>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</si>
  <si>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</si>
  <si>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</si>
  <si>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</si>
  <si>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</si>
  <si>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</si>
  <si>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</si>
  <si>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</si>
  <si>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</si>
  <si>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</si>
  <si>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</si>
  <si>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</si>
  <si>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</si>
  <si>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</si>
  <si>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</si>
  <si>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</si>
  <si>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</si>
  <si>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</si>
  <si>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</si>
  <si>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</si>
  <si>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</si>
  <si>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</si>
  <si>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</si>
  <si>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</si>
  <si>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</si>
  <si>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</si>
  <si>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</si>
  <si>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</si>
  <si>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</si>
  <si>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</si>
  <si>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</si>
  <si>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</si>
  <si>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</si>
  <si>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</si>
  <si>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</si>
  <si>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</si>
  <si>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</si>
  <si>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</si>
  <si>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</si>
  <si>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</si>
  <si>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</si>
  <si>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</si>
  <si>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</si>
  <si>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</si>
  <si>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</si>
  <si>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</si>
  <si>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</si>
  <si>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</si>
  <si>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</si>
  <si>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</si>
  <si>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</si>
  <si>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</si>
  <si>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</si>
  <si>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</si>
  <si>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</si>
  <si>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</si>
  <si>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</si>
  <si>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</si>
  <si>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</si>
  <si>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</si>
  <si>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</si>
  <si>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</si>
  <si>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</si>
  <si>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</si>
  <si>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</si>
  <si>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</si>
  <si>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</si>
  <si>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</si>
  <si>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</si>
  <si>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</si>
  <si>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</si>
  <si>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</si>
  <si>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</si>
  <si>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</si>
  <si>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</si>
  <si>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</si>
  <si>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</si>
  <si>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</si>
  <si>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</si>
  <si>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</si>
  <si>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</si>
  <si>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</si>
  <si>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</si>
  <si>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</si>
  <si>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</si>
  <si>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</si>
  <si>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</si>
  <si>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</si>
  <si>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</si>
  <si>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</si>
  <si>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</si>
  <si>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</si>
  <si>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</si>
  <si>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</si>
  <si>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</si>
  <si>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</si>
  <si>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</si>
  <si>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</si>
  <si>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</si>
  <si>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</si>
  <si>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</si>
  <si>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</si>
  <si>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</si>
  <si>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</si>
  <si>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</si>
  <si>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</si>
  <si>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</si>
  <si>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</si>
  <si>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</si>
  <si>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</si>
  <si>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</si>
  <si>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</si>
  <si>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</si>
  <si>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</si>
  <si>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</si>
  <si>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</si>
  <si>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</si>
  <si>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</si>
  <si>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</si>
  <si>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</si>
  <si>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</si>
  <si>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</si>
  <si>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</si>
  <si>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</si>
  <si>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</si>
  <si>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</si>
  <si>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</si>
  <si>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</si>
  <si>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</si>
  <si>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</si>
  <si>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</si>
  <si>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</si>
  <si>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</si>
  <si>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</si>
  <si>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</si>
  <si>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</si>
  <si>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</si>
  <si>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</si>
  <si>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</si>
  <si>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</si>
  <si>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</si>
  <si>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</si>
  <si>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</si>
  <si>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</si>
  <si>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</si>
  <si>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</si>
  <si>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</si>
  <si>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</si>
  <si>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</si>
  <si>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</si>
  <si>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</si>
  <si>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</si>
  <si>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</si>
  <si>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</si>
  <si>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</si>
  <si>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</si>
  <si>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</si>
  <si>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</si>
  <si>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</si>
  <si>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</si>
  <si>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</si>
  <si>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</si>
  <si>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</si>
  <si>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</si>
  <si>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</si>
  <si>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</si>
  <si>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</si>
  <si>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</si>
  <si>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</si>
  <si>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</si>
  <si>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</si>
  <si>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</si>
  <si>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</si>
  <si>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</si>
  <si>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</si>
  <si>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</si>
  <si>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</si>
  <si>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</si>
  <si>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</si>
  <si>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</si>
  <si>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</si>
  <si>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</si>
  <si>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</si>
  <si>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</si>
  <si>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</si>
  <si>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</si>
  <si>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</si>
  <si>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</si>
  <si>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</si>
  <si>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</si>
  <si>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</si>
  <si>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</si>
  <si>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</si>
  <si>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</si>
  <si>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</si>
  <si>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</si>
  <si>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</si>
  <si>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</si>
  <si>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</si>
  <si>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</si>
  <si>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</si>
  <si>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</si>
  <si>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</si>
  <si>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</si>
  <si>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</si>
  <si>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</si>
  <si>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</si>
  <si>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</si>
  <si>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</si>
  <si>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</si>
  <si>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</si>
  <si>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</si>
  <si>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</si>
  <si>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</si>
  <si>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</si>
  <si>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</si>
  <si>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</si>
  <si>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</si>
  <si>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</si>
  <si>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</si>
  <si>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</si>
  <si>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</si>
  <si>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</si>
  <si>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</si>
  <si>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</si>
  <si>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</si>
  <si>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</si>
  <si>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</si>
  <si>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</si>
  <si>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</si>
  <si>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</si>
  <si>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</si>
  <si>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</si>
  <si>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</si>
  <si>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</si>
  <si>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</si>
  <si>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</si>
  <si>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</si>
  <si>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</si>
  <si>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</si>
  <si>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</si>
  <si>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</si>
  <si>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</si>
  <si>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</si>
  <si>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</si>
  <si>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</si>
  <si>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</si>
  <si>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</si>
  <si>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</si>
  <si>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</si>
  <si>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</si>
  <si>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</si>
  <si>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</si>
  <si>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</si>
  <si>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</si>
  <si>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</si>
  <si>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</si>
  <si>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</si>
  <si>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</si>
  <si>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</si>
  <si>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</si>
  <si>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</si>
  <si>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</si>
  <si>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</si>
  <si>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</si>
  <si>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</si>
  <si>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</si>
  <si>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</si>
  <si>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</si>
  <si>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</si>
  <si>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</si>
  <si>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</si>
  <si>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</si>
  <si>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</si>
  <si>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</si>
  <si>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</si>
  <si>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</si>
  <si>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</si>
  <si>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</si>
  <si>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</si>
  <si>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</si>
  <si>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</si>
  <si>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</si>
  <si>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</si>
  <si>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</si>
  <si>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</si>
  <si>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</si>
  <si>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</si>
  <si>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</si>
  <si>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</si>
  <si>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</si>
  <si>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</si>
  <si>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</si>
  <si>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</si>
  <si>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</si>
  <si>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</si>
  <si>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</si>
  <si>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</si>
  <si>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</si>
  <si>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</si>
  <si>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</si>
  <si>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</si>
  <si>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</si>
  <si>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</si>
  <si>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</si>
  <si>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</si>
  <si>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</si>
  <si>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</si>
  <si>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</si>
  <si>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</si>
  <si>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</si>
  <si>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</si>
  <si>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</si>
  <si>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</si>
  <si>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</si>
  <si>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</si>
  <si>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</si>
  <si>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</si>
  <si>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</si>
  <si>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</si>
  <si>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</si>
  <si>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</si>
  <si>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</si>
  <si>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</si>
  <si>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</si>
  <si>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</si>
  <si>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</si>
  <si>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</si>
  <si>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</si>
  <si>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</si>
  <si>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</si>
  <si>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</si>
  <si>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</si>
  <si>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</si>
  <si>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</si>
  <si>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</si>
  <si>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</si>
  <si>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</si>
  <si>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</si>
  <si>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</si>
  <si>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</si>
  <si>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</si>
  <si>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</si>
  <si>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</si>
  <si>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</si>
  <si>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</si>
  <si>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</si>
  <si>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</si>
  <si>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</si>
  <si>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</si>
  <si>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</si>
  <si>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</si>
  <si>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</si>
  <si>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</si>
  <si>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</si>
  <si>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</si>
  <si>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</si>
  <si>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</si>
  <si>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</si>
  <si>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</si>
  <si>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</si>
  <si>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</si>
  <si>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</si>
  <si>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</si>
  <si>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</si>
  <si>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</si>
  <si>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</si>
  <si>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</si>
  <si>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</si>
  <si>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</si>
  <si>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</si>
  <si>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</si>
  <si>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</si>
  <si>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</si>
  <si>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</si>
  <si>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</si>
  <si>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</si>
  <si>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</si>
  <si>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</si>
  <si>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</si>
  <si>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</si>
  <si>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</si>
  <si>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</si>
  <si>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</si>
  <si>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</si>
  <si>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</si>
  <si>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</si>
  <si>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</si>
  <si>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</si>
  <si>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</si>
  <si>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</si>
  <si>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</si>
  <si>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</si>
  <si>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</si>
  <si>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</si>
  <si>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</si>
  <si>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</si>
  <si>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</si>
  <si>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</si>
  <si>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</si>
  <si>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</si>
  <si>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</si>
  <si>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</si>
  <si>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</si>
  <si>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</si>
  <si>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</si>
  <si>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</si>
  <si>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</si>
  <si>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</si>
  <si>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</si>
  <si>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</si>
  <si>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</si>
  <si>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</si>
  <si>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</si>
  <si>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</si>
  <si>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</si>
  <si>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</si>
  <si>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</si>
  <si>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</si>
  <si>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</si>
  <si>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</si>
  <si>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</si>
  <si>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</si>
  <si>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</si>
  <si>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</si>
  <si>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</si>
  <si>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</si>
  <si>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</si>
  <si>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</si>
  <si>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</si>
  <si>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</si>
  <si>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</si>
  <si>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</si>
  <si>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</si>
  <si>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</si>
  <si>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</si>
  <si>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</si>
  <si>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</si>
  <si>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</si>
  <si>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</si>
  <si>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</si>
  <si>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</si>
  <si>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</si>
  <si>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</si>
  <si>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</si>
  <si>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</si>
  <si>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</si>
  <si>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</si>
  <si>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</si>
  <si>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</si>
  <si>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</si>
  <si>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</si>
  <si>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</si>
  <si>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</si>
  <si>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</si>
  <si>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</si>
  <si>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</si>
  <si>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</si>
  <si>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</si>
  <si>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</si>
  <si>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</si>
  <si>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</si>
  <si>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</si>
  <si>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</si>
  <si>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</si>
  <si>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</si>
  <si>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</si>
  <si>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</si>
  <si>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</si>
  <si>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</si>
  <si>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</si>
  <si>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</si>
  <si>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</si>
  <si>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</si>
  <si>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</si>
  <si>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</si>
  <si>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</si>
  <si>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</si>
  <si>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</si>
  <si>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</si>
  <si>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</si>
  <si>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</si>
  <si>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</si>
  <si>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</si>
  <si>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</si>
  <si>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</si>
  <si>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</si>
  <si>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</si>
  <si>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</si>
  <si>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</si>
  <si>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</si>
  <si>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</si>
  <si>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</si>
  <si>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</si>
  <si>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</si>
  <si>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</si>
  <si>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</si>
  <si>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</si>
  <si>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</si>
  <si>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</si>
  <si>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</si>
  <si>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</si>
  <si>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</si>
  <si>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</si>
  <si>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</si>
  <si>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</si>
  <si>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</si>
  <si>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</si>
  <si>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</si>
  <si>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</si>
  <si>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</si>
  <si>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</si>
  <si>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</si>
  <si>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</si>
  <si>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</si>
  <si>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</si>
  <si>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</si>
  <si>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</si>
  <si>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</si>
  <si>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</si>
  <si>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</si>
  <si>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</si>
  <si>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</si>
  <si>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</si>
  <si>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</si>
  <si>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</si>
  <si>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</si>
  <si>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</si>
  <si>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</si>
  <si>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</si>
  <si>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</si>
  <si>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</si>
  <si>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</si>
  <si>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</si>
  <si>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</si>
  <si>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</si>
  <si>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</si>
  <si>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</si>
  <si>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</si>
  <si>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</si>
  <si>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</si>
  <si>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</si>
  <si>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</si>
  <si>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</si>
  <si>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</si>
  <si>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</si>
  <si>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</si>
  <si>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</si>
  <si>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</si>
  <si>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</si>
  <si>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</si>
  <si>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</si>
  <si>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</si>
  <si>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</si>
  <si>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</si>
  <si>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</si>
  <si>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</si>
  <si>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</si>
  <si>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</si>
  <si>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</si>
  <si>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</si>
  <si>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</si>
  <si>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</si>
  <si>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</si>
  <si>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</si>
  <si>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</si>
  <si>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</si>
  <si>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</si>
  <si>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</si>
  <si>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</si>
  <si>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</si>
  <si>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</si>
  <si>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</si>
  <si>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</si>
  <si>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</si>
  <si>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</si>
  <si>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</si>
  <si>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</si>
  <si>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</si>
  <si>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</si>
  <si>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</si>
  <si>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</si>
  <si>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</si>
  <si>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</si>
  <si>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</si>
  <si>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</si>
  <si>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</si>
  <si>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</si>
  <si>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</si>
  <si>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</si>
  <si>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</si>
  <si>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</si>
  <si>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</si>
  <si>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</si>
  <si>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</si>
  <si>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</si>
  <si>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</si>
  <si>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</si>
  <si>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</si>
  <si>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</si>
  <si>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</si>
  <si>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</si>
  <si>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</si>
  <si>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</si>
  <si>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</si>
  <si>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</si>
  <si>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</si>
  <si>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</si>
  <si>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</si>
  <si>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</si>
  <si>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</si>
  <si>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</si>
  <si>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</si>
  <si>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</si>
  <si>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</si>
  <si>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</si>
  <si>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</si>
  <si>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</si>
  <si>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</si>
  <si>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</si>
  <si>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</si>
  <si>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</si>
  <si>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</si>
  <si>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</si>
  <si>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</si>
  <si>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</si>
  <si>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</si>
  <si>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</si>
  <si>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</si>
  <si>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</si>
  <si>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</si>
  <si>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</si>
  <si>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</si>
  <si>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</si>
  <si>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</si>
  <si>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</si>
  <si>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</si>
  <si>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</si>
  <si>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</si>
  <si>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</si>
  <si>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</si>
  <si>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</si>
  <si>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</si>
  <si>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</si>
  <si>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</si>
  <si>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</si>
  <si>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</si>
  <si>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</si>
  <si>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</si>
  <si>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</si>
  <si>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</si>
  <si>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</si>
  <si>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</si>
  <si>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</si>
  <si>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</si>
  <si>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</si>
  <si>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</si>
  <si>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</si>
  <si>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</si>
  <si>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</si>
  <si>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</si>
  <si>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</si>
  <si>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</si>
  <si>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</si>
  <si>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</si>
  <si>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</si>
  <si>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</si>
  <si>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</si>
  <si>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</si>
  <si>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</si>
  <si>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</si>
  <si>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</si>
  <si>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</si>
  <si>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</si>
  <si>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</si>
  <si>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</si>
  <si>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</si>
  <si>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</si>
  <si>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</si>
  <si>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</si>
  <si>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</si>
  <si>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</si>
  <si>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</si>
  <si>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</si>
  <si>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</si>
  <si>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</si>
  <si>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</si>
  <si>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</si>
  <si>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</si>
  <si>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</si>
  <si>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</si>
  <si>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</si>
  <si>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</si>
  <si>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</si>
  <si>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</si>
  <si>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</si>
  <si>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</si>
  <si>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</si>
  <si>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</si>
  <si>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</si>
  <si>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</si>
  <si>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</si>
  <si>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</si>
  <si>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</si>
  <si>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</si>
  <si>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</si>
  <si>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</si>
  <si>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</si>
  <si>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</si>
  <si>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</si>
  <si>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</si>
  <si>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</si>
  <si>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</si>
  <si>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</si>
  <si>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</si>
  <si>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</si>
  <si>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</si>
  <si>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</si>
  <si>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</si>
  <si>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</si>
  <si>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</si>
  <si>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</si>
  <si>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</si>
  <si>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</si>
  <si>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</si>
  <si>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</si>
  <si>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</si>
  <si>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</si>
  <si>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</si>
  <si>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</si>
  <si>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</si>
  <si>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</si>
  <si>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</si>
  <si>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</si>
  <si>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</si>
  <si>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</si>
  <si>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</si>
  <si>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</si>
  <si>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</si>
  <si>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</si>
  <si>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</si>
  <si>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</si>
  <si>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</si>
  <si>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</si>
  <si>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</si>
  <si>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</si>
  <si>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</si>
  <si>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</si>
  <si>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</si>
  <si>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</si>
  <si>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</si>
  <si>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</si>
  <si>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</si>
  <si>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</si>
  <si>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</si>
  <si>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</si>
  <si>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</si>
  <si>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</si>
  <si>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</si>
  <si>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</si>
  <si>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</si>
  <si>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</si>
  <si>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</si>
  <si>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</si>
  <si>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</si>
  <si>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</si>
  <si>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</si>
  <si>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</si>
  <si>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</si>
  <si>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</si>
  <si>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</si>
  <si>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</si>
  <si>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</si>
  <si>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</si>
  <si>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</si>
  <si>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</si>
  <si>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</si>
  <si>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</si>
  <si>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</si>
  <si>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</si>
  <si>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</si>
  <si>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</si>
  <si>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</si>
  <si>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</si>
  <si>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</si>
  <si>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</si>
  <si>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</si>
  <si>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</si>
  <si>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</si>
  <si>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</si>
  <si>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</si>
  <si>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</si>
  <si>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</si>
  <si>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</si>
  <si>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</si>
  <si>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</si>
  <si>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</si>
  <si>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</si>
  <si>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</si>
  <si>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</si>
  <si>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</si>
  <si>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</si>
  <si>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</si>
  <si>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</si>
  <si>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</si>
  <si>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</si>
  <si>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</si>
  <si>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</si>
  <si>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</si>
  <si>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</si>
  <si>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</si>
  <si>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</si>
  <si>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</si>
  <si>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</si>
  <si>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</si>
  <si>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</si>
  <si>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</si>
  <si>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</si>
  <si>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</si>
  <si>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</si>
  <si>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</si>
  <si>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</si>
  <si>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</si>
  <si>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</si>
  <si>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</si>
  <si>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</si>
  <si>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</si>
  <si>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</si>
  <si>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</si>
  <si>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</si>
  <si>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</si>
  <si>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</si>
  <si>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</si>
  <si>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</si>
  <si>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</si>
  <si>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</si>
  <si>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</si>
  <si>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</si>
  <si>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</si>
  <si>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</si>
  <si>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</si>
  <si>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</si>
  <si>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</si>
  <si>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</si>
  <si>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</si>
  <si>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</si>
  <si>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</si>
  <si>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</si>
  <si>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</si>
  <si>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</si>
  <si>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</si>
  <si>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</si>
  <si>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</si>
  <si>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</si>
  <si>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</si>
  <si>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</si>
  <si>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</si>
  <si>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</si>
  <si>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</si>
  <si>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</si>
  <si>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</si>
  <si>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</si>
  <si>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</si>
  <si>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</si>
  <si>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</si>
  <si>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</si>
  <si>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</si>
  <si>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</si>
  <si>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</si>
  <si>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</si>
  <si>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</si>
  <si>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</si>
  <si>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</si>
  <si>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</si>
  <si>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</si>
  <si>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</si>
  <si>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</si>
  <si>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</si>
  <si>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</si>
  <si>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</si>
  <si>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</si>
  <si>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</si>
  <si>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</si>
  <si>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</si>
  <si>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</si>
  <si>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</si>
  <si>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</si>
  <si>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</si>
  <si>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</si>
  <si>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</si>
  <si>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</si>
  <si>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</si>
  <si>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</si>
  <si>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</si>
  <si>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</si>
  <si>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</si>
  <si>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</si>
  <si>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</si>
  <si>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</si>
  <si>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</si>
  <si>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</si>
  <si>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</si>
  <si>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</si>
  <si>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</si>
  <si>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</si>
  <si>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</si>
  <si>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</si>
  <si>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</si>
  <si>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</si>
  <si>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</si>
  <si>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</si>
  <si>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</si>
  <si>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</si>
  <si>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</si>
  <si>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</si>
  <si>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</si>
  <si>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</si>
  <si>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</si>
  <si>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</si>
  <si>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</si>
  <si>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</si>
  <si>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</si>
  <si>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</si>
  <si>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</si>
  <si>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</si>
  <si>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</si>
  <si>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</si>
  <si>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</si>
  <si>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</si>
  <si>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</si>
  <si>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</si>
  <si>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</si>
  <si>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</si>
  <si>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</si>
  <si>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</si>
  <si>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</si>
  <si>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</si>
  <si>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</si>
  <si>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</si>
  <si>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</si>
  <si>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</si>
  <si>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</si>
  <si>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</si>
  <si>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</si>
  <si>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</si>
  <si>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</si>
  <si>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</si>
  <si>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</si>
  <si>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</si>
  <si>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</si>
  <si>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</si>
  <si>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</si>
  <si>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</si>
  <si>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</si>
  <si>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</si>
  <si>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</si>
  <si>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</si>
  <si>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</si>
  <si>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</si>
  <si>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</si>
  <si>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</si>
  <si>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</si>
  <si>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</si>
  <si>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</si>
  <si>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</si>
  <si>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</si>
  <si>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</si>
  <si>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</si>
  <si>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</si>
  <si>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</si>
  <si>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</si>
  <si>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</si>
  <si>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</si>
  <si>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</si>
  <si>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</si>
  <si>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</si>
  <si>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</si>
  <si>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</si>
  <si>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</si>
  <si>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</si>
  <si>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</si>
  <si>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</si>
  <si>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</si>
  <si>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</si>
  <si>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</si>
  <si>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</si>
  <si>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</si>
  <si>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</si>
  <si>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</si>
  <si>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</si>
  <si>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</si>
  <si>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</si>
  <si>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</si>
  <si>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</si>
  <si>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</si>
  <si>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</si>
  <si>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</si>
  <si>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</si>
  <si>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</si>
  <si>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</si>
  <si>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</si>
  <si>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</si>
  <si>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</si>
  <si>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</si>
  <si>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</si>
  <si>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</si>
  <si>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</si>
  <si>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</si>
  <si>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</si>
  <si>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</si>
  <si>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</si>
  <si>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</si>
  <si>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</si>
  <si>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</si>
  <si>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</si>
  <si>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</si>
  <si>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</si>
  <si>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</si>
  <si>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</si>
  <si>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</si>
  <si>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</si>
  <si>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</si>
  <si>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</si>
  <si>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</si>
  <si>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</si>
  <si>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</si>
  <si>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</si>
  <si>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</si>
  <si>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</si>
  <si>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</si>
  <si>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</si>
  <si>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</si>
  <si>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</si>
  <si>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</si>
  <si>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</si>
  <si>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</si>
  <si>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</si>
  <si>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</si>
  <si>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</si>
  <si>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</si>
  <si>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</si>
  <si>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</si>
  <si>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</si>
  <si>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</si>
  <si>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</si>
  <si>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</si>
  <si>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</si>
  <si>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</si>
  <si>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</si>
  <si>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</si>
  <si>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</si>
  <si>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</si>
  <si>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</si>
  <si>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</si>
  <si>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</si>
  <si>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</si>
  <si>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</si>
  <si>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</si>
  <si>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</si>
  <si>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</si>
  <si>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</si>
  <si>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</si>
  <si>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</si>
  <si>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</si>
  <si>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</si>
  <si>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</si>
  <si>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</si>
  <si>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</si>
  <si>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</si>
  <si>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</si>
  <si>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</si>
  <si>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</si>
  <si>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</si>
  <si>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</si>
  <si>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</si>
  <si>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</si>
  <si>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</si>
  <si>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</si>
  <si>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</si>
  <si>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</si>
  <si>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</si>
  <si>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</si>
  <si>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</si>
  <si>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</si>
  <si>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</si>
  <si>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</si>
  <si>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</si>
  <si>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</si>
  <si>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</si>
  <si>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</si>
  <si>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</si>
  <si>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</si>
  <si>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</si>
  <si>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</si>
  <si>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</si>
  <si>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</si>
  <si>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</si>
  <si>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</si>
  <si>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</si>
  <si>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</si>
  <si>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</si>
  <si>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</si>
  <si>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</si>
  <si>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</si>
  <si>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</si>
  <si>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</si>
  <si>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</si>
  <si>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</si>
  <si>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</si>
  <si>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</si>
  <si>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</si>
  <si>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</si>
  <si>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</si>
  <si>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</si>
  <si>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</si>
  <si>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</si>
  <si>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</si>
  <si>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</si>
  <si>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</si>
  <si>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</si>
  <si>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</si>
  <si>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</si>
  <si>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</si>
  <si>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</si>
  <si>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</si>
  <si>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</si>
  <si>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</si>
  <si>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</si>
  <si>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</si>
  <si>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</si>
  <si>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</si>
  <si>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</si>
  <si>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</si>
  <si>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</si>
  <si>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</si>
  <si>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</si>
  <si>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</si>
  <si>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</si>
  <si>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</si>
  <si>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</si>
  <si>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</si>
  <si>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</si>
  <si>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</si>
  <si>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</si>
  <si>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</si>
  <si>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</si>
  <si>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</si>
  <si>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</si>
  <si>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</si>
  <si>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</si>
  <si>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</si>
  <si>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</si>
  <si>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</si>
  <si>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</si>
  <si>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</si>
  <si>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</si>
  <si>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</si>
  <si>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</si>
  <si>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</si>
  <si>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</si>
  <si>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</si>
  <si>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</si>
  <si>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</si>
  <si>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</si>
  <si>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</si>
  <si>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</si>
  <si>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</si>
  <si>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</si>
  <si>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</si>
  <si>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</si>
  <si>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</si>
  <si>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</si>
  <si>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</si>
  <si>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</si>
  <si>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</si>
  <si>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</si>
  <si>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</si>
  <si>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</si>
  <si>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</si>
  <si>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</si>
  <si>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</si>
  <si>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</si>
  <si>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</si>
  <si>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</si>
  <si>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</si>
  <si>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</si>
  <si>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</si>
  <si>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</si>
  <si>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</si>
  <si>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</si>
  <si>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</si>
  <si>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</si>
  <si>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</si>
  <si>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</si>
  <si>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</si>
  <si>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</si>
  <si>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</si>
  <si>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</si>
  <si>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</si>
  <si>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</si>
  <si>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</si>
  <si>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</si>
  <si>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</si>
  <si>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</si>
  <si>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</si>
  <si>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</si>
  <si>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</si>
  <si>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</si>
  <si>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</si>
  <si>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</si>
  <si>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</si>
  <si>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</si>
  <si>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</si>
  <si>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</si>
  <si>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</si>
  <si>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</si>
  <si>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</si>
  <si>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</si>
  <si>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</si>
  <si>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</si>
  <si>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</si>
  <si>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</si>
  <si>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</si>
  <si>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</si>
  <si>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</si>
  <si>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</si>
  <si>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</si>
  <si>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</si>
  <si>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loss flage</t>
  </si>
  <si>
    <t>discount flage</t>
  </si>
  <si>
    <t>month</t>
  </si>
  <si>
    <t>year</t>
  </si>
  <si>
    <t>ROI %</t>
  </si>
  <si>
    <t>profit per unit $</t>
  </si>
  <si>
    <t>sales per unit$</t>
  </si>
  <si>
    <t>cost price$</t>
  </si>
  <si>
    <t>Profit$</t>
  </si>
  <si>
    <t>profit margin %</t>
  </si>
  <si>
    <t>Sales$</t>
  </si>
  <si>
    <t>Sum of Sales$</t>
  </si>
  <si>
    <t>Sum of Profit$</t>
  </si>
  <si>
    <t>Count of Quantity</t>
  </si>
  <si>
    <t>Average of ROI %</t>
  </si>
  <si>
    <t>Average of cost price$</t>
  </si>
  <si>
    <t>Average of Discount</t>
  </si>
  <si>
    <t>Row Labels</t>
  </si>
  <si>
    <t>2014</t>
  </si>
  <si>
    <t>2015</t>
  </si>
  <si>
    <t>2016</t>
  </si>
  <si>
    <t>2017</t>
  </si>
  <si>
    <t>Grand Total</t>
  </si>
  <si>
    <t>option button</t>
  </si>
  <si>
    <t>years</t>
  </si>
  <si>
    <t>above average</t>
  </si>
  <si>
    <t>Column Labels</t>
  </si>
  <si>
    <t>January</t>
  </si>
  <si>
    <t>February</t>
  </si>
  <si>
    <t>March</t>
  </si>
  <si>
    <t>April</t>
  </si>
  <si>
    <t>May</t>
  </si>
  <si>
    <t>June</t>
  </si>
  <si>
    <t>July</t>
  </si>
  <si>
    <t>August</t>
  </si>
  <si>
    <t>September</t>
  </si>
  <si>
    <t>October</t>
  </si>
  <si>
    <t>November</t>
  </si>
  <si>
    <t>December</t>
  </si>
  <si>
    <t>total</t>
  </si>
  <si>
    <t>percentage</t>
  </si>
  <si>
    <t xml:space="preserve">"AVERAGE"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</si>
</sst>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0.0%"/>
  </numFmts>
  <fonts count="9" x14ac:knownFonts="1">
    <font>
      <sz val="12"/>
      <color theme="1"/>
      <name val="Calibri"/>
      <scheme val="minor"/>
    </font>
    <font>
      <sz val="12"/>
      <color rgb="FF000000"/>
      <name val="Calibri"/>
    </font>
    <font>
      <sz val="12"/>
      <color theme="1"/>
      <name val="Calibri"/>
      <scheme val="minor"/>
    </font>
    <font>
      <sz val="12"/>
      <color theme="1"/>
      <name val="Calibri"/>
    </font>
    <font>
      <sz val="12"/>
      <color theme="1"/>
      <name val="Calibri"/>
      <family val="2"/>
      <scheme val="minor"/>
    </font>
    <font>
      <sz val="12"/>
      <color rgb="FF000000"/>
      <name val="Calibri"/>
      <family val="2"/>
    </font>
    <font>
      <b/>
      <sz val="12"/>
      <color theme="1"/>
      <name val="Calibri"/>
      <family val="2"/>
      <scheme val="minor"/>
    </font>
    <font>
      <sz val="12"/>
      <color theme="0"/>
      <name val="Calibri"/>
      <family val="2"/>
      <scheme val="minor"/>
    </font>
    <font>
      <sz val="8"/>
      <color rgb="FF000000"/>
      <name val="Segoe UI"/>
      <family val="2"/>
    </font>
  </fonts>
  <fills count="4">
    <fill>
      <patternFill patternType="none"/>
    </fill>
    <fill>
      <patternFill patternType="gray125"/>
    </fill>
    <fill>
      <patternFill patternType="solid">
        <fgColor rgb="FFFF00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23">
    <xf numFmtId="0" fontId="0" fillId="0" borderId="0" xfId="0"/>
    <xf numFmtId="0" fontId="1" fillId="0" borderId="0" xfId="0" applyFont="1"/>
    <xf numFmtId="0" fontId="2" fillId="0" borderId="0" xfId="0" applyFont="1"/>
    <xf numFmtId="14" fontId="3" fillId="0" borderId="0" xfId="0" applyNumberFormat="1" applyFont="1"/>
    <xf numFmtId="0" fontId="4" fillId="0" borderId="0" xfId="0" applyFont="1"/>
    <xf numFmtId="0" fontId="5" fillId="0" borderId="0" xfId="0" applyFont="1"/>
    <xf numFmtId="164" fontId="2" fillId="0" borderId="0" xfId="0" applyNumberFormat="1" applyFont="1"/>
    <xf numFmtId="164" fontId="0" fillId="0" borderId="0" xfId="0" applyNumberFormat="1"/>
    <xf numFmtId="10" fontId="1" fillId="0" borderId="0" xfId="0" applyNumberFormat="1" applyFont="1"/>
    <xf numFmtId="10" fontId="2" fillId="0" borderId="0" xfId="0" applyNumberFormat="1" applyFont="1"/>
    <xf numFmtId="10" fontId="0" fillId="0" borderId="0" xfId="0" applyNumberFormat="1"/>
    <xf numFmtId="10" fontId="5" fillId="0" borderId="0" xfId="0" applyNumberFormat="1" applyFont="1"/>
    <xf numFmtId="10" fontId="4" fillId="0" borderId="0" xfId="0" applyNumberFormat="1" applyFont="1"/>
    <xf numFmtId="164" fontId="4" fillId="0" borderId="0" xfId="0" applyNumberFormat="1" applyFont="1"/>
    <xf numFmtId="164" fontId="5" fillId="0" borderId="0" xfId="0" applyNumberFormat="1" applyFont="1"/>
    <xf numFmtId="164" fontId="6" fillId="0" borderId="0" xfId="0" applyNumberFormat="1" applyFont="1" applyAlignment="1">
      <alignment horizontal="center"/>
    </xf>
    <xf numFmtId="10" fontId="6" fillId="0" borderId="0" xfId="0" applyNumberFormat="1" applyFont="1" applyAlignment="1">
      <alignment horizontal="center"/>
    </xf>
    <xf numFmtId="0" fontId="6" fillId="0" borderId="0" xfId="0" applyFont="1" applyAlignment="1">
      <alignment horizontal="center"/>
    </xf>
    <xf numFmtId="0" fontId="0" fillId="0" borderId="0" xfId="0" pivotButton="1"/>
    <xf numFmtId="0" fontId="0" fillId="0" borderId="0" xfId="0" applyAlignment="1">
      <alignment horizontal="left"/>
    </xf>
    <xf numFmtId="0" fontId="7" fillId="2" borderId="0" xfId="0" applyFont="1" applyFill="1"/>
    <xf numFmtId="0" fontId="6" fillId="3" borderId="0" xfId="0" applyFont="1" applyFill="1"/>
    <xf numFmtId="165" fontId="0" fillId="0" borderId="0" xfId="0" applyNumberFormat="1"/>
  </cellXfs>
  <cellStyles count="1">
    <cellStyle name="Normal" xfId="0" builtinId="0"/>
  </cellStyles>
  <dxfs count="43">
    <dxf>
      <font>
        <color rgb="FF9C0006"/>
      </font>
      <fill>
        <patternFill>
          <bgColor rgb="FFFFC7CE"/>
        </patternFill>
      </fill>
    </dxf>
    <dxf>
      <numFmt numFmtId="0" formatCode="General"/>
    </dxf>
    <dxf>
      <numFmt numFmtId="0" formatCode="General"/>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scheme val="minor"/>
      </font>
      <numFmt numFmtId="14" formatCode="0.00%"/>
    </dxf>
    <dxf>
      <font>
        <b val="0"/>
        <i val="0"/>
        <strike val="0"/>
        <condense val="0"/>
        <extend val="0"/>
        <outline val="0"/>
        <shadow val="0"/>
        <u val="none"/>
        <vertAlign val="baseline"/>
        <sz val="12"/>
        <color theme="1"/>
        <name val="Calibri"/>
        <scheme val="minor"/>
      </font>
      <numFmt numFmtId="0" formatCode="General"/>
    </dxf>
    <dxf>
      <font>
        <b val="0"/>
        <i val="0"/>
        <strike val="0"/>
        <condense val="0"/>
        <extend val="0"/>
        <outline val="0"/>
        <shadow val="0"/>
        <u val="none"/>
        <vertAlign val="baseline"/>
        <sz val="12"/>
        <color theme="1"/>
        <name val="Calibri"/>
        <scheme val="minor"/>
      </font>
      <numFmt numFmtId="0" formatCode="General"/>
    </dxf>
    <dxf>
      <font>
        <b val="0"/>
        <i val="0"/>
        <strike val="0"/>
        <condense val="0"/>
        <extend val="0"/>
        <outline val="0"/>
        <shadow val="0"/>
        <u val="none"/>
        <vertAlign val="baseline"/>
        <sz val="12"/>
        <color theme="1"/>
        <name val="Calibri"/>
        <scheme val="minor"/>
      </font>
      <numFmt numFmtId="164" formatCode="&quot;$&quot;#,##0.00"/>
    </dxf>
    <dxf>
      <font>
        <b val="0"/>
        <i val="0"/>
        <strike val="0"/>
        <condense val="0"/>
        <extend val="0"/>
        <outline val="0"/>
        <shadow val="0"/>
        <u val="none"/>
        <vertAlign val="baseline"/>
        <sz val="12"/>
        <color theme="1"/>
        <name val="Calibri"/>
        <scheme val="minor"/>
      </font>
      <numFmt numFmtId="164" formatCode="&quot;$&quot;#,##0.00"/>
    </dxf>
    <dxf>
      <font>
        <b val="0"/>
        <i val="0"/>
        <strike val="0"/>
        <condense val="0"/>
        <extend val="0"/>
        <outline val="0"/>
        <shadow val="0"/>
        <u val="none"/>
        <vertAlign val="baseline"/>
        <sz val="12"/>
        <color theme="1"/>
        <name val="Calibri"/>
        <scheme val="minor"/>
      </font>
      <numFmt numFmtId="164" formatCode="&quot;$&quot;#,##0.00"/>
    </dxf>
    <dxf>
      <font>
        <b val="0"/>
        <i val="0"/>
        <strike val="0"/>
        <condense val="0"/>
        <extend val="0"/>
        <outline val="0"/>
        <shadow val="0"/>
        <u val="none"/>
        <vertAlign val="baseline"/>
        <sz val="12"/>
        <color theme="1"/>
        <name val="Calibri"/>
        <scheme val="minor"/>
      </font>
      <numFmt numFmtId="14" formatCode="0.00%"/>
    </dxf>
    <dxf>
      <font>
        <b val="0"/>
        <i val="0"/>
        <strike val="0"/>
        <condense val="0"/>
        <extend val="0"/>
        <outline val="0"/>
        <shadow val="0"/>
        <u val="none"/>
        <vertAlign val="baseline"/>
        <sz val="12"/>
        <color theme="1"/>
        <name val="Calibri"/>
        <scheme val="minor"/>
      </font>
      <numFmt numFmtId="164" formatCode="&quot;$&quot;#,##0.00"/>
    </dxf>
    <dxf>
      <font>
        <b val="0"/>
        <i val="0"/>
        <strike val="0"/>
        <condense val="0"/>
        <extend val="0"/>
        <outline val="0"/>
        <shadow val="0"/>
        <u val="none"/>
        <vertAlign val="baseline"/>
        <sz val="12"/>
        <color theme="1"/>
        <name val="Calibri"/>
        <scheme val="minor"/>
      </font>
      <numFmt numFmtId="14" formatCode="0.00%"/>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numFmt numFmtId="164" formatCode="&quot;$&quot;#,##0.00"/>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none"/>
      </font>
      <numFmt numFmtId="19" formatCode="m/d/yyyy"/>
    </dxf>
    <dxf>
      <font>
        <b val="0"/>
        <i val="0"/>
        <strike val="0"/>
        <condense val="0"/>
        <extend val="0"/>
        <outline val="0"/>
        <shadow val="0"/>
        <u val="none"/>
        <vertAlign val="baseline"/>
        <sz val="12"/>
        <color theme="1"/>
        <name val="Calibri"/>
        <scheme val="none"/>
      </font>
      <numFmt numFmtId="19" formatCode="m/d/yyyy"/>
    </dxf>
    <dxf>
      <font>
        <b val="0"/>
        <i val="0"/>
        <strike val="0"/>
        <condense val="0"/>
        <extend val="0"/>
        <outline val="0"/>
        <shadow val="0"/>
        <u val="none"/>
        <vertAlign val="baseline"/>
        <sz val="12"/>
        <color theme="1"/>
        <name val="Calibri"/>
        <scheme val="none"/>
      </font>
      <numFmt numFmtId="19" formatCode="m/d/yyyy"/>
    </dxf>
    <dxf>
      <font>
        <b val="0"/>
        <i val="0"/>
        <strike val="0"/>
        <condense val="0"/>
        <extend val="0"/>
        <outline val="0"/>
        <shadow val="0"/>
        <u val="none"/>
        <vertAlign val="baseline"/>
        <sz val="12"/>
        <color theme="1"/>
        <name val="Calibri"/>
        <scheme val="none"/>
      </font>
      <numFmt numFmtId="19" formatCode="m/d/yyyy"/>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rgb="FF000000"/>
        <name val="Calibri"/>
        <scheme val="none"/>
      </font>
    </dxf>
    <dxf>
      <alignment horizontal="center"/>
    </dxf>
    <dxf>
      <font>
        <b/>
        <family val="2"/>
      </font>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8D8454E4-B106-419B-96D9-169D2B53E45D}">
      <tableStyleElement type="wholeTable" dxfId="42"/>
      <tableStyleElement type="headerRow" dxfId="41"/>
    </tableStyle>
    <tableStyle name="SlicerStyleLight1 3" pivot="0" table="0" count="10" xr9:uid="{1F57F594-E0CD-4DC6-8818-713C238FAEA0}">
      <tableStyleElement type="wholeTable" dxfId="40"/>
      <tableStyleElement type="headerRow" dxfId="39"/>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9"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0B0F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[Superstore1.xlsx]TOP 10 CITIES BY SALES!PivotTable4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TOP</a:t>
            </a:r>
            <a:r>
              <a:rPr lang="en-US" baseline="0">
                <a:solidFill>
                  <a:sysClr val="windowText" lastClr="000000"/>
                </a:solidFill>
              </a:rPr>
              <a:t> 10 CITIES BY SALES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'TOP 10 CITIES BY SALES'!$B$3</c:f>
              <c:strCache>
                <c:ptCount val="1"/>
                <c:pt idx="0">
                  <c:v>Total</c:v>
                </c:pt>
              </c:strCache>
            </c:strRef>
          </c:tx>
          <c:spPr>
            <a:solidFill>
              <a:schemeClr val="accent6"/>
            </a:solidFill>
            <a:ln>
              <a:noFill/>
            </a:ln>
            <a:effectLst/>
            <a:sp3d/>
          </c:spPr>
          <c:invertIfNegative val="0"/>
          <c:cat>
            <c:strRef>
              <c:f>'TOP 10 CITIES BY SALES'!$A$4:$A$14</c:f>
              <c:strCache>
                <c:ptCount val="10"/>
                <c:pt idx="0">
                  <c:v>Detroit</c:v>
                </c:pt>
                <c:pt idx="1">
                  <c:v>Edmond</c:v>
                </c:pt>
                <c:pt idx="2">
                  <c:v>Franklin</c:v>
                </c:pt>
                <c:pt idx="3">
                  <c:v>Henderson</c:v>
                </c:pt>
                <c:pt idx="4">
                  <c:v>Manchester</c:v>
                </c:pt>
                <c:pt idx="5">
                  <c:v>Montgomery</c:v>
                </c:pt>
                <c:pt idx="6">
                  <c:v>New York City</c:v>
                </c:pt>
                <c:pt idx="7">
                  <c:v>San Diego</c:v>
                </c:pt>
                <c:pt idx="8">
                  <c:v>San Francisco</c:v>
                </c:pt>
                <c:pt idx="9">
                  <c:v>Vallejo</c:v>
                </c:pt>
              </c:strCache>
            </c:strRef>
          </c:cat>
          <c:val>
            <c:numRef>
              <c:f>'TOP 10 CITIES BY SALES'!$B$4:$B$14</c:f>
              <c:numCache>
                <c:formatCode>"$"#,##0.00</c:formatCode>
                <c:ptCount val="10"/>
                <c:pt idx="0">
                  <c:v>450.87620000000004</c:v>
                </c:pt>
                <c:pt idx="1">
                  <c:v>243.10390000000001</c:v>
                </c:pt>
                <c:pt idx="2">
                  <c:v>775.98079999999993</c:v>
                </c:pt>
                <c:pt idx="3">
                  <c:v>261.49559999999997</c:v>
                </c:pt>
                <c:pt idx="4">
                  <c:v>311.34760000000006</c:v>
                </c:pt>
                <c:pt idx="5">
                  <c:v>285.76100000000008</c:v>
                </c:pt>
                <c:pt idx="6">
                  <c:v>2798.0460999999996</c:v>
                </c:pt>
                <c:pt idx="7">
                  <c:v>639.57699999999966</c:v>
                </c:pt>
                <c:pt idx="8">
                  <c:v>531.50790000000006</c:v>
                </c:pt>
                <c:pt idx="9">
                  <c:v>277.80480000000006</c:v>
                </c:pt>
              </c:numCache>
            </c:numRef>
          </c:val>
          <c:extLst>
            <c:ext xmlns:c16="http://schemas.microsoft.com/office/drawing/2014/chart" uri="{C3380CC4-5D6E-409C-BE32-E72D297353CC}">
              <c16:uniqueId val="{00000000-FB02-46F4-A73B-603E2BAFC7C2}"/>
            </c:ext>
          </c:extLst>
        </c:ser>
        <c:dLbls>
          <c:showLegendKey val="0"/>
          <c:showVal val="0"/>
          <c:showCatName val="0"/>
          <c:showSerName val="0"/>
          <c:showPercent val="0"/>
          <c:showBubbleSize val="0"/>
        </c:dLbls>
        <c:gapWidth val="150"/>
        <c:shape val="box"/>
        <c:axId val="884686912"/>
        <c:axId val="884684032"/>
        <c:axId val="0"/>
      </c:bar3DChart>
      <c:catAx>
        <c:axId val="884686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84032"/>
        <c:crosses val="autoZero"/>
        <c:auto val="1"/>
        <c:lblAlgn val="ctr"/>
        <c:lblOffset val="100"/>
        <c:noMultiLvlLbl val="0"/>
      </c:catAx>
      <c:valAx>
        <c:axId val="8846840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8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[Superstore1.xlsx]SALES BY SUBCATEGORY!PivotTable3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BY SUBCATEGORY'!$B$3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021-4F9C-A42D-878042199B1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021-4F9C-A42D-878042199B1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021-4F9C-A42D-878042199B1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021-4F9C-A42D-878042199B1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7021-4F9C-A42D-878042199B1A}"/>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7021-4F9C-A42D-878042199B1A}"/>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7021-4F9C-A42D-878042199B1A}"/>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7021-4F9C-A42D-878042199B1A}"/>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7021-4F9C-A42D-878042199B1A}"/>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7021-4F9C-A42D-878042199B1A}"/>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7021-4F9C-A42D-878042199B1A}"/>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7021-4F9C-A42D-878042199B1A}"/>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7021-4F9C-A42D-878042199B1A}"/>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7021-4F9C-A42D-878042199B1A}"/>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7021-4F9C-A42D-878042199B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SUBCATEGORY'!$A$4:$A$19</c:f>
              <c:strCache>
                <c:ptCount val="15"/>
                <c:pt idx="0">
                  <c:v>Accessories</c:v>
                </c:pt>
                <c:pt idx="1">
                  <c:v>Appliances</c:v>
                </c:pt>
                <c:pt idx="2">
                  <c:v>Art</c:v>
                </c:pt>
                <c:pt idx="3">
                  <c:v>Binders</c:v>
                </c:pt>
                <c:pt idx="4">
                  <c:v>Bookcases</c:v>
                </c:pt>
                <c:pt idx="5">
                  <c:v>Chairs</c:v>
                </c:pt>
                <c:pt idx="6">
                  <c:v>Envelopes</c:v>
                </c:pt>
                <c:pt idx="7">
                  <c:v>Fasteners</c:v>
                </c:pt>
                <c:pt idx="8">
                  <c:v>Furnishings</c:v>
                </c:pt>
                <c:pt idx="9">
                  <c:v>Labels</c:v>
                </c:pt>
                <c:pt idx="10">
                  <c:v>Paper</c:v>
                </c:pt>
                <c:pt idx="11">
                  <c:v>Phones</c:v>
                </c:pt>
                <c:pt idx="12">
                  <c:v>Storage</c:v>
                </c:pt>
                <c:pt idx="13">
                  <c:v>Supplies</c:v>
                </c:pt>
                <c:pt idx="14">
                  <c:v>Tables</c:v>
                </c:pt>
              </c:strCache>
            </c:strRef>
          </c:cat>
          <c:val>
            <c:numRef>
              <c:f>'SALES BY SUBCATEGORY'!$B$4:$B$19</c:f>
              <c:numCache>
                <c:formatCode>"$"#,##0.00</c:formatCode>
                <c:ptCount val="15"/>
                <c:pt idx="0">
                  <c:v>3850.5639999999999</c:v>
                </c:pt>
                <c:pt idx="1">
                  <c:v>235.88</c:v>
                </c:pt>
                <c:pt idx="2">
                  <c:v>679.18</c:v>
                </c:pt>
                <c:pt idx="3">
                  <c:v>923.63300000000004</c:v>
                </c:pt>
                <c:pt idx="4">
                  <c:v>3046.9295999999999</c:v>
                </c:pt>
                <c:pt idx="5">
                  <c:v>6680.9939999999997</c:v>
                </c:pt>
                <c:pt idx="6">
                  <c:v>672.46399999999994</c:v>
                </c:pt>
                <c:pt idx="7">
                  <c:v>32.549999999999997</c:v>
                </c:pt>
                <c:pt idx="8">
                  <c:v>947.51200000000006</c:v>
                </c:pt>
                <c:pt idx="9">
                  <c:v>163.91000000000003</c:v>
                </c:pt>
                <c:pt idx="10">
                  <c:v>815.13</c:v>
                </c:pt>
                <c:pt idx="11">
                  <c:v>5541.1600000000008</c:v>
                </c:pt>
                <c:pt idx="12">
                  <c:v>2707.4440000000004</c:v>
                </c:pt>
                <c:pt idx="13">
                  <c:v>190.04000000000002</c:v>
                </c:pt>
                <c:pt idx="14">
                  <c:v>2102.819</c:v>
                </c:pt>
              </c:numCache>
            </c:numRef>
          </c:val>
          <c:extLst>
            <c:ext xmlns:c16="http://schemas.microsoft.com/office/drawing/2014/chart" uri="{C3380CC4-5D6E-409C-BE32-E72D297353CC}">
              <c16:uniqueId val="{00000000-1739-4411-AC06-2ECB9C2550C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[Superstore1.xlsx]Average ROI % by Region and Seg!PivotTable6</c:name>
    <c:fmtId val="0"/>
  </c:pivotSource>
  <c:chart>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8114610673666"/>
          <c:y val="0.20420116622020185"/>
          <c:w val="0.65752493438320214"/>
          <c:h val="0.76930317666477255"/>
        </c:manualLayout>
      </c:layout>
      <c:barChart>
        <c:barDir val="col"/>
        <c:grouping val="clustered"/>
        <c:varyColors val="0"/>
        <c:ser>
          <c:idx val="0"/>
          <c:order val="0"/>
          <c:tx>
            <c:strRef>
              <c:f>'Average ROI % by Region and Seg'!$B$3:$B$4</c:f>
              <c:strCache>
                <c:ptCount val="1"/>
                <c:pt idx="0">
                  <c:v>Consumer</c:v>
                </c:pt>
              </c:strCache>
            </c:strRef>
          </c:tx>
          <c:spPr>
            <a:solidFill>
              <a:srgbClr val="00B0F0"/>
            </a:solidFill>
            <a:ln>
              <a:noFill/>
            </a:ln>
            <a:effectLst/>
          </c:spPr>
          <c:invertIfNegative val="0"/>
          <c:cat>
            <c:strRef>
              <c:f>'Average ROI % by Region and Seg'!$A$5:$A$9</c:f>
              <c:strCache>
                <c:ptCount val="4"/>
                <c:pt idx="0">
                  <c:v>Central</c:v>
                </c:pt>
                <c:pt idx="1">
                  <c:v>East</c:v>
                </c:pt>
                <c:pt idx="2">
                  <c:v>South</c:v>
                </c:pt>
                <c:pt idx="3">
                  <c:v>West</c:v>
                </c:pt>
              </c:strCache>
            </c:strRef>
          </c:cat>
          <c:val>
            <c:numRef>
              <c:f>'Average ROI % by Region and Seg'!$B$5:$B$9</c:f>
              <c:numCache>
                <c:formatCode>0.00%</c:formatCode>
                <c:ptCount val="4"/>
                <c:pt idx="0">
                  <c:v>0.23514837207571973</c:v>
                </c:pt>
                <c:pt idx="1">
                  <c:v>0.32600959413747987</c:v>
                </c:pt>
                <c:pt idx="2">
                  <c:v>0.35483218781532677</c:v>
                </c:pt>
                <c:pt idx="3">
                  <c:v>0.4071324243184975</c:v>
                </c:pt>
              </c:numCache>
            </c:numRef>
          </c:val>
          <c:extLst>
            <c:ext xmlns:c16="http://schemas.microsoft.com/office/drawing/2014/chart" uri="{C3380CC4-5D6E-409C-BE32-E72D297353CC}">
              <c16:uniqueId val="{00000000-87F3-4D91-A474-AFC075AEEA89}"/>
            </c:ext>
          </c:extLst>
        </c:ser>
        <c:ser>
          <c:idx val="1"/>
          <c:order val="1"/>
          <c:tx>
            <c:strRef>
              <c:f>'Average ROI % by Region and Seg'!$C$3:$C$4</c:f>
              <c:strCache>
                <c:ptCount val="1"/>
                <c:pt idx="0">
                  <c:v>Corporate</c:v>
                </c:pt>
              </c:strCache>
            </c:strRef>
          </c:tx>
          <c:spPr>
            <a:solidFill>
              <a:schemeClr val="tx1">
                <a:lumMod val="75000"/>
                <a:lumOff val="25000"/>
              </a:schemeClr>
            </a:solidFill>
            <a:ln>
              <a:noFill/>
            </a:ln>
            <a:effectLst/>
          </c:spPr>
          <c:invertIfNegative val="0"/>
          <c:cat>
            <c:strRef>
              <c:f>'Average ROI % by Region and Seg'!$A$5:$A$9</c:f>
              <c:strCache>
                <c:ptCount val="4"/>
                <c:pt idx="0">
                  <c:v>Central</c:v>
                </c:pt>
                <c:pt idx="1">
                  <c:v>East</c:v>
                </c:pt>
                <c:pt idx="2">
                  <c:v>South</c:v>
                </c:pt>
                <c:pt idx="3">
                  <c:v>West</c:v>
                </c:pt>
              </c:strCache>
            </c:strRef>
          </c:cat>
          <c:val>
            <c:numRef>
              <c:f>'Average ROI % by Region and Seg'!$C$5:$C$9</c:f>
              <c:numCache>
                <c:formatCode>0.00%</c:formatCode>
                <c:ptCount val="4"/>
                <c:pt idx="0">
                  <c:v>0.35040147778114206</c:v>
                </c:pt>
                <c:pt idx="1">
                  <c:v>0.41677974831290887</c:v>
                </c:pt>
                <c:pt idx="2">
                  <c:v>0.18121558950159733</c:v>
                </c:pt>
                <c:pt idx="3">
                  <c:v>0.37553362654572048</c:v>
                </c:pt>
              </c:numCache>
            </c:numRef>
          </c:val>
          <c:extLst>
            <c:ext xmlns:c16="http://schemas.microsoft.com/office/drawing/2014/chart" uri="{C3380CC4-5D6E-409C-BE32-E72D297353CC}">
              <c16:uniqueId val="{00000001-87F3-4D91-A474-AFC075AEEA89}"/>
            </c:ext>
          </c:extLst>
        </c:ser>
        <c:ser>
          <c:idx val="2"/>
          <c:order val="2"/>
          <c:tx>
            <c:strRef>
              <c:f>'Average ROI % by Region and Seg'!$D$3:$D$4</c:f>
              <c:strCache>
                <c:ptCount val="1"/>
                <c:pt idx="0">
                  <c:v>Home Office</c:v>
                </c:pt>
              </c:strCache>
            </c:strRef>
          </c:tx>
          <c:spPr>
            <a:solidFill>
              <a:schemeClr val="accent6">
                <a:lumMod val="75000"/>
              </a:schemeClr>
            </a:solidFill>
            <a:ln>
              <a:noFill/>
            </a:ln>
            <a:effectLst/>
          </c:spPr>
          <c:invertIfNegative val="0"/>
          <c:cat>
            <c:strRef>
              <c:f>'Average ROI % by Region and Seg'!$A$5:$A$9</c:f>
              <c:strCache>
                <c:ptCount val="4"/>
                <c:pt idx="0">
                  <c:v>Central</c:v>
                </c:pt>
                <c:pt idx="1">
                  <c:v>East</c:v>
                </c:pt>
                <c:pt idx="2">
                  <c:v>South</c:v>
                </c:pt>
                <c:pt idx="3">
                  <c:v>West</c:v>
                </c:pt>
              </c:strCache>
            </c:strRef>
          </c:cat>
          <c:val>
            <c:numRef>
              <c:f>'Average ROI % by Region and Seg'!$D$5:$D$9</c:f>
              <c:numCache>
                <c:formatCode>0.00%</c:formatCode>
                <c:ptCount val="4"/>
                <c:pt idx="0">
                  <c:v>3.5658207032891388E-2</c:v>
                </c:pt>
                <c:pt idx="1">
                  <c:v>0.34592122641508649</c:v>
                </c:pt>
                <c:pt idx="2">
                  <c:v>-2.8052187212260299E-2</c:v>
                </c:pt>
                <c:pt idx="3">
                  <c:v>0.13346527789175103</c:v>
                </c:pt>
              </c:numCache>
            </c:numRef>
          </c:val>
          <c:extLst>
            <c:ext xmlns:c16="http://schemas.microsoft.com/office/drawing/2014/chart" uri="{C3380CC4-5D6E-409C-BE32-E72D297353CC}">
              <c16:uniqueId val="{00000002-87F3-4D91-A474-AFC075AEEA89}"/>
            </c:ext>
          </c:extLst>
        </c:ser>
        <c:dLbls>
          <c:showLegendKey val="0"/>
          <c:showVal val="0"/>
          <c:showCatName val="0"/>
          <c:showSerName val="0"/>
          <c:showPercent val="0"/>
          <c:showBubbleSize val="0"/>
        </c:dLbls>
        <c:gapWidth val="219"/>
        <c:overlap val="-27"/>
        <c:axId val="884681152"/>
        <c:axId val="884682592"/>
      </c:barChart>
      <c:catAx>
        <c:axId val="88468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82592"/>
        <c:crosses val="autoZero"/>
        <c:auto val="1"/>
        <c:lblAlgn val="ctr"/>
        <c:lblOffset val="100"/>
        <c:noMultiLvlLbl val="0"/>
      </c:catAx>
      <c:valAx>
        <c:axId val="884682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8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[Superstore1.xlsx]Impact of Discounts on Profit b!PivotTable8</c:name>
    <c:fmtId val="1"/>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tint val="77000"/>
            </a:schemeClr>
          </a:solidFill>
          <a:ln>
            <a:solidFill>
              <a:srgbClr val="00B0F0"/>
            </a:solidFill>
          </a:ln>
          <a:effectLst/>
        </c:spPr>
      </c:pivotFmt>
      <c:pivotFmt>
        <c:idx val="3"/>
        <c:spPr>
          <a:solidFill>
            <a:schemeClr val="accent6">
              <a:tint val="77000"/>
            </a:schemeClr>
          </a:solidFill>
          <a:ln>
            <a:solidFill>
              <a:srgbClr val="00B0F0"/>
            </a:solidFill>
          </a:ln>
          <a:effectLst/>
        </c:spPr>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66447944007"/>
          <c:y val="0.17953484981044035"/>
          <c:w val="0.42511439195100614"/>
          <c:h val="0.71500437445319331"/>
        </c:manualLayout>
      </c:layout>
      <c:barChart>
        <c:barDir val="col"/>
        <c:grouping val="clustered"/>
        <c:varyColors val="0"/>
        <c:ser>
          <c:idx val="0"/>
          <c:order val="0"/>
          <c:tx>
            <c:strRef>
              <c:f>'Impact of Discounts on Profit b'!$B$3</c:f>
              <c:strCache>
                <c:ptCount val="1"/>
                <c:pt idx="0">
                  <c:v>Sum of Profit$</c:v>
                </c:pt>
              </c:strCache>
            </c:strRef>
          </c:tx>
          <c:spPr>
            <a:solidFill>
              <a:schemeClr val="accent6">
                <a:lumMod val="75000"/>
              </a:schemeClr>
            </a:solidFill>
            <a:ln>
              <a:noFill/>
            </a:ln>
            <a:effectLst/>
          </c:spPr>
          <c:invertIfNegative val="0"/>
          <c:cat>
            <c:strRef>
              <c:f>'Impact of Discounts on Profit b'!$A$4:$A$7</c:f>
              <c:strCache>
                <c:ptCount val="3"/>
                <c:pt idx="0">
                  <c:v>Furniture</c:v>
                </c:pt>
                <c:pt idx="1">
                  <c:v>Office Supplies</c:v>
                </c:pt>
                <c:pt idx="2">
                  <c:v>Technology</c:v>
                </c:pt>
              </c:strCache>
            </c:strRef>
          </c:cat>
          <c:val>
            <c:numRef>
              <c:f>'Impact of Discounts on Profit b'!$B$4:$B$7</c:f>
              <c:numCache>
                <c:formatCode>"$"#,##0.00</c:formatCode>
                <c:ptCount val="3"/>
                <c:pt idx="0">
                  <c:v>-210.28940000000068</c:v>
                </c:pt>
                <c:pt idx="1">
                  <c:v>3452.4588000000003</c:v>
                </c:pt>
                <c:pt idx="2">
                  <c:v>2369.2665999999995</c:v>
                </c:pt>
              </c:numCache>
            </c:numRef>
          </c:val>
          <c:extLst>
            <c:ext xmlns:c16="http://schemas.microsoft.com/office/drawing/2014/chart" uri="{C3380CC4-5D6E-409C-BE32-E72D297353CC}">
              <c16:uniqueId val="{00000000-1411-4B5D-87AC-2707555043EB}"/>
            </c:ext>
          </c:extLst>
        </c:ser>
        <c:ser>
          <c:idx val="1"/>
          <c:order val="1"/>
          <c:tx>
            <c:strRef>
              <c:f>'Impact of Discounts on Profit b'!$C$3</c:f>
              <c:strCache>
                <c:ptCount val="1"/>
                <c:pt idx="0">
                  <c:v>Average of Discount</c:v>
                </c:pt>
              </c:strCache>
            </c:strRef>
          </c:tx>
          <c:spPr>
            <a:solidFill>
              <a:schemeClr val="accent6">
                <a:tint val="77000"/>
              </a:schemeClr>
            </a:solidFill>
            <a:ln>
              <a:noFill/>
            </a:ln>
            <a:effectLst/>
          </c:spPr>
          <c:invertIfNegative val="0"/>
          <c:dPt>
            <c:idx val="1"/>
            <c:invertIfNegative val="0"/>
            <c:bubble3D val="0"/>
            <c:spPr>
              <a:solidFill>
                <a:schemeClr val="accent6">
                  <a:tint val="77000"/>
                </a:schemeClr>
              </a:solidFill>
              <a:ln>
                <a:solidFill>
                  <a:srgbClr val="00B0F0"/>
                </a:solidFill>
              </a:ln>
              <a:effectLst/>
            </c:spPr>
            <c:extLst>
              <c:ext xmlns:c16="http://schemas.microsoft.com/office/drawing/2014/chart" uri="{C3380CC4-5D6E-409C-BE32-E72D297353CC}">
                <c16:uniqueId val="{00000004-1411-4B5D-87AC-2707555043EB}"/>
              </c:ext>
            </c:extLst>
          </c:dPt>
          <c:dPt>
            <c:idx val="2"/>
            <c:invertIfNegative val="0"/>
            <c:bubble3D val="0"/>
            <c:spPr>
              <a:solidFill>
                <a:schemeClr val="accent6">
                  <a:tint val="77000"/>
                </a:schemeClr>
              </a:solidFill>
              <a:ln>
                <a:solidFill>
                  <a:srgbClr val="00B0F0"/>
                </a:solidFill>
              </a:ln>
              <a:effectLst/>
            </c:spPr>
            <c:extLst>
              <c:ext xmlns:c16="http://schemas.microsoft.com/office/drawing/2014/chart" uri="{C3380CC4-5D6E-409C-BE32-E72D297353CC}">
                <c16:uniqueId val="{00000003-1411-4B5D-87AC-2707555043EB}"/>
              </c:ext>
            </c:extLst>
          </c:dPt>
          <c:cat>
            <c:strRef>
              <c:f>'Impact of Discounts on Profit b'!$A$4:$A$7</c:f>
              <c:strCache>
                <c:ptCount val="3"/>
                <c:pt idx="0">
                  <c:v>Furniture</c:v>
                </c:pt>
                <c:pt idx="1">
                  <c:v>Office Supplies</c:v>
                </c:pt>
                <c:pt idx="2">
                  <c:v>Technology</c:v>
                </c:pt>
              </c:strCache>
            </c:strRef>
          </c:cat>
          <c:val>
            <c:numRef>
              <c:f>'Impact of Discounts on Profit b'!$C$4:$C$7</c:f>
              <c:numCache>
                <c:formatCode>0.00%</c:formatCode>
                <c:ptCount val="3"/>
                <c:pt idx="0">
                  <c:v>0.17867924528301884</c:v>
                </c:pt>
                <c:pt idx="1">
                  <c:v>0.1532608695652172</c:v>
                </c:pt>
                <c:pt idx="2">
                  <c:v>0.1518518518518519</c:v>
                </c:pt>
              </c:numCache>
            </c:numRef>
          </c:val>
          <c:extLst>
            <c:ext xmlns:c16="http://schemas.microsoft.com/office/drawing/2014/chart" uri="{C3380CC4-5D6E-409C-BE32-E72D297353CC}">
              <c16:uniqueId val="{00000001-1411-4B5D-87AC-2707555043EB}"/>
            </c:ext>
          </c:extLst>
        </c:ser>
        <c:dLbls>
          <c:showLegendKey val="0"/>
          <c:showVal val="0"/>
          <c:showCatName val="0"/>
          <c:showSerName val="0"/>
          <c:showPercent val="0"/>
          <c:showBubbleSize val="0"/>
        </c:dLbls>
        <c:gapWidth val="219"/>
        <c:axId val="226098447"/>
        <c:axId val="226106127"/>
      </c:barChart>
      <c:catAx>
        <c:axId val="22609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106127"/>
        <c:crosses val="autoZero"/>
        <c:auto val="1"/>
        <c:lblAlgn val="ctr"/>
        <c:lblOffset val="100"/>
        <c:noMultiLvlLbl val="0"/>
      </c:catAx>
      <c:valAx>
        <c:axId val="2261061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098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[Superstore1.xlsx]Category-wise Monthly !PivotTable10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Category-wise Monthly Sales Performance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hade val="65000"/>
              </a:schemeClr>
            </a:solidFill>
            <a:ln w="9525">
              <a:solidFill>
                <a:schemeClr val="accent6">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tint val="65000"/>
              </a:schemeClr>
            </a:solidFill>
            <a:ln w="9525">
              <a:solidFill>
                <a:schemeClr val="accent6">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'Category-wise Monthly '!$C$3:$C$4</c:f>
              <c:strCache>
                <c:ptCount val="1"/>
                <c:pt idx="0">
                  <c:v>Furniture</c:v>
                </c:pt>
              </c:strCache>
            </c:strRef>
          </c:tx>
          <c:spPr>
            <a:ln w="28575" cap="rnd">
              <a:solidFill>
                <a:schemeClr val="accent6">
                  <a:shade val="65000"/>
                </a:schemeClr>
              </a:solidFill>
              <a:round/>
            </a:ln>
            <a:effectLst/>
          </c:spPr>
          <c:marker>
            <c:symbol val="circle"/>
            <c:size val="5"/>
            <c:spPr>
              <a:solidFill>
                <a:schemeClr val="accent6">
                  <a:shade val="65000"/>
                </a:schemeClr>
              </a:solidFill>
              <a:ln w="9525">
                <a:solidFill>
                  <a:schemeClr val="accent6">
                    <a:shade val="65000"/>
                  </a:schemeClr>
                </a:solidFill>
              </a:ln>
              <a:effectLst/>
            </c:spPr>
          </c:marker>
          <c:cat>
            <c:strRef>
              <c:f>'Category-wise Monthly '!$B$5:$B$16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'Category-wise Monthly '!$C$5:$C$16</c:f>
              <c:numCache>
                <c:formatCode>"$"#,##0.00</c:formatCode>
                <c:ptCount val="12"/>
                <c:pt idx="0">
                  <c:v>1859.39</c:v>
                </c:pt>
                <c:pt idx="1">
                  <c:v>775.92200000000003</c:v>
                </c:pt>
                <c:pt idx="2">
                  <c:v>2938.3627999999999</c:v>
                </c:pt>
                <c:pt idx="3">
                  <c:v>5972.1735000000008</c:v>
                </c:pt>
                <c:pt idx="4">
                  <c:v>4326.13</c:v>
                </c:pt>
                <c:pt idx="5">
                  <c:v>9692.4619999999977</c:v>
                </c:pt>
                <c:pt idx="6">
                  <c:v>1814.569</c:v>
                </c:pt>
                <c:pt idx="7">
                  <c:v>6251.9049999999988</c:v>
                </c:pt>
                <c:pt idx="8">
                  <c:v>12750.9156</c:v>
                </c:pt>
                <c:pt idx="9">
                  <c:v>8293.9994999999999</c:v>
                </c:pt>
                <c:pt idx="10">
                  <c:v>11596.982499999998</c:v>
                </c:pt>
                <c:pt idx="11">
                  <c:v>13104.767</c:v>
                </c:pt>
              </c:numCache>
            </c:numRef>
          </c:val>
          <c:smooth val="0"/>
          <c:extLst>
            <c:ext xmlns:c16="http://schemas.microsoft.com/office/drawing/2014/chart" uri="{C3380CC4-5D6E-409C-BE32-E72D297353CC}">
              <c16:uniqueId val="{00000000-317E-4867-8728-6FC56C314F20}"/>
            </c:ext>
          </c:extLst>
        </c:ser>
        <c:ser>
          <c:idx val="1"/>
          <c:order val="1"/>
          <c:tx>
            <c:strRef>
              <c:f>'Category-wise Monthly '!$D$3:$D$4</c:f>
              <c:strCache>
                <c:ptCount val="1"/>
                <c:pt idx="0">
                  <c:v>Office Supplies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'Category-wise Monthly '!$B$5:$B$16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'Category-wise Monthly '!$D$5:$D$16</c:f>
              <c:numCache>
                <c:formatCode>"$"#,##0.00</c:formatCode>
                <c:ptCount val="12"/>
                <c:pt idx="0">
                  <c:v>2760.8920000000007</c:v>
                </c:pt>
                <c:pt idx="1">
                  <c:v>489.52</c:v>
                </c:pt>
                <c:pt idx="2">
                  <c:v>8755.6070000000018</c:v>
                </c:pt>
                <c:pt idx="3">
                  <c:v>4252.2629999999999</c:v>
                </c:pt>
                <c:pt idx="4">
                  <c:v>5706.6959999999999</c:v>
                </c:pt>
                <c:pt idx="5">
                  <c:v>8709.2220000000016</c:v>
                </c:pt>
                <c:pt idx="6">
                  <c:v>1295.5059999999999</c:v>
                </c:pt>
                <c:pt idx="7">
                  <c:v>4190.6060000000007</c:v>
                </c:pt>
                <c:pt idx="8">
                  <c:v>12228.383999999996</c:v>
                </c:pt>
                <c:pt idx="9">
                  <c:v>4390.5380000000023</c:v>
                </c:pt>
                <c:pt idx="10">
                  <c:v>5720.6119999999983</c:v>
                </c:pt>
                <c:pt idx="11">
                  <c:v>9753.5009999999947</c:v>
                </c:pt>
              </c:numCache>
            </c:numRef>
          </c:val>
          <c:smooth val="0"/>
          <c:extLst>
            <c:ext xmlns:c16="http://schemas.microsoft.com/office/drawing/2014/chart" uri="{C3380CC4-5D6E-409C-BE32-E72D297353CC}">
              <c16:uniqueId val="{0000000A-317E-4867-8728-6FC56C314F20}"/>
            </c:ext>
          </c:extLst>
        </c:ser>
        <c:ser>
          <c:idx val="2"/>
          <c:order val="2"/>
          <c:tx>
            <c:strRef>
              <c:f>'Category-wise Monthly '!$E$3:$E$4</c:f>
              <c:strCache>
                <c:ptCount val="1"/>
                <c:pt idx="0">
                  <c:v>Technology</c:v>
                </c:pt>
              </c:strCache>
            </c:strRef>
          </c:tx>
          <c:spPr>
            <a:ln w="28575" cap="rnd">
              <a:solidFill>
                <a:schemeClr val="accent6">
                  <a:tint val="65000"/>
                </a:schemeClr>
              </a:solidFill>
              <a:round/>
            </a:ln>
            <a:effectLst/>
          </c:spPr>
          <c:marker>
            <c:symbol val="circle"/>
            <c:size val="5"/>
            <c:spPr>
              <a:solidFill>
                <a:schemeClr val="accent6">
                  <a:tint val="65000"/>
                </a:schemeClr>
              </a:solidFill>
              <a:ln w="9525">
                <a:solidFill>
                  <a:schemeClr val="accent6">
                    <a:tint val="65000"/>
                  </a:schemeClr>
                </a:solidFill>
              </a:ln>
              <a:effectLst/>
            </c:spPr>
          </c:marker>
          <c:cat>
            <c:strRef>
              <c:f>'Category-wise Monthly '!$B$5:$B$16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'Category-wise Monthly '!$E$5:$E$16</c:f>
              <c:numCache>
                <c:formatCode>"$"#,##0.00</c:formatCode>
                <c:ptCount val="12"/>
                <c:pt idx="0">
                  <c:v>9332.7939999999999</c:v>
                </c:pt>
                <c:pt idx="1">
                  <c:v>1138.95</c:v>
                </c:pt>
                <c:pt idx="2">
                  <c:v>579.45999999999992</c:v>
                </c:pt>
                <c:pt idx="3">
                  <c:v>3285.2</c:v>
                </c:pt>
                <c:pt idx="4">
                  <c:v>5664.630000000001</c:v>
                </c:pt>
                <c:pt idx="5">
                  <c:v>6084.012999999999</c:v>
                </c:pt>
                <c:pt idx="6">
                  <c:v>3733.3130000000006</c:v>
                </c:pt>
                <c:pt idx="7">
                  <c:v>2639.384</c:v>
                </c:pt>
                <c:pt idx="8">
                  <c:v>27136.753999999994</c:v>
                </c:pt>
                <c:pt idx="9">
                  <c:v>3821.5419999999999</c:v>
                </c:pt>
                <c:pt idx="10">
                  <c:v>19388.104000000003</c:v>
                </c:pt>
                <c:pt idx="11">
                  <c:v>10695.697999999999</c:v>
                </c:pt>
              </c:numCache>
            </c:numRef>
          </c:val>
          <c:smooth val="0"/>
          <c:extLst>
            <c:ext xmlns:c16="http://schemas.microsoft.com/office/drawing/2014/chart" uri="{C3380CC4-5D6E-409C-BE32-E72D297353CC}">
              <c16:uniqueId val="{0000000B-317E-4867-8728-6FC56C314F20}"/>
            </c:ext>
          </c:extLst>
        </c:ser>
        <c:dLbls>
          <c:showLegendKey val="0"/>
          <c:showVal val="0"/>
          <c:showCatName val="0"/>
          <c:showSerName val="0"/>
          <c:showPercent val="0"/>
          <c:showBubbleSize val="0"/>
        </c:dLbls>
        <c:marker val="1"/>
        <c:smooth val="0"/>
        <c:axId val="169493295"/>
        <c:axId val="169483215"/>
      </c:lineChart>
      <c:catAx>
        <c:axId val="16949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83215"/>
        <c:crosses val="autoZero"/>
        <c:auto val="1"/>
        <c:lblAlgn val="ctr"/>
        <c:lblOffset val="100"/>
        <c:noMultiLvlLbl val="0"/>
      </c:catAx>
      <c:valAx>
        <c:axId val="1694832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93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388817720285133E-2"/>
          <c:y val="5.1549312062574067E-3"/>
          <c:w val="0.93888888888888888"/>
          <c:h val="0.8416746864975212"/>
        </c:manualLayout>
      </c:layout>
      <c:barChart>
        <c:barDir val="col"/>
        <c:grouping val="clustered"/>
        <c:varyColors val="0"/>
        <c:ser>
          <c:idx val="0"/>
          <c:order val="0"/>
          <c:tx>
            <c:strRef>
              <c:f>'AVEARAGE OPTION BUTTON'!$D$19</c:f>
              <c:strCache>
                <c:ptCount val="1"/>
                <c:pt idx="0">
                  <c:v>Sum of Sales$</c:v>
                </c:pt>
              </c:strCache>
            </c:strRef>
          </c:tx>
          <c:spPr>
            <a:solidFill>
              <a:schemeClr val="bg2">
                <a:lumMod val="65000"/>
              </a:schemeClr>
            </a:solidFill>
            <a:ln>
              <a:solidFill>
                <a:schemeClr val="bg2">
                  <a:lumMod val="65000"/>
                </a:schemeClr>
              </a:solidFill>
            </a:ln>
            <a:effectLst/>
          </c:spPr>
          <c:invertIfNegative val="0"/>
          <c:cat>
            <c:strRef>
              <c:f>'AVEARAGE OPTION BUTTON'!$C$20:$C$23</c:f>
              <c:strCache>
                <c:ptCount val="4"/>
                <c:pt idx="0">
                  <c:v>2014</c:v>
                </c:pt>
                <c:pt idx="1">
                  <c:v>2015</c:v>
                </c:pt>
                <c:pt idx="2">
                  <c:v>2016</c:v>
                </c:pt>
                <c:pt idx="3">
                  <c:v>2017</c:v>
                </c:pt>
              </c:strCache>
            </c:strRef>
          </c:cat>
          <c:val>
            <c:numRef>
              <c:f>'AVEARAGE OPTION BUTTON'!$D$20:$D$23</c:f>
              <c:numCache>
                <c:formatCode>General</c:formatCode>
                <c:ptCount val="4"/>
                <c:pt idx="0">
                  <c:v>0.26170240225037122</c:v>
                </c:pt>
                <c:pt idx="1">
                  <c:v>0.29567219315426357</c:v>
                </c:pt>
                <c:pt idx="2">
                  <c:v>0.31709630540092909</c:v>
                </c:pt>
                <c:pt idx="3">
                  <c:v>0.3663269718719076</c:v>
                </c:pt>
              </c:numCache>
            </c:numRef>
          </c:val>
          <c:extLst>
            <c:ext xmlns:c16="http://schemas.microsoft.com/office/drawing/2014/chart" uri="{C3380CC4-5D6E-409C-BE32-E72D297353CC}">
              <c16:uniqueId val="{00000000-B5E0-4828-BDF0-AF862F33C3F3}"/>
            </c:ext>
          </c:extLst>
        </c:ser>
        <c:ser>
          <c:idx val="2"/>
          <c:order val="2"/>
          <c:tx>
            <c:strRef>
              <c:f>'AVEARAGE OPTION BUTTON'!$F$19</c:f>
              <c:strCache>
                <c:ptCount val="1"/>
                <c:pt idx="0">
                  <c:v>above average</c:v>
                </c:pt>
              </c:strCache>
            </c:strRef>
          </c:tx>
          <c:spPr>
            <a:solidFill>
              <a:srgbClr val="00B0F0"/>
            </a:solidFill>
            <a:ln>
              <a:solidFill>
                <a:schemeClr val="accent5">
                  <a:lumMod val="75000"/>
                </a:schemeClr>
              </a:solidFill>
            </a:ln>
            <a:effectLst/>
          </c:spPr>
          <c:invertIfNegative val="0"/>
          <c:cat>
            <c:strRef>
              <c:f>'AVEARAGE OPTION BUTTON'!$C$20:$C$23</c:f>
              <c:strCache>
                <c:ptCount val="4"/>
                <c:pt idx="0">
                  <c:v>2014</c:v>
                </c:pt>
                <c:pt idx="1">
                  <c:v>2015</c:v>
                </c:pt>
                <c:pt idx="2">
                  <c:v>2016</c:v>
                </c:pt>
                <c:pt idx="3">
                  <c:v>2017</c:v>
                </c:pt>
              </c:strCache>
            </c:strRef>
          </c:cat>
          <c:val>
            <c:numRef>
              <c:f>'AVEARAGE OPTION BUTTON'!$F$20:$F$23</c:f>
              <c:numCache>
                <c:formatCode>General</c:formatCode>
                <c:ptCount val="4"/>
                <c:pt idx="0">
                  <c:v>0</c:v>
                </c:pt>
                <c:pt idx="1">
                  <c:v>0</c:v>
                </c:pt>
                <c:pt idx="2">
                  <c:v>0.31709630540092909</c:v>
                </c:pt>
                <c:pt idx="3">
                  <c:v>0.3663269718719076</c:v>
                </c:pt>
              </c:numCache>
            </c:numRef>
          </c:val>
          <c:extLst>
            <c:ext xmlns:c16="http://schemas.microsoft.com/office/drawing/2014/chart" uri="{C3380CC4-5D6E-409C-BE32-E72D297353CC}">
              <c16:uniqueId val="{00000002-B5E0-4828-BDF0-AF862F33C3F3}"/>
            </c:ext>
          </c:extLst>
        </c:ser>
        <c:dLbls>
          <c:showLegendKey val="0"/>
          <c:showVal val="0"/>
          <c:showCatName val="0"/>
          <c:showSerName val="0"/>
          <c:showPercent val="0"/>
          <c:showBubbleSize val="0"/>
        </c:dLbls>
        <c:gapWidth val="219"/>
        <c:overlap val="100"/>
        <c:axId val="1137562400"/>
        <c:axId val="1137565760"/>
      </c:barChart>
      <c:lineChart>
        <c:grouping val="standard"/>
        <c:varyColors val="0"/>
        <c:ser>
          <c:idx val="1"/>
          <c:order val="1"/>
          <c:tx>
            <c:strRef>
              <c:f>'AVEARAGE OPTION BUTTON'!$E$19</c:f>
              <c:strCache>
                <c:ptCount val="1"/>
                <c:pt idx="0">
                  <c:v>"AVERAGE" </c:v>
                </c:pt>
              </c:strCache>
            </c:strRef>
          </c:tx>
          <c:spPr>
            <a:ln w="28575" cap="rnd">
              <a:solidFill>
                <a:schemeClr val="tx2">
                  <a:lumMod val="85000"/>
                  <a:lumOff val="15000"/>
                </a:schemeClr>
              </a:solidFill>
              <a:round/>
            </a:ln>
            <a:effectLst/>
          </c:spPr>
          <c:marker>
            <c:symbol val="none"/>
          </c:marker>
          <c:cat>
            <c:strRef>
              <c:f>'AVEARAGE OPTION BUTTON'!$C$20:$C$23</c:f>
              <c:strCache>
                <c:ptCount val="4"/>
                <c:pt idx="0">
                  <c:v>2014</c:v>
                </c:pt>
                <c:pt idx="1">
                  <c:v>2015</c:v>
                </c:pt>
                <c:pt idx="2">
                  <c:v>2016</c:v>
                </c:pt>
                <c:pt idx="3">
                  <c:v>2017</c:v>
                </c:pt>
              </c:strCache>
            </c:strRef>
          </c:cat>
          <c:val>
            <c:numRef>
              <c:f>'AVEARAGE OPTION BUTTON'!$E$20:$E$23</c:f>
              <c:numCache>
                <c:formatCode>General</c:formatCode>
                <c:ptCount val="4"/>
                <c:pt idx="0">
                  <c:v>0.31019946816936783</c:v>
                </c:pt>
                <c:pt idx="1">
                  <c:v>0.31019946816936783</c:v>
                </c:pt>
                <c:pt idx="2">
                  <c:v>0.31019946816936783</c:v>
                </c:pt>
                <c:pt idx="3">
                  <c:v>0.31019946816936783</c:v>
                </c:pt>
              </c:numCache>
            </c:numRef>
          </c:val>
          <c:smooth val="0"/>
          <c:extLst>
            <c:ext xmlns:c16="http://schemas.microsoft.com/office/drawing/2014/chart" uri="{C3380CC4-5D6E-409C-BE32-E72D297353CC}">
              <c16:uniqueId val="{00000001-B5E0-4828-BDF0-AF862F33C3F3}"/>
            </c:ext>
          </c:extLst>
        </c:ser>
        <c:dLbls>
          <c:showLegendKey val="0"/>
          <c:showVal val="0"/>
          <c:showCatName val="0"/>
          <c:showSerName val="0"/>
          <c:showPercent val="0"/>
          <c:showBubbleSize val="0"/>
        </c:dLbls>
        <c:marker val="1"/>
        <c:smooth val="0"/>
        <c:axId val="1137562400"/>
        <c:axId val="1137565760"/>
      </c:lineChart>
      <c:catAx>
        <c:axId val="113756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565760"/>
        <c:crosses val="autoZero"/>
        <c:auto val="1"/>
        <c:lblAlgn val="ctr"/>
        <c:lblOffset val="100"/>
        <c:noMultiLvlLbl val="0"/>
      </c:catAx>
      <c:valAx>
        <c:axId val="11375657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37562400"/>
        <c:crosses val="autoZero"/>
        <c:crossBetween val="between"/>
      </c:valAx>
      <c:spPr>
        <a:solidFill>
          <a:schemeClr val="bg1">
            <a:lumMod val="95000"/>
          </a:schemeClr>
        </a:solidFill>
        <a:ln>
          <a:noFill/>
        </a:ln>
        <a:effectLst/>
      </c:spPr>
    </c:plotArea>
    <c:legend>
      <c:legendPos val="r"/>
      <c:layout>
        <c:manualLayout>
          <c:xMode val="edge"/>
          <c:yMode val="edge"/>
          <c:x val="2.5543048368879544E-2"/>
          <c:y val="3.8798922298544591E-3"/>
          <c:w val="0.96839241707631796"/>
          <c:h val="0.102330022729800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[Superstore1.xlsx]SALES BY SUBCATEGORY!PivotTable3</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 BY SUBCATEGORY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9513154124131461E-2"/>
          <c:y val="0.24156873567021067"/>
          <c:w val="0.64412781588320012"/>
          <c:h val="0.64861626822264085"/>
        </c:manualLayout>
      </c:layout>
      <c:pie3DChart>
        <c:varyColors val="1"/>
        <c:ser>
          <c:idx val="0"/>
          <c:order val="0"/>
          <c:tx>
            <c:strRef>
              <c:f>'SALES BY SUBCATEGORY'!$B$3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99D-4348-BC48-C897BB56D59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99D-4348-BC48-C897BB56D59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99D-4348-BC48-C897BB56D59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99D-4348-BC48-C897BB56D59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99D-4348-BC48-C897BB56D59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B99D-4348-BC48-C897BB56D59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B99D-4348-BC48-C897BB56D59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B99D-4348-BC48-C897BB56D59F}"/>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B99D-4348-BC48-C897BB56D59F}"/>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B99D-4348-BC48-C897BB56D59F}"/>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B99D-4348-BC48-C897BB56D59F}"/>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B99D-4348-BC48-C897BB56D59F}"/>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B99D-4348-BC48-C897BB56D59F}"/>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B99D-4348-BC48-C897BB56D59F}"/>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B99D-4348-BC48-C897BB56D59F}"/>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B99D-4348-BC48-C897BB56D59F}"/>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B99D-4348-BC48-C897BB56D5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SUBCATEGORY'!$A$4:$A$19</c:f>
              <c:strCache>
                <c:ptCount val="15"/>
                <c:pt idx="0">
                  <c:v>Accessories</c:v>
                </c:pt>
                <c:pt idx="1">
                  <c:v>Appliances</c:v>
                </c:pt>
                <c:pt idx="2">
                  <c:v>Art</c:v>
                </c:pt>
                <c:pt idx="3">
                  <c:v>Binders</c:v>
                </c:pt>
                <c:pt idx="4">
                  <c:v>Bookcases</c:v>
                </c:pt>
                <c:pt idx="5">
                  <c:v>Chairs</c:v>
                </c:pt>
                <c:pt idx="6">
                  <c:v>Envelopes</c:v>
                </c:pt>
                <c:pt idx="7">
                  <c:v>Fasteners</c:v>
                </c:pt>
                <c:pt idx="8">
                  <c:v>Furnishings</c:v>
                </c:pt>
                <c:pt idx="9">
                  <c:v>Labels</c:v>
                </c:pt>
                <c:pt idx="10">
                  <c:v>Paper</c:v>
                </c:pt>
                <c:pt idx="11">
                  <c:v>Phones</c:v>
                </c:pt>
                <c:pt idx="12">
                  <c:v>Storage</c:v>
                </c:pt>
                <c:pt idx="13">
                  <c:v>Supplies</c:v>
                </c:pt>
                <c:pt idx="14">
                  <c:v>Tables</c:v>
                </c:pt>
              </c:strCache>
            </c:strRef>
          </c:cat>
          <c:val>
            <c:numRef>
              <c:f>'SALES BY SUBCATEGORY'!$B$4:$B$19</c:f>
              <c:numCache>
                <c:formatCode>"$"#,##0.00</c:formatCode>
                <c:ptCount val="15"/>
                <c:pt idx="0">
                  <c:v>3850.5639999999999</c:v>
                </c:pt>
                <c:pt idx="1">
                  <c:v>235.88</c:v>
                </c:pt>
                <c:pt idx="2">
                  <c:v>679.18</c:v>
                </c:pt>
                <c:pt idx="3">
                  <c:v>923.63300000000004</c:v>
                </c:pt>
                <c:pt idx="4">
                  <c:v>3046.9295999999999</c:v>
                </c:pt>
                <c:pt idx="5">
                  <c:v>6680.9939999999997</c:v>
                </c:pt>
                <c:pt idx="6">
                  <c:v>672.46399999999994</c:v>
                </c:pt>
                <c:pt idx="7">
                  <c:v>32.549999999999997</c:v>
                </c:pt>
                <c:pt idx="8">
                  <c:v>947.51200000000006</c:v>
                </c:pt>
                <c:pt idx="9">
                  <c:v>163.91000000000003</c:v>
                </c:pt>
                <c:pt idx="10">
                  <c:v>815.13</c:v>
                </c:pt>
                <c:pt idx="11">
                  <c:v>5541.1600000000008</c:v>
                </c:pt>
                <c:pt idx="12">
                  <c:v>2707.4440000000004</c:v>
                </c:pt>
                <c:pt idx="13">
                  <c:v>190.04000000000002</c:v>
                </c:pt>
                <c:pt idx="14">
                  <c:v>2102.819</c:v>
                </c:pt>
              </c:numCache>
            </c:numRef>
          </c:val>
          <c:extLst>
            <c:ext xmlns:c16="http://schemas.microsoft.com/office/drawing/2014/chart" uri="{C3380CC4-5D6E-409C-BE32-E72D297353CC}">
              <c16:uniqueId val="{00000022-B99D-4348-BC48-C897BB56D59F}"/>
            </c:ext>
          </c:extLst>
        </c:ser>
        <c:dLbls>
          <c:showLegendKey val="0"/>
          <c:showVal val="0"/>
          <c:showCatName val="0"/>
          <c:showSerName val="0"/>
          <c:showPercent val="0"/>
          <c:showBubbleSize val="0"/>
          <c:showLeaderLines val="1"/>
        </c:dLbls>
      </c:pie3DChart>
      <c:spPr>
        <a:solidFill>
          <a:schemeClr val="bg1">
            <a:lumMod val="95000"/>
          </a:schemeClr>
        </a:solidFill>
        <a:ln>
          <a:noFill/>
        </a:ln>
        <a:effectLst/>
      </c:spPr>
    </c:plotArea>
    <c:legend>
      <c:legendPos val="r"/>
      <c:layout>
        <c:manualLayout>
          <c:xMode val="edge"/>
          <c:yMode val="edge"/>
          <c:x val="0.80155676053874425"/>
          <c:y val="0.10159229159724613"/>
          <c:w val="0.17185679887159983"/>
          <c:h val="0.766969691426899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[Superstore1.xlsx]TOP 10 CITIES BY SALES!PivotTable4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a:t>
            </a:r>
            <a:r>
              <a:rPr lang="en-US" b="1" baseline="0">
                <a:solidFill>
                  <a:sysClr val="windowText" lastClr="000000"/>
                </a:solidFill>
              </a:rPr>
              <a:t> 10 CITIES BY SALES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981532125170361"/>
          <c:y val="0.15319444444444447"/>
          <c:w val="0.7988833966159552"/>
          <c:h val="0.55939887722368042"/>
        </c:manualLayout>
      </c:layout>
      <c:bar3DChart>
        <c:barDir val="col"/>
        <c:grouping val="stacked"/>
        <c:varyColors val="0"/>
        <c:ser>
          <c:idx val="0"/>
          <c:order val="0"/>
          <c:tx>
            <c:strRef>
              <c:f>'TOP 10 CITIES BY SALES'!$B$3</c:f>
              <c:strCache>
                <c:ptCount val="1"/>
                <c:pt idx="0">
                  <c:v>Total</c:v>
                </c:pt>
              </c:strCache>
            </c:strRef>
          </c:tx>
          <c:spPr>
            <a:solidFill>
              <a:schemeClr val="accent6">
                <a:lumMod val="75000"/>
              </a:schemeClr>
            </a:solidFill>
            <a:ln>
              <a:noFill/>
            </a:ln>
            <a:effectLst/>
            <a:sp3d/>
          </c:spPr>
          <c:invertIfNegative val="0"/>
          <c:cat>
            <c:strRef>
              <c:f>'TOP 10 CITIES BY SALES'!$A$4:$A$14</c:f>
              <c:strCache>
                <c:ptCount val="10"/>
                <c:pt idx="0">
                  <c:v>Detroit</c:v>
                </c:pt>
                <c:pt idx="1">
                  <c:v>Edmond</c:v>
                </c:pt>
                <c:pt idx="2">
                  <c:v>Franklin</c:v>
                </c:pt>
                <c:pt idx="3">
                  <c:v>Henderson</c:v>
                </c:pt>
                <c:pt idx="4">
                  <c:v>Manchester</c:v>
                </c:pt>
                <c:pt idx="5">
                  <c:v>Montgomery</c:v>
                </c:pt>
                <c:pt idx="6">
                  <c:v>New York City</c:v>
                </c:pt>
                <c:pt idx="7">
                  <c:v>San Diego</c:v>
                </c:pt>
                <c:pt idx="8">
                  <c:v>San Francisco</c:v>
                </c:pt>
                <c:pt idx="9">
                  <c:v>Vallejo</c:v>
                </c:pt>
              </c:strCache>
            </c:strRef>
          </c:cat>
          <c:val>
            <c:numRef>
              <c:f>'TOP 10 CITIES BY SALES'!$B$4:$B$14</c:f>
              <c:numCache>
                <c:formatCode>"$"#,##0.00</c:formatCode>
                <c:ptCount val="10"/>
                <c:pt idx="0">
                  <c:v>450.87620000000004</c:v>
                </c:pt>
                <c:pt idx="1">
                  <c:v>243.10390000000001</c:v>
                </c:pt>
                <c:pt idx="2">
                  <c:v>775.98079999999993</c:v>
                </c:pt>
                <c:pt idx="3">
                  <c:v>261.49559999999997</c:v>
                </c:pt>
                <c:pt idx="4">
                  <c:v>311.34760000000006</c:v>
                </c:pt>
                <c:pt idx="5">
                  <c:v>285.76100000000008</c:v>
                </c:pt>
                <c:pt idx="6">
                  <c:v>2798.0460999999996</c:v>
                </c:pt>
                <c:pt idx="7">
                  <c:v>639.57699999999966</c:v>
                </c:pt>
                <c:pt idx="8">
                  <c:v>531.50790000000006</c:v>
                </c:pt>
                <c:pt idx="9">
                  <c:v>277.80480000000006</c:v>
                </c:pt>
              </c:numCache>
            </c:numRef>
          </c:val>
          <c:extLst>
            <c:ext xmlns:c16="http://schemas.microsoft.com/office/drawing/2014/chart" uri="{C3380CC4-5D6E-409C-BE32-E72D297353CC}">
              <c16:uniqueId val="{00000000-3545-4E6A-AB8A-4581094A47D1}"/>
            </c:ext>
          </c:extLst>
        </c:ser>
        <c:dLbls>
          <c:showLegendKey val="0"/>
          <c:showVal val="0"/>
          <c:showCatName val="0"/>
          <c:showSerName val="0"/>
          <c:showPercent val="0"/>
          <c:showBubbleSize val="0"/>
        </c:dLbls>
        <c:gapWidth val="150"/>
        <c:shape val="box"/>
        <c:axId val="884686912"/>
        <c:axId val="884684032"/>
        <c:axId val="0"/>
      </c:bar3DChart>
      <c:catAx>
        <c:axId val="884686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84032"/>
        <c:crosses val="autoZero"/>
        <c:auto val="1"/>
        <c:lblAlgn val="ctr"/>
        <c:lblOffset val="100"/>
        <c:noMultiLvlLbl val="0"/>
      </c:catAx>
      <c:valAx>
        <c:axId val="884684032"/>
        <c:scaling>
          <c:orientation val="minMax"/>
        </c:scaling>
        <c:delete val="0"/>
        <c:axPos val="l"/>
        <c:majorGridlines>
          <c:spPr>
            <a:ln w="9525" cap="flat" cmpd="sng" algn="ctr">
              <a:no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86912"/>
        <c:crosses val="autoZero"/>
        <c:crossBetween val="between"/>
      </c:valAx>
      <c:spPr>
        <a:noFill/>
        <a:ln>
          <a:noFill/>
        </a:ln>
        <a:effectLst/>
      </c:spPr>
    </c:plotArea>
    <c:legend>
      <c:legendPos val="r"/>
      <c:layout>
        <c:manualLayout>
          <c:xMode val="edge"/>
          <c:yMode val="edge"/>
          <c:x val="0.90442591800410388"/>
          <c:y val="0.58151574803149608"/>
          <c:w val="9.5574126077400248E-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[Superstore1.xlsx]Average ROI % by Region and Seg!PivotTable6</c:name>
    <c:fmtId val="3"/>
  </c:pivotSource>
  <c:chart>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8114610673666"/>
          <c:y val="0.20420116622020185"/>
          <c:w val="0.65752493438320214"/>
          <c:h val="0.76930317666477255"/>
        </c:manualLayout>
      </c:layout>
      <c:barChart>
        <c:barDir val="col"/>
        <c:grouping val="clustered"/>
        <c:varyColors val="0"/>
        <c:ser>
          <c:idx val="0"/>
          <c:order val="0"/>
          <c:tx>
            <c:strRef>
              <c:f>'Average ROI % by Region and Seg'!$B$3:$B$4</c:f>
              <c:strCache>
                <c:ptCount val="1"/>
                <c:pt idx="0">
                  <c:v>Consumer</c:v>
                </c:pt>
              </c:strCache>
            </c:strRef>
          </c:tx>
          <c:spPr>
            <a:solidFill>
              <a:srgbClr val="00B0F0"/>
            </a:solidFill>
            <a:ln>
              <a:noFill/>
            </a:ln>
            <a:effectLst/>
          </c:spPr>
          <c:invertIfNegative val="0"/>
          <c:cat>
            <c:strRef>
              <c:f>'Average ROI % by Region and Seg'!$A$5:$A$9</c:f>
              <c:strCache>
                <c:ptCount val="4"/>
                <c:pt idx="0">
                  <c:v>Central</c:v>
                </c:pt>
                <c:pt idx="1">
                  <c:v>East</c:v>
                </c:pt>
                <c:pt idx="2">
                  <c:v>South</c:v>
                </c:pt>
                <c:pt idx="3">
                  <c:v>West</c:v>
                </c:pt>
              </c:strCache>
            </c:strRef>
          </c:cat>
          <c:val>
            <c:numRef>
              <c:f>'Average ROI % by Region and Seg'!$B$5:$B$9</c:f>
              <c:numCache>
                <c:formatCode>0.00%</c:formatCode>
                <c:ptCount val="4"/>
                <c:pt idx="0">
                  <c:v>0.23514837207571973</c:v>
                </c:pt>
                <c:pt idx="1">
                  <c:v>0.32600959413747987</c:v>
                </c:pt>
                <c:pt idx="2">
                  <c:v>0.35483218781532677</c:v>
                </c:pt>
                <c:pt idx="3">
                  <c:v>0.4071324243184975</c:v>
                </c:pt>
              </c:numCache>
            </c:numRef>
          </c:val>
          <c:extLst>
            <c:ext xmlns:c16="http://schemas.microsoft.com/office/drawing/2014/chart" uri="{C3380CC4-5D6E-409C-BE32-E72D297353CC}">
              <c16:uniqueId val="{00000000-1DFD-4231-9F50-5E22D01590BF}"/>
            </c:ext>
          </c:extLst>
        </c:ser>
        <c:ser>
          <c:idx val="1"/>
          <c:order val="1"/>
          <c:tx>
            <c:strRef>
              <c:f>'Average ROI % by Region and Seg'!$C$3:$C$4</c:f>
              <c:strCache>
                <c:ptCount val="1"/>
                <c:pt idx="0">
                  <c:v>Corporate</c:v>
                </c:pt>
              </c:strCache>
            </c:strRef>
          </c:tx>
          <c:spPr>
            <a:solidFill>
              <a:schemeClr val="tx1">
                <a:lumMod val="75000"/>
                <a:lumOff val="25000"/>
              </a:schemeClr>
            </a:solidFill>
            <a:ln>
              <a:noFill/>
            </a:ln>
            <a:effectLst/>
          </c:spPr>
          <c:invertIfNegative val="0"/>
          <c:cat>
            <c:strRef>
              <c:f>'Average ROI % by Region and Seg'!$A$5:$A$9</c:f>
              <c:strCache>
                <c:ptCount val="4"/>
                <c:pt idx="0">
                  <c:v>Central</c:v>
                </c:pt>
                <c:pt idx="1">
                  <c:v>East</c:v>
                </c:pt>
                <c:pt idx="2">
                  <c:v>South</c:v>
                </c:pt>
                <c:pt idx="3">
                  <c:v>West</c:v>
                </c:pt>
              </c:strCache>
            </c:strRef>
          </c:cat>
          <c:val>
            <c:numRef>
              <c:f>'Average ROI % by Region and Seg'!$C$5:$C$9</c:f>
              <c:numCache>
                <c:formatCode>0.00%</c:formatCode>
                <c:ptCount val="4"/>
                <c:pt idx="0">
                  <c:v>0.35040147778114206</c:v>
                </c:pt>
                <c:pt idx="1">
                  <c:v>0.41677974831290887</c:v>
                </c:pt>
                <c:pt idx="2">
                  <c:v>0.18121558950159733</c:v>
                </c:pt>
                <c:pt idx="3">
                  <c:v>0.37553362654572048</c:v>
                </c:pt>
              </c:numCache>
            </c:numRef>
          </c:val>
          <c:extLst>
            <c:ext xmlns:c16="http://schemas.microsoft.com/office/drawing/2014/chart" uri="{C3380CC4-5D6E-409C-BE32-E72D297353CC}">
              <c16:uniqueId val="{00000001-1DFD-4231-9F50-5E22D01590BF}"/>
            </c:ext>
          </c:extLst>
        </c:ser>
        <c:ser>
          <c:idx val="2"/>
          <c:order val="2"/>
          <c:tx>
            <c:strRef>
              <c:f>'Average ROI % by Region and Seg'!$D$3:$D$4</c:f>
              <c:strCache>
                <c:ptCount val="1"/>
                <c:pt idx="0">
                  <c:v>Home Office</c:v>
                </c:pt>
              </c:strCache>
            </c:strRef>
          </c:tx>
          <c:spPr>
            <a:solidFill>
              <a:schemeClr val="accent6">
                <a:lumMod val="75000"/>
              </a:schemeClr>
            </a:solidFill>
            <a:ln>
              <a:noFill/>
            </a:ln>
            <a:effectLst/>
          </c:spPr>
          <c:invertIfNegative val="0"/>
          <c:cat>
            <c:strRef>
              <c:f>'Average ROI % by Region and Seg'!$A$5:$A$9</c:f>
              <c:strCache>
                <c:ptCount val="4"/>
                <c:pt idx="0">
                  <c:v>Central</c:v>
                </c:pt>
                <c:pt idx="1">
                  <c:v>East</c:v>
                </c:pt>
                <c:pt idx="2">
                  <c:v>South</c:v>
                </c:pt>
                <c:pt idx="3">
                  <c:v>West</c:v>
                </c:pt>
              </c:strCache>
            </c:strRef>
          </c:cat>
          <c:val>
            <c:numRef>
              <c:f>'Average ROI % by Region and Seg'!$D$5:$D$9</c:f>
              <c:numCache>
                <c:formatCode>0.00%</c:formatCode>
                <c:ptCount val="4"/>
                <c:pt idx="0">
                  <c:v>3.5658207032891388E-2</c:v>
                </c:pt>
                <c:pt idx="1">
                  <c:v>0.34592122641508649</c:v>
                </c:pt>
                <c:pt idx="2">
                  <c:v>-2.8052187212260299E-2</c:v>
                </c:pt>
                <c:pt idx="3">
                  <c:v>0.13346527789175103</c:v>
                </c:pt>
              </c:numCache>
            </c:numRef>
          </c:val>
          <c:extLst>
            <c:ext xmlns:c16="http://schemas.microsoft.com/office/drawing/2014/chart" uri="{C3380CC4-5D6E-409C-BE32-E72D297353CC}">
              <c16:uniqueId val="{00000002-1DFD-4231-9F50-5E22D01590BF}"/>
            </c:ext>
          </c:extLst>
        </c:ser>
        <c:dLbls>
          <c:showLegendKey val="0"/>
          <c:showVal val="0"/>
          <c:showCatName val="0"/>
          <c:showSerName val="0"/>
          <c:showPercent val="0"/>
          <c:showBubbleSize val="0"/>
        </c:dLbls>
        <c:gapWidth val="219"/>
        <c:overlap val="-27"/>
        <c:axId val="884681152"/>
        <c:axId val="884682592"/>
      </c:barChart>
      <c:catAx>
        <c:axId val="88468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82592"/>
        <c:crosses val="autoZero"/>
        <c:auto val="1"/>
        <c:lblAlgn val="ctr"/>
        <c:lblOffset val="100"/>
        <c:noMultiLvlLbl val="0"/>
      </c:catAx>
      <c:valAx>
        <c:axId val="884682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81152"/>
        <c:crosses val="autoZero"/>
        <c:crossBetween val="between"/>
      </c:valAx>
      <c:spPr>
        <a:noFill/>
        <a:ln>
          <a:noFill/>
        </a:ln>
        <a:effectLst/>
      </c:spPr>
    </c:plotArea>
    <c:legend>
      <c:legendPos val="r"/>
      <c:layout>
        <c:manualLayout>
          <c:xMode val="edge"/>
          <c:yMode val="edge"/>
          <c:x val="0.12964696818914623"/>
          <c:y val="9.856109836181208E-2"/>
          <c:w val="0.64422439393311703"/>
          <c:h val="8.53445152789562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[Superstore1.xlsx]Impact of Discounts on Profit b!PivotTable8</c:name>
    <c:fmtId val="9"/>
  </c:pivotSource>
  <c:chart>
    <c:autoTitleDeleted val="0"/>
    <c:pivotFmts>
      <c:pivotFmt>
        <c:idx val="0"/>
        <c:spPr>
          <a:solidFill>
            <a:schemeClr val="accent6">
              <a:lumMod val="75000"/>
            </a:schemeClr>
          </a:solidFill>
          <a:ln>
            <a:noFill/>
          </a:ln>
          <a:effectLst/>
        </c:spPr>
        <c:marker>
          <c:symbol val="circle"/>
          <c:size val="5"/>
          <c:spPr>
            <a:solidFill>
              <a:schemeClr val="accent6">
                <a:shade val="76000"/>
              </a:schemeClr>
            </a:solidFill>
            <a:ln w="9525">
              <a:solidFill>
                <a:schemeClr val="accent6">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circle"/>
          <c:size val="5"/>
          <c:spPr>
            <a:solidFill>
              <a:srgbClr val="00B0F0"/>
            </a:solidFill>
            <a:ln w="9525">
              <a:solidFill>
                <a:schemeClr val="accent6">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rgbClr val="00B0F0"/>
            </a:solidFill>
            <a:round/>
          </a:ln>
          <a:effectLst/>
        </c:spPr>
        <c:marker>
          <c:symbol val="circle"/>
          <c:size val="5"/>
          <c:spPr>
            <a:solidFill>
              <a:srgbClr val="00B0F0"/>
            </a:solidFill>
            <a:ln w="9525">
              <a:solidFill>
                <a:schemeClr val="accent6">
                  <a:tint val="77000"/>
                </a:schemeClr>
              </a:solidFill>
            </a:ln>
            <a:effectLst/>
          </c:spPr>
        </c:marker>
      </c:pivotFmt>
      <c:pivotFmt>
        <c:idx val="3"/>
        <c:spPr>
          <a:solidFill>
            <a:schemeClr val="accent6"/>
          </a:solidFill>
          <a:ln w="28575" cap="rnd">
            <a:solidFill>
              <a:srgbClr val="00B0F0"/>
            </a:solidFill>
            <a:round/>
          </a:ln>
          <a:effectLst/>
        </c:spPr>
        <c:marker>
          <c:symbol val="circle"/>
          <c:size val="5"/>
          <c:spPr>
            <a:solidFill>
              <a:srgbClr val="00B0F0"/>
            </a:solidFill>
            <a:ln w="9525">
              <a:solidFill>
                <a:schemeClr val="accent6">
                  <a:tint val="77000"/>
                </a:schemeClr>
              </a:solidFill>
            </a:ln>
            <a:effectLst/>
          </c:spPr>
        </c:marker>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circle"/>
          <c:size val="5"/>
          <c:spPr>
            <a:solidFill>
              <a:srgbClr val="00B0F0"/>
            </a:solidFill>
            <a:ln w="9525">
              <a:solidFill>
                <a:schemeClr val="accent6">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rgbClr val="00B0F0"/>
            </a:solidFill>
            <a:round/>
          </a:ln>
          <a:effectLst/>
        </c:spPr>
        <c:marker>
          <c:symbol val="circle"/>
          <c:size val="5"/>
          <c:spPr>
            <a:solidFill>
              <a:srgbClr val="00B0F0"/>
            </a:solidFill>
            <a:ln w="9525">
              <a:solidFill>
                <a:srgbClr val="00B0F0"/>
              </a:solidFill>
            </a:ln>
            <a:effectLst/>
          </c:spPr>
        </c:marker>
      </c:pivotFmt>
      <c:pivotFmt>
        <c:idx val="7"/>
        <c:spPr>
          <a:solidFill>
            <a:schemeClr val="accent6"/>
          </a:solidFill>
          <a:ln w="28575" cap="rnd">
            <a:solidFill>
              <a:srgbClr val="00B0F0"/>
            </a:solidFill>
            <a:round/>
          </a:ln>
          <a:effectLst/>
        </c:spPr>
        <c:marker>
          <c:symbol val="circle"/>
          <c:size val="5"/>
          <c:spPr>
            <a:solidFill>
              <a:srgbClr val="00B0F0"/>
            </a:solidFill>
            <a:ln w="9525">
              <a:solidFill>
                <a:srgbClr val="00B0F0"/>
              </a:solidFill>
            </a:ln>
            <a:effectLst/>
          </c:spPr>
        </c:marker>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tint val="77000"/>
            </a:schemeClr>
          </a:solidFill>
          <a:ln w="28575" cap="rnd">
            <a:solidFill>
              <a:srgbClr val="00B0F0"/>
            </a:solidFill>
            <a:round/>
          </a:ln>
          <a:effectLst/>
        </c:spPr>
        <c:marker>
          <c:symbol val="none"/>
        </c:marker>
      </c:pivotFmt>
      <c:pivotFmt>
        <c:idx val="11"/>
        <c:spPr>
          <a:solidFill>
            <a:schemeClr val="accent6">
              <a:tint val="77000"/>
            </a:schemeClr>
          </a:solidFill>
          <a:ln w="28575" cap="rnd">
            <a:solidFill>
              <a:srgbClr val="00B0F0"/>
            </a:solidFill>
            <a:round/>
          </a:ln>
          <a:effectLst/>
        </c:spPr>
        <c:marker>
          <c:symbol val="none"/>
        </c:marker>
      </c:pivotFmt>
      <c:pivotFmt>
        <c:idx val="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pivotFmt>
    </c:pivotFmts>
    <c:plotArea>
      <c:layout>
        <c:manualLayout>
          <c:layoutTarget val="inner"/>
          <c:xMode val="edge"/>
          <c:yMode val="edge"/>
          <c:x val="8.437060417954946E-2"/>
          <c:y val="0.2586093139753407"/>
          <c:w val="0.78951510638847155"/>
          <c:h val="0.71500437445319331"/>
        </c:manualLayout>
      </c:layout>
      <c:barChart>
        <c:barDir val="col"/>
        <c:grouping val="clustered"/>
        <c:varyColors val="0"/>
        <c:ser>
          <c:idx val="0"/>
          <c:order val="0"/>
          <c:tx>
            <c:strRef>
              <c:f>'Impact of Discounts on Profit b'!$B$3</c:f>
              <c:strCache>
                <c:ptCount val="1"/>
                <c:pt idx="0">
                  <c:v>Sum of Profit$</c:v>
                </c:pt>
              </c:strCache>
            </c:strRef>
          </c:tx>
          <c:spPr>
            <a:solidFill>
              <a:schemeClr val="accent6">
                <a:lumMod val="75000"/>
              </a:schemeClr>
            </a:solidFill>
            <a:ln>
              <a:noFill/>
            </a:ln>
            <a:effectLst/>
          </c:spPr>
          <c:invertIfNegative val="0"/>
          <c:cat>
            <c:strRef>
              <c:f>'Impact of Discounts on Profit b'!$A$4:$A$7</c:f>
              <c:strCache>
                <c:ptCount val="3"/>
                <c:pt idx="0">
                  <c:v>Furniture</c:v>
                </c:pt>
                <c:pt idx="1">
                  <c:v>Office Supplies</c:v>
                </c:pt>
                <c:pt idx="2">
                  <c:v>Technology</c:v>
                </c:pt>
              </c:strCache>
            </c:strRef>
          </c:cat>
          <c:val>
            <c:numRef>
              <c:f>'Impact of Discounts on Profit b'!$B$4:$B$7</c:f>
              <c:numCache>
                <c:formatCode>"$"#,##0.00</c:formatCode>
                <c:ptCount val="3"/>
                <c:pt idx="0">
                  <c:v>-210.28940000000068</c:v>
                </c:pt>
                <c:pt idx="1">
                  <c:v>3452.4588000000003</c:v>
                </c:pt>
                <c:pt idx="2">
                  <c:v>2369.2665999999995</c:v>
                </c:pt>
              </c:numCache>
            </c:numRef>
          </c:val>
          <c:extLst>
            <c:ext xmlns:c16="http://schemas.microsoft.com/office/drawing/2014/chart" uri="{C3380CC4-5D6E-409C-BE32-E72D297353CC}">
              <c16:uniqueId val="{0000000B-D281-4E06-9ED4-9D67908D28AA}"/>
            </c:ext>
          </c:extLst>
        </c:ser>
        <c:ser>
          <c:idx val="1"/>
          <c:order val="1"/>
          <c:tx>
            <c:strRef>
              <c:f>'Impact of Discounts on Profit b'!$C$3</c:f>
              <c:strCache>
                <c:ptCount val="1"/>
                <c:pt idx="0">
                  <c:v>Average of Discount</c:v>
                </c:pt>
              </c:strCache>
            </c:strRef>
          </c:tx>
          <c:spPr>
            <a:solidFill>
              <a:schemeClr val="accent6">
                <a:tint val="77000"/>
              </a:schemeClr>
            </a:solidFill>
            <a:ln>
              <a:noFill/>
            </a:ln>
            <a:effectLst/>
          </c:spPr>
          <c:invertIfNegative val="0"/>
          <c:dPt>
            <c:idx val="1"/>
            <c:invertIfNegative val="0"/>
            <c:bubble3D val="0"/>
            <c:spPr>
              <a:solidFill>
                <a:schemeClr val="accent6">
                  <a:tint val="77000"/>
                </a:schemeClr>
              </a:solidFill>
              <a:ln w="28575" cap="rnd">
                <a:solidFill>
                  <a:srgbClr val="00B0F0"/>
                </a:solidFill>
                <a:round/>
              </a:ln>
              <a:effectLst/>
            </c:spPr>
            <c:extLst>
              <c:ext xmlns:c16="http://schemas.microsoft.com/office/drawing/2014/chart" uri="{C3380CC4-5D6E-409C-BE32-E72D297353CC}">
                <c16:uniqueId val="{00000001-815A-4912-BCE0-EA6DB60A7A37}"/>
              </c:ext>
            </c:extLst>
          </c:dPt>
          <c:dPt>
            <c:idx val="2"/>
            <c:invertIfNegative val="0"/>
            <c:bubble3D val="0"/>
            <c:spPr>
              <a:solidFill>
                <a:schemeClr val="accent6">
                  <a:tint val="77000"/>
                </a:schemeClr>
              </a:solidFill>
              <a:ln w="28575" cap="rnd">
                <a:solidFill>
                  <a:srgbClr val="00B0F0"/>
                </a:solidFill>
                <a:round/>
              </a:ln>
              <a:effectLst/>
            </c:spPr>
            <c:extLst>
              <c:ext xmlns:c16="http://schemas.microsoft.com/office/drawing/2014/chart" uri="{C3380CC4-5D6E-409C-BE32-E72D297353CC}">
                <c16:uniqueId val="{00000003-815A-4912-BCE0-EA6DB60A7A37}"/>
              </c:ext>
            </c:extLst>
          </c:dPt>
          <c:cat>
            <c:strRef>
              <c:f>'Impact of Discounts on Profit b'!$A$4:$A$7</c:f>
              <c:strCache>
                <c:ptCount val="3"/>
                <c:pt idx="0">
                  <c:v>Furniture</c:v>
                </c:pt>
                <c:pt idx="1">
                  <c:v>Office Supplies</c:v>
                </c:pt>
                <c:pt idx="2">
                  <c:v>Technology</c:v>
                </c:pt>
              </c:strCache>
            </c:strRef>
          </c:cat>
          <c:val>
            <c:numRef>
              <c:f>'Impact of Discounts on Profit b'!$C$4:$C$7</c:f>
              <c:numCache>
                <c:formatCode>0.00%</c:formatCode>
                <c:ptCount val="3"/>
                <c:pt idx="0">
                  <c:v>0.17867924528301884</c:v>
                </c:pt>
                <c:pt idx="1">
                  <c:v>0.1532608695652172</c:v>
                </c:pt>
                <c:pt idx="2">
                  <c:v>0.1518518518518519</c:v>
                </c:pt>
              </c:numCache>
            </c:numRef>
          </c:val>
          <c:extLst>
            <c:ext xmlns:c16="http://schemas.microsoft.com/office/drawing/2014/chart" uri="{C3380CC4-5D6E-409C-BE32-E72D297353CC}">
              <c16:uniqueId val="{0000000C-D281-4E06-9ED4-9D67908D28AA}"/>
            </c:ext>
          </c:extLst>
        </c:ser>
        <c:dLbls>
          <c:showLegendKey val="0"/>
          <c:showVal val="0"/>
          <c:showCatName val="0"/>
          <c:showSerName val="0"/>
          <c:showPercent val="0"/>
          <c:showBubbleSize val="0"/>
        </c:dLbls>
        <c:gapWidth val="219"/>
        <c:axId val="226098447"/>
        <c:axId val="226106127"/>
      </c:barChart>
      <c:catAx>
        <c:axId val="22609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106127"/>
        <c:crosses val="autoZero"/>
        <c:auto val="1"/>
        <c:lblAlgn val="ctr"/>
        <c:lblOffset val="100"/>
        <c:noMultiLvlLbl val="0"/>
      </c:catAx>
      <c:valAx>
        <c:axId val="2261061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098447"/>
        <c:crosses val="autoZero"/>
        <c:crossBetween val="between"/>
      </c:valAx>
      <c:spPr>
        <a:noFill/>
        <a:ln>
          <a:noFill/>
        </a:ln>
        <a:effectLst/>
      </c:spPr>
    </c:plotArea>
    <c:legend>
      <c:legendPos val="r"/>
      <c:layout>
        <c:manualLayout>
          <c:xMode val="edge"/>
          <c:yMode val="edge"/>
          <c:x val="0.68152045166951392"/>
          <c:y val="0.12759947026091034"/>
          <c:w val="0.29007924599942431"/>
          <c:h val="0.150575952279745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[Superstore1.xlsx]Category-wise Monthly !PivotTable10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chemeClr val="tx1"/>
                </a:solidFill>
              </a:rPr>
              <a:t>Category-wise Monthly Sales Performance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65000"/>
              </a:schemeClr>
            </a:solidFill>
            <a:round/>
          </a:ln>
          <a:effectLst/>
        </c:spPr>
        <c:marker>
          <c:symbol val="circle"/>
          <c:size val="5"/>
          <c:spPr>
            <a:solidFill>
              <a:schemeClr val="bg2">
                <a:lumMod val="65000"/>
              </a:schemeClr>
            </a:solidFill>
            <a:ln w="9525">
              <a:solidFill>
                <a:schemeClr val="bg2">
                  <a:lumMod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00B0F0"/>
            </a:solidFill>
            <a:round/>
          </a:ln>
          <a:effectLst/>
        </c:spPr>
        <c:marker>
          <c:symbol val="circle"/>
          <c:size val="5"/>
          <c:spPr>
            <a:solidFill>
              <a:srgbClr val="00B0F0"/>
            </a:solidFill>
            <a:ln w="9525">
              <a:solidFill>
                <a:srgbClr val="00B0F0"/>
              </a:solidFill>
            </a:ln>
            <a:effectLst/>
          </c:spPr>
        </c:marker>
      </c:pivotFmt>
      <c:pivotFmt>
        <c:idx val="8"/>
        <c:spPr>
          <a:ln w="28575" cap="rnd">
            <a:solidFill>
              <a:schemeClr val="bg2">
                <a:lumMod val="65000"/>
              </a:schemeClr>
            </a:solidFill>
            <a:round/>
          </a:ln>
          <a:effectLst/>
        </c:spPr>
        <c:marker>
          <c:symbol val="circle"/>
          <c:size val="5"/>
          <c:spPr>
            <a:solidFill>
              <a:schemeClr val="bg2">
                <a:lumMod val="65000"/>
              </a:schemeClr>
            </a:solidFill>
            <a:ln w="9525">
              <a:solidFill>
                <a:schemeClr val="bg2">
                  <a:lumMod val="65000"/>
                </a:schemeClr>
              </a:solidFill>
            </a:ln>
            <a:effectLst/>
          </c:spPr>
        </c:marker>
      </c:pivotFmt>
      <c:pivotFmt>
        <c:idx val="9"/>
        <c:spPr>
          <a:ln w="28575" cap="rnd">
            <a:solidFill>
              <a:srgbClr val="00B0F0"/>
            </a:solidFill>
            <a:round/>
          </a:ln>
          <a:effectLst/>
        </c:spPr>
        <c:marker>
          <c:symbol val="circle"/>
          <c:size val="5"/>
          <c:spPr>
            <a:solidFill>
              <a:srgbClr val="00B0F0"/>
            </a:solidFill>
            <a:ln w="9525">
              <a:solidFill>
                <a:srgbClr val="00B0F0"/>
              </a:solidFill>
            </a:ln>
            <a:effectLst/>
          </c:spPr>
        </c:marker>
      </c:pivotFmt>
    </c:pivotFmts>
    <c:plotArea>
      <c:layout/>
      <c:lineChart>
        <c:grouping val="stacked"/>
        <c:varyColors val="0"/>
        <c:ser>
          <c:idx val="0"/>
          <c:order val="0"/>
          <c:tx>
            <c:strRef>
              <c:f>'Category-wise Monthly '!$C$3:$C$4</c:f>
              <c:strCache>
                <c:ptCount val="1"/>
                <c:pt idx="0">
                  <c:v>Furniture</c:v>
                </c:pt>
              </c:strCache>
            </c:strRef>
          </c:tx>
          <c:spPr>
            <a:ln w="28575" cap="rnd">
              <a:solidFill>
                <a:schemeClr val="bg2">
                  <a:lumMod val="65000"/>
                </a:schemeClr>
              </a:solidFill>
              <a:round/>
            </a:ln>
            <a:effectLst/>
          </c:spPr>
          <c:marker>
            <c:symbol val="circle"/>
            <c:size val="5"/>
            <c:spPr>
              <a:solidFill>
                <a:schemeClr val="bg2">
                  <a:lumMod val="65000"/>
                </a:schemeClr>
              </a:solidFill>
              <a:ln w="9525">
                <a:solidFill>
                  <a:schemeClr val="bg2">
                    <a:lumMod val="65000"/>
                  </a:schemeClr>
                </a:solidFill>
              </a:ln>
              <a:effectLst/>
            </c:spPr>
          </c:marker>
          <c:cat>
            <c:strRef>
              <c:f>'Category-wise Monthly '!$B$5:$B$16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'Category-wise Monthly '!$C$5:$C$16</c:f>
              <c:numCache>
                <c:formatCode>"$"#,##0.00</c:formatCode>
                <c:ptCount val="12"/>
                <c:pt idx="0">
                  <c:v>1859.39</c:v>
                </c:pt>
                <c:pt idx="1">
                  <c:v>775.92200000000003</c:v>
                </c:pt>
                <c:pt idx="2">
                  <c:v>2938.3627999999999</c:v>
                </c:pt>
                <c:pt idx="3">
                  <c:v>5972.1735000000008</c:v>
                </c:pt>
                <c:pt idx="4">
                  <c:v>4326.13</c:v>
                </c:pt>
                <c:pt idx="5">
                  <c:v>9692.4619999999977</c:v>
                </c:pt>
                <c:pt idx="6">
                  <c:v>1814.569</c:v>
                </c:pt>
                <c:pt idx="7">
                  <c:v>6251.9049999999988</c:v>
                </c:pt>
                <c:pt idx="8">
                  <c:v>12750.9156</c:v>
                </c:pt>
                <c:pt idx="9">
                  <c:v>8293.9994999999999</c:v>
                </c:pt>
                <c:pt idx="10">
                  <c:v>11596.982499999998</c:v>
                </c:pt>
                <c:pt idx="11">
                  <c:v>13104.767</c:v>
                </c:pt>
              </c:numCache>
            </c:numRef>
          </c:val>
          <c:smooth val="0"/>
          <c:extLst>
            <c:ext xmlns:c16="http://schemas.microsoft.com/office/drawing/2014/chart" uri="{C3380CC4-5D6E-409C-BE32-E72D297353CC}">
              <c16:uniqueId val="{00000000-FAB7-4A87-90A8-5B6E2F06D6D6}"/>
            </c:ext>
          </c:extLst>
        </c:ser>
        <c:ser>
          <c:idx val="1"/>
          <c:order val="1"/>
          <c:tx>
            <c:strRef>
              <c:f>'Category-wise Monthly '!$D$3:$D$4</c:f>
              <c:strCache>
                <c:ptCount val="1"/>
                <c:pt idx="0">
                  <c:v>Office Supplies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'Category-wise Monthly '!$B$5:$B$16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'Category-wise Monthly '!$D$5:$D$16</c:f>
              <c:numCache>
                <c:formatCode>"$"#,##0.00</c:formatCode>
                <c:ptCount val="12"/>
                <c:pt idx="0">
                  <c:v>2760.8920000000007</c:v>
                </c:pt>
                <c:pt idx="1">
                  <c:v>489.52</c:v>
                </c:pt>
                <c:pt idx="2">
                  <c:v>8755.6070000000018</c:v>
                </c:pt>
                <c:pt idx="3">
                  <c:v>4252.2629999999999</c:v>
                </c:pt>
                <c:pt idx="4">
                  <c:v>5706.6959999999999</c:v>
                </c:pt>
                <c:pt idx="5">
                  <c:v>8709.2220000000016</c:v>
                </c:pt>
                <c:pt idx="6">
                  <c:v>1295.5059999999999</c:v>
                </c:pt>
                <c:pt idx="7">
                  <c:v>4190.6060000000007</c:v>
                </c:pt>
                <c:pt idx="8">
                  <c:v>12228.383999999996</c:v>
                </c:pt>
                <c:pt idx="9">
                  <c:v>4390.5380000000023</c:v>
                </c:pt>
                <c:pt idx="10">
                  <c:v>5720.6119999999983</c:v>
                </c:pt>
                <c:pt idx="11">
                  <c:v>9753.5009999999947</c:v>
                </c:pt>
              </c:numCache>
            </c:numRef>
          </c:val>
          <c:smooth val="0"/>
          <c:extLst>
            <c:ext xmlns:c16="http://schemas.microsoft.com/office/drawing/2014/chart" uri="{C3380CC4-5D6E-409C-BE32-E72D297353CC}">
              <c16:uniqueId val="{00000006-FAB7-4A87-90A8-5B6E2F06D6D6}"/>
            </c:ext>
          </c:extLst>
        </c:ser>
        <c:ser>
          <c:idx val="2"/>
          <c:order val="2"/>
          <c:tx>
            <c:strRef>
              <c:f>'Category-wise Monthly '!$E$3:$E$4</c:f>
              <c:strCache>
                <c:ptCount val="1"/>
                <c:pt idx="0">
                  <c:v>Technology</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'Category-wise Monthly '!$B$5:$B$16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'Category-wise Monthly '!$E$5:$E$16</c:f>
              <c:numCache>
                <c:formatCode>"$"#,##0.00</c:formatCode>
                <c:ptCount val="12"/>
                <c:pt idx="0">
                  <c:v>9332.7939999999999</c:v>
                </c:pt>
                <c:pt idx="1">
                  <c:v>1138.95</c:v>
                </c:pt>
                <c:pt idx="2">
                  <c:v>579.45999999999992</c:v>
                </c:pt>
                <c:pt idx="3">
                  <c:v>3285.2</c:v>
                </c:pt>
                <c:pt idx="4">
                  <c:v>5664.630000000001</c:v>
                </c:pt>
                <c:pt idx="5">
                  <c:v>6084.012999999999</c:v>
                </c:pt>
                <c:pt idx="6">
                  <c:v>3733.3130000000006</c:v>
                </c:pt>
                <c:pt idx="7">
                  <c:v>2639.384</c:v>
                </c:pt>
                <c:pt idx="8">
                  <c:v>27136.753999999994</c:v>
                </c:pt>
                <c:pt idx="9">
                  <c:v>3821.5419999999999</c:v>
                </c:pt>
                <c:pt idx="10">
                  <c:v>19388.104000000003</c:v>
                </c:pt>
                <c:pt idx="11">
                  <c:v>10695.697999999999</c:v>
                </c:pt>
              </c:numCache>
            </c:numRef>
          </c:val>
          <c:smooth val="0"/>
          <c:extLst>
            <c:ext xmlns:c16="http://schemas.microsoft.com/office/drawing/2014/chart" uri="{C3380CC4-5D6E-409C-BE32-E72D297353CC}">
              <c16:uniqueId val="{00000007-FAB7-4A87-90A8-5B6E2F06D6D6}"/>
            </c:ext>
          </c:extLst>
        </c:ser>
        <c:dLbls>
          <c:showLegendKey val="0"/>
          <c:showVal val="0"/>
          <c:showCatName val="0"/>
          <c:showSerName val="0"/>
          <c:showPercent val="0"/>
          <c:showBubbleSize val="0"/>
        </c:dLbls>
        <c:marker val="1"/>
        <c:smooth val="0"/>
        <c:axId val="169493295"/>
        <c:axId val="169483215"/>
      </c:lineChart>
      <c:catAx>
        <c:axId val="16949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83215"/>
        <c:crosses val="autoZero"/>
        <c:auto val="1"/>
        <c:lblAlgn val="ctr"/>
        <c:lblOffset val="100"/>
        <c:noMultiLvlLbl val="0"/>
      </c:catAx>
      <c:valAx>
        <c:axId val="1694832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93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'AVEARAGE OPTION BUTTON'!$D$19</c:f>
              <c:strCache>
                <c:ptCount val="1"/>
                <c:pt idx="0">
                  <c:v>Sum of Sales$</c:v>
                </c:pt>
              </c:strCache>
            </c:strRef>
          </c:tx>
          <c:spPr>
            <a:solidFill>
              <a:schemeClr val="accent6">
                <a:lumMod val="75000"/>
              </a:schemeClr>
            </a:solidFill>
            <a:ln>
              <a:solidFill>
                <a:schemeClr val="accent6">
                  <a:lumMod val="75000"/>
                </a:schemeClr>
              </a:solidFill>
            </a:ln>
            <a:effectLst/>
          </c:spPr>
          <c:invertIfNegative val="0"/>
          <c:cat>
            <c:strRef>
              <c:f>'AVEARAGE OPTION BUTTON'!$C$20:$C$23</c:f>
              <c:strCache>
                <c:ptCount val="4"/>
                <c:pt idx="0">
                  <c:v>2014</c:v>
                </c:pt>
                <c:pt idx="1">
                  <c:v>2015</c:v>
                </c:pt>
                <c:pt idx="2">
                  <c:v>2016</c:v>
                </c:pt>
                <c:pt idx="3">
                  <c:v>2017</c:v>
                </c:pt>
              </c:strCache>
            </c:strRef>
          </c:cat>
          <c:val>
            <c:numRef>
              <c:f>'AVEARAGE OPTION BUTTON'!$D$20:$D$23</c:f>
              <c:numCache>
                <c:formatCode>General</c:formatCode>
                <c:ptCount val="4"/>
                <c:pt idx="0">
                  <c:v>0.26170240225037122</c:v>
                </c:pt>
                <c:pt idx="1">
                  <c:v>0.29567219315426357</c:v>
                </c:pt>
                <c:pt idx="2">
                  <c:v>0.31709630540092909</c:v>
                </c:pt>
                <c:pt idx="3">
                  <c:v>0.3663269718719076</c:v>
                </c:pt>
              </c:numCache>
            </c:numRef>
          </c:val>
          <c:extLst>
            <c:ext xmlns:c16="http://schemas.microsoft.com/office/drawing/2014/chart" uri="{C3380CC4-5D6E-409C-BE32-E72D297353CC}">
              <c16:uniqueId val="{00000000-B43B-43BD-B95F-D60DC1E1A39A}"/>
            </c:ext>
          </c:extLst>
        </c:ser>
        <c:ser>
          <c:idx val="2"/>
          <c:order val="2"/>
          <c:tx>
            <c:strRef>
              <c:f>'AVEARAGE OPTION BUTTON'!$F$19</c:f>
              <c:strCache>
                <c:ptCount val="1"/>
                <c:pt idx="0">
                  <c:v>above average</c:v>
                </c:pt>
              </c:strCache>
            </c:strRef>
          </c:tx>
          <c:spPr>
            <a:solidFill>
              <a:schemeClr val="bg2">
                <a:lumMod val="85000"/>
              </a:schemeClr>
            </a:solidFill>
            <a:ln>
              <a:noFill/>
            </a:ln>
            <a:effectLst/>
          </c:spPr>
          <c:invertIfNegative val="0"/>
          <c:cat>
            <c:strRef>
              <c:f>'AVEARAGE OPTION BUTTON'!$C$20:$C$23</c:f>
              <c:strCache>
                <c:ptCount val="4"/>
                <c:pt idx="0">
                  <c:v>2014</c:v>
                </c:pt>
                <c:pt idx="1">
                  <c:v>2015</c:v>
                </c:pt>
                <c:pt idx="2">
                  <c:v>2016</c:v>
                </c:pt>
                <c:pt idx="3">
                  <c:v>2017</c:v>
                </c:pt>
              </c:strCache>
            </c:strRef>
          </c:cat>
          <c:val>
            <c:numRef>
              <c:f>'AVEARAGE OPTION BUTTON'!$F$20:$F$23</c:f>
              <c:numCache>
                <c:formatCode>General</c:formatCode>
                <c:ptCount val="4"/>
                <c:pt idx="0">
                  <c:v>0</c:v>
                </c:pt>
                <c:pt idx="1">
                  <c:v>0</c:v>
                </c:pt>
                <c:pt idx="2">
                  <c:v>0.31709630540092909</c:v>
                </c:pt>
                <c:pt idx="3">
                  <c:v>0.3663269718719076</c:v>
                </c:pt>
              </c:numCache>
            </c:numRef>
          </c:val>
          <c:extLst>
            <c:ext xmlns:c16="http://schemas.microsoft.com/office/drawing/2014/chart" uri="{C3380CC4-5D6E-409C-BE32-E72D297353CC}">
              <c16:uniqueId val="{00000002-B43B-43BD-B95F-D60DC1E1A39A}"/>
            </c:ext>
          </c:extLst>
        </c:ser>
        <c:dLbls>
          <c:showLegendKey val="0"/>
          <c:showVal val="0"/>
          <c:showCatName val="0"/>
          <c:showSerName val="0"/>
          <c:showPercent val="0"/>
          <c:showBubbleSize val="0"/>
        </c:dLbls>
        <c:gapWidth val="219"/>
        <c:axId val="1137562400"/>
        <c:axId val="1137565760"/>
      </c:barChart>
      <c:lineChart>
        <c:grouping val="standard"/>
        <c:varyColors val="0"/>
        <c:ser>
          <c:idx val="1"/>
          <c:order val="1"/>
          <c:tx>
            <c:strRef>
              <c:f>'AVEARAGE OPTION BUTTON'!$E$19</c:f>
              <c:strCache>
                <c:ptCount val="1"/>
                <c:pt idx="0">
                  <c:v>"AVERAGE" </c:v>
                </c:pt>
              </c:strCache>
            </c:strRef>
          </c:tx>
          <c:spPr>
            <a:ln w="28575" cap="rnd">
              <a:solidFill>
                <a:schemeClr val="accent2"/>
              </a:solidFill>
              <a:round/>
            </a:ln>
            <a:effectLst/>
          </c:spPr>
          <c:marker>
            <c:symbol val="none"/>
          </c:marker>
          <c:cat>
            <c:strRef>
              <c:f>'AVEARAGE OPTION BUTTON'!$C$20:$C$23</c:f>
              <c:strCache>
                <c:ptCount val="4"/>
                <c:pt idx="0">
                  <c:v>2014</c:v>
                </c:pt>
                <c:pt idx="1">
                  <c:v>2015</c:v>
                </c:pt>
                <c:pt idx="2">
                  <c:v>2016</c:v>
                </c:pt>
                <c:pt idx="3">
                  <c:v>2017</c:v>
                </c:pt>
              </c:strCache>
            </c:strRef>
          </c:cat>
          <c:val>
            <c:numRef>
              <c:f>'AVEARAGE OPTION BUTTON'!$E$20:$E$23</c:f>
              <c:numCache>
                <c:formatCode>General</c:formatCode>
                <c:ptCount val="4"/>
                <c:pt idx="0">
                  <c:v>0.31019946816936783</c:v>
                </c:pt>
                <c:pt idx="1">
                  <c:v>0.31019946816936783</c:v>
                </c:pt>
                <c:pt idx="2">
                  <c:v>0.31019946816936783</c:v>
                </c:pt>
                <c:pt idx="3">
                  <c:v>0.31019946816936783</c:v>
                </c:pt>
              </c:numCache>
            </c:numRef>
          </c:val>
          <c:smooth val="0"/>
          <c:extLst>
            <c:ext xmlns:c16="http://schemas.microsoft.com/office/drawing/2014/chart" uri="{C3380CC4-5D6E-409C-BE32-E72D297353CC}">
              <c16:uniqueId val="{00000001-B43B-43BD-B95F-D60DC1E1A39A}"/>
            </c:ext>
          </c:extLst>
        </c:ser>
        <c:dLbls>
          <c:showLegendKey val="0"/>
          <c:showVal val="0"/>
          <c:showCatName val="0"/>
          <c:showSerName val="0"/>
          <c:showPercent val="0"/>
          <c:showBubbleSize val="0"/>
        </c:dLbls>
        <c:marker val="1"/>
        <c:smooth val="0"/>
        <c:axId val="1137562400"/>
        <c:axId val="1137565760"/>
      </c:lineChart>
      <c:catAx>
        <c:axId val="113756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565760"/>
        <c:crosses val="autoZero"/>
        <c:auto val="1"/>
        <c:lblAlgn val="ctr"/>
        <c:lblOffset val="100"/>
        <c:noMultiLvlLbl val="0"/>
      </c:catAx>
      <c:valAx>
        <c:axId val="11375657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3756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VEARAGE OPTION BUTTON'!$E$9"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image" Target="../media/image6.gif"/><Relationship Id="rId12" Type="http://schemas.openxmlformats.org/officeDocument/2006/relationships/chart" Target="../charts/chart9.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8.xml"/><Relationship Id="rId5" Type="http://schemas.microsoft.com/office/2007/relationships/hdphoto" Target="../media/hdphoto1.wdp"/><Relationship Id="rId10" Type="http://schemas.openxmlformats.org/officeDocument/2006/relationships/chart" Target="../charts/chart7.xml"/><Relationship Id="rId4" Type="http://schemas.openxmlformats.org/officeDocument/2006/relationships/image" Target="../media/image4.png"/><Relationship Id="rId9" Type="http://schemas.openxmlformats.org/officeDocument/2006/relationships/chart" Target="../charts/chart6.xml"/><Relationship Id="rId14"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6</xdr:col>
      <xdr:colOff>304800</xdr:colOff>
      <xdr:row>1</xdr:row>
      <xdr:rowOff>190501</xdr:rowOff>
    </xdr:from>
    <xdr:to>
      <xdr:col>12</xdr:col>
      <xdr:colOff>388620</xdr:colOff>
      <xdr:row>4</xdr:row>
      <xdr:rowOff>30480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498080" y="388621"/>
              <a:ext cx="4107180" cy="434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544830</xdr:colOff>
      <xdr:row>1</xdr:row>
      <xdr:rowOff>118110</xdr:rowOff>
    </xdr:from>
    <xdr:to>
      <xdr:col>9</xdr:col>
      <xdr:colOff>422910</xdr:colOff>
      <xdr:row>15</xdr:row>
      <xdr:rowOff>87630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552450</xdr:colOff>
      <xdr:row>2</xdr:row>
      <xdr:rowOff>57150</xdr:rowOff>
    </xdr:from>
    <xdr:to>
      <xdr:col>9</xdr:col>
      <xdr:colOff>430530</xdr:colOff>
      <xdr:row>16</xdr:row>
      <xdr:rowOff>26670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30480</xdr:colOff>
      <xdr:row>0</xdr:row>
      <xdr:rowOff>121920</xdr:rowOff>
    </xdr:from>
    <xdr:to>
      <xdr:col>13</xdr:col>
      <xdr:colOff>518160</xdr:colOff>
      <xdr:row>14</xdr:row>
      <xdr:rowOff>43815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947660" y="12192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68580</xdr:colOff>
      <xdr:row>8</xdr:row>
      <xdr:rowOff>45720</xdr:rowOff>
    </xdr:from>
    <xdr:to>
      <xdr:col>13</xdr:col>
      <xdr:colOff>556260</xdr:colOff>
      <xdr:row>21</xdr:row>
      <xdr:rowOff>165735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985760" y="163068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171450</xdr:colOff>
      <xdr:row>4</xdr:row>
      <xdr:rowOff>60960</xdr:rowOff>
    </xdr:from>
    <xdr:to>
      <xdr:col>12</xdr:col>
      <xdr:colOff>49530</xdr:colOff>
      <xdr:row>19</xdr:row>
      <xdr:rowOff>45720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1143000</xdr:colOff>
      <xdr:row>10</xdr:row>
      <xdr:rowOff>68581</xdr:rowOff>
    </xdr:from>
    <xdr:to>
      <xdr:col>4</xdr:col>
      <xdr:colOff>236220</xdr:colOff>
      <xdr:row>18</xdr:row>
      <xdr:rowOff>167641</xdr:rowOff>
    </xdr:to>
    <mc:AlternateContent xmlns:mc="http://schemas.openxmlformats.org/markup-compatibility/2006" xmlns:a14="http://schemas.microsoft.com/office/drawing/2010/main">
      <mc:Choice Requires="a14">
        <xdr:graphicFrame macro="">
          <xdr:nvGraphicFramePr>
            <xdr:cNvPr id="3" name="year 4">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2316480" y="2049781"/>
              <a:ext cx="1828800" cy="1684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0.2675</cdr:x>
      <cdr:y>0.06806</cdr:y>
    </cdr:from>
    <cdr:to>
      <cdr:x>0.7575</cdr:x>
      <cdr:y>0.22639</cdr:y>
    </cdr:to>
    <cdr:sp macro="" textlink="">
      <cdr:nvSpPr>
        <cdr:cNvPr id="2" name="TextBox 1">
          <a:extLst xmlns:a="http://schemas.openxmlformats.org/drawingml/2006/main">
            <a:ext uri="{FF2B5EF4-FFF2-40B4-BE49-F238E27FC236}">
              <a16:creationId xmlns:a16="http://schemas.microsoft.com/office/drawing/2014/main" id="{8E2352B4-4374-4F1B-B9DE-5416E1B48E05}"/>
            </a:ext>
          </a:extLst>
        </cdr:cNvPr>
        <cdr:cNvSpPr txBox="1"/>
      </cdr:nvSpPr>
      <cdr:spPr>
        <a:xfrm xmlns:a="http://schemas.openxmlformats.org/drawingml/2006/main">
          <a:off x="1223010" y="186690"/>
          <a:ext cx="2240280" cy="4343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0.20417</cdr:x>
      <cdr:y>0.05928</cdr:y>
    </cdr:from>
    <cdr:to>
      <cdr:x>0.8775</cdr:x>
      <cdr:y>0.14032</cdr:y>
    </cdr:to>
    <cdr:sp macro="" textlink="">
      <cdr:nvSpPr>
        <cdr:cNvPr id="3" name="TextBox 2">
          <a:extLst xmlns:a="http://schemas.openxmlformats.org/drawingml/2006/main">
            <a:ext uri="{FF2B5EF4-FFF2-40B4-BE49-F238E27FC236}">
              <a16:creationId xmlns:a16="http://schemas.microsoft.com/office/drawing/2014/main" id="{30B4F7FC-45D4-C2E1-BD9A-1F1DF62DD397}"/>
            </a:ext>
          </a:extLst>
        </cdr:cNvPr>
        <cdr:cNvSpPr txBox="1"/>
      </cdr:nvSpPr>
      <cdr:spPr>
        <a:xfrm xmlns:a="http://schemas.openxmlformats.org/drawingml/2006/main">
          <a:off x="933450" y="175260"/>
          <a:ext cx="3078480" cy="23960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b="1"/>
            <a:t>Average ROI % by Region and Segment</a:t>
          </a:r>
        </a:p>
        <a:p xmlns:a="http://schemas.openxmlformats.org/drawingml/2006/main">
          <a:endParaRPr lang="en-US" sz="1100" kern="1200"/>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2</xdr:col>
      <xdr:colOff>259080</xdr:colOff>
      <xdr:row>9</xdr:row>
      <xdr:rowOff>121920</xdr:rowOff>
    </xdr:from>
    <xdr:to>
      <xdr:col>3</xdr:col>
      <xdr:colOff>723900</xdr:colOff>
      <xdr:row>23</xdr:row>
      <xdr:rowOff>43815</xdr:rowOff>
    </xdr:to>
    <mc:AlternateContent xmlns:mc="http://schemas.openxmlformats.org/markup-compatibility/2006" xmlns:a14="http://schemas.microsoft.com/office/drawing/2010/main">
      <mc:Choice Requires="a14">
        <xdr:graphicFrame macro="">
          <xdr:nvGraphicFramePr>
            <xdr:cNvPr id="2" name="year 5">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2263140" y="190500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864870</xdr:colOff>
      <xdr:row>3</xdr:row>
      <xdr:rowOff>45720</xdr:rowOff>
    </xdr:from>
    <xdr:to>
      <xdr:col>8</xdr:col>
      <xdr:colOff>80010</xdr:colOff>
      <xdr:row>17</xdr:row>
      <xdr:rowOff>179070</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0.11917</cdr:x>
      <cdr:y>0.01835</cdr:y>
    </cdr:from>
    <cdr:to>
      <cdr:x>0.8975</cdr:x>
      <cdr:y>0.12058</cdr:y>
    </cdr:to>
    <cdr:sp macro="" textlink="">
      <cdr:nvSpPr>
        <cdr:cNvPr id="2" name="TextBox 1">
          <a:extLst xmlns:a="http://schemas.openxmlformats.org/drawingml/2006/main">
            <a:ext uri="{FF2B5EF4-FFF2-40B4-BE49-F238E27FC236}">
              <a16:creationId xmlns:a16="http://schemas.microsoft.com/office/drawing/2014/main" id="{7A50DB10-F080-BA8A-CBD8-C5570F4F596B}"/>
            </a:ext>
          </a:extLst>
        </cdr:cNvPr>
        <cdr:cNvSpPr txBox="1"/>
      </cdr:nvSpPr>
      <cdr:spPr>
        <a:xfrm xmlns:a="http://schemas.openxmlformats.org/drawingml/2006/main">
          <a:off x="544830" y="53340"/>
          <a:ext cx="3558540" cy="2971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b="1"/>
            <a:t>Impact of Discounts on Profit by Product Category </a:t>
          </a:r>
          <a:endParaRPr lang="en-US" sz="1100" b="1" kern="1200"/>
        </a:p>
      </cdr:txBody>
    </cdr:sp>
  </cdr:relSizeAnchor>
</c:userShapes>
</file>

<file path=xl/drawings/drawing8.xml><?xml version="1.0" encoding="utf-8"?>
<xdr:wsDr xmlns:xdr="http://schemas.openxmlformats.org/drawingml/2006/spreadsheetDrawing" xmlns:a="http://schemas.openxmlformats.org/drawingml/2006/main">
  <xdr:twoCellAnchor>
    <xdr:from>
      <xdr:col>6</xdr:col>
      <xdr:colOff>72390</xdr:colOff>
      <xdr:row>2</xdr:row>
      <xdr:rowOff>133350</xdr:rowOff>
    </xdr:from>
    <xdr:to>
      <xdr:col>12</xdr:col>
      <xdr:colOff>621030</xdr:colOff>
      <xdr:row>16</xdr:row>
      <xdr:rowOff>102870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617220</xdr:colOff>
      <xdr:row>6</xdr:row>
      <xdr:rowOff>182880</xdr:rowOff>
    </xdr:from>
    <xdr:to>
      <xdr:col>4</xdr:col>
      <xdr:colOff>266700</xdr:colOff>
      <xdr:row>20</xdr:row>
      <xdr:rowOff>104775</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499360" y="137160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9236</xdr:colOff>
      <xdr:row>3</xdr:row>
      <xdr:rowOff>118276</xdr:rowOff>
    </xdr:from>
    <xdr:to>
      <xdr:col>10</xdr:col>
      <xdr:colOff>589474</xdr:colOff>
      <xdr:row>52</xdr:row>
      <xdr:rowOff>177019</xdr:rowOff>
    </xdr:to>
    <xdr:sp macro="" textlink="">
      <xdr:nvSpPr>
        <xdr:cNvPr id="2" name="Rectangle: Rounded Corners 1">
          <a:extLst>
            <a:ext uri="{FF2B5EF4-FFF2-40B4-BE49-F238E27FC236}">
              <a16:creationId xmlns:a16="http://schemas.microsoft.com/office/drawing/2014/main" id="{00000000-0008-0000-0700-000002000000}"/>
            </a:ext>
          </a:extLst>
        </xdr:cNvPr>
        <xdr:cNvSpPr/>
      </xdr:nvSpPr>
      <xdr:spPr>
        <a:xfrm>
          <a:off x="18473" y="724204"/>
          <a:ext cx="14564331" cy="9955562"/>
        </a:xfrm>
        <a:prstGeom prst="roundRect">
          <a:avLst>
            <a:gd name="adj" fmla="val 4210"/>
          </a:avLst>
        </a:prstGeom>
        <a:solidFill>
          <a:schemeClr val="bg1">
            <a:lumMod val="65000"/>
          </a:schemeClr>
        </a:solidFill>
        <a:ln>
          <a:noFill/>
        </a:ln>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87085</xdr:colOff>
      <xdr:row>4</xdr:row>
      <xdr:rowOff>57745</xdr:rowOff>
    </xdr:from>
    <xdr:to>
      <xdr:col>7</xdr:col>
      <xdr:colOff>362185</xdr:colOff>
      <xdr:row>7</xdr:row>
      <xdr:rowOff>118705</xdr:rowOff>
    </xdr:to>
    <xdr:sp macro="" textlink="">
      <xdr:nvSpPr>
        <xdr:cNvPr id="3" name="Rectangle: Rounded Corners 2">
          <a:extLst>
            <a:ext uri="{FF2B5EF4-FFF2-40B4-BE49-F238E27FC236}">
              <a16:creationId xmlns:a16="http://schemas.microsoft.com/office/drawing/2014/main" id="{00000000-0008-0000-0700-000003000000}"/>
            </a:ext>
          </a:extLst>
        </xdr:cNvPr>
        <xdr:cNvSpPr/>
      </xdr:nvSpPr>
      <xdr:spPr>
        <a:xfrm>
          <a:off x="174170" y="847967"/>
          <a:ext cx="9967015" cy="653627"/>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272143</xdr:colOff>
      <xdr:row>8</xdr:row>
      <xdr:rowOff>99060</xdr:rowOff>
    </xdr:from>
    <xdr:to>
      <xdr:col>7</xdr:col>
      <xdr:colOff>359228</xdr:colOff>
      <xdr:row>19</xdr:row>
      <xdr:rowOff>32657</xdr:rowOff>
    </xdr:to>
    <xdr:sp macro="" textlink="">
      <xdr:nvSpPr>
        <xdr:cNvPr id="4" name="Rectangle: Rounded Corners 3">
          <a:extLst>
            <a:ext uri="{FF2B5EF4-FFF2-40B4-BE49-F238E27FC236}">
              <a16:creationId xmlns:a16="http://schemas.microsoft.com/office/drawing/2014/main" id="{00000000-0008-0000-0700-000004000000}"/>
            </a:ext>
          </a:extLst>
        </xdr:cNvPr>
        <xdr:cNvSpPr/>
      </xdr:nvSpPr>
      <xdr:spPr>
        <a:xfrm>
          <a:off x="544286" y="1666603"/>
          <a:ext cx="9546770" cy="2088968"/>
        </a:xfrm>
        <a:prstGeom prst="roundRect">
          <a:avLst>
            <a:gd name="adj" fmla="val 933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522965</xdr:colOff>
      <xdr:row>9</xdr:row>
      <xdr:rowOff>144603</xdr:rowOff>
    </xdr:from>
    <xdr:to>
      <xdr:col>7</xdr:col>
      <xdr:colOff>638034</xdr:colOff>
      <xdr:row>18</xdr:row>
      <xdr:rowOff>88677</xdr:rowOff>
    </xdr:to>
    <xdr:sp macro="" textlink="">
      <xdr:nvSpPr>
        <xdr:cNvPr id="5" name="Rectangle: Rounded Corners 4">
          <a:extLst>
            <a:ext uri="{FF2B5EF4-FFF2-40B4-BE49-F238E27FC236}">
              <a16:creationId xmlns:a16="http://schemas.microsoft.com/office/drawing/2014/main" id="{00000000-0008-0000-0700-000005000000}"/>
            </a:ext>
          </a:extLst>
        </xdr:cNvPr>
        <xdr:cNvSpPr/>
      </xdr:nvSpPr>
      <xdr:spPr>
        <a:xfrm>
          <a:off x="9083801" y="1914409"/>
          <a:ext cx="1569783" cy="1713881"/>
        </a:xfrm>
        <a:prstGeom prst="roundRect">
          <a:avLst>
            <a:gd name="adj" fmla="val 13555"/>
          </a:avLst>
        </a:prstGeom>
        <a:solidFill>
          <a:schemeClr val="tx1"/>
        </a:solidFill>
        <a:ln>
          <a:noFill/>
        </a:ln>
        <a:effectLst>
          <a:outerShdw blurRad="1651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95519</xdr:colOff>
      <xdr:row>9</xdr:row>
      <xdr:rowOff>83114</xdr:rowOff>
    </xdr:from>
    <xdr:to>
      <xdr:col>1</xdr:col>
      <xdr:colOff>186959</xdr:colOff>
      <xdr:row>17</xdr:row>
      <xdr:rowOff>176367</xdr:rowOff>
    </xdr:to>
    <xdr:sp macro="" textlink="">
      <xdr:nvSpPr>
        <xdr:cNvPr id="6" name="Rectangle: Rounded Corners 5">
          <a:extLst>
            <a:ext uri="{FF2B5EF4-FFF2-40B4-BE49-F238E27FC236}">
              <a16:creationId xmlns:a16="http://schemas.microsoft.com/office/drawing/2014/main" id="{00000000-0008-0000-0700-000006000000}"/>
            </a:ext>
          </a:extLst>
        </xdr:cNvPr>
        <xdr:cNvSpPr/>
      </xdr:nvSpPr>
      <xdr:spPr>
        <a:xfrm>
          <a:off x="191038" y="1861114"/>
          <a:ext cx="1528139" cy="1673697"/>
        </a:xfrm>
        <a:prstGeom prst="roundRect">
          <a:avLst>
            <a:gd name="adj" fmla="val 12542"/>
          </a:avLst>
        </a:prstGeom>
        <a:solidFill>
          <a:schemeClr val="tx1"/>
        </a:solidFill>
        <a:ln>
          <a:noFill/>
        </a:ln>
        <a:effectLst>
          <a:outerShdw blurRad="1651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317862</xdr:colOff>
      <xdr:row>9</xdr:row>
      <xdr:rowOff>128673</xdr:rowOff>
    </xdr:from>
    <xdr:to>
      <xdr:col>2</xdr:col>
      <xdr:colOff>409302</xdr:colOff>
      <xdr:row>18</xdr:row>
      <xdr:rowOff>24370</xdr:rowOff>
    </xdr:to>
    <xdr:sp macro="" textlink="">
      <xdr:nvSpPr>
        <xdr:cNvPr id="7" name="Rectangle: Rounded Corners 6">
          <a:extLst>
            <a:ext uri="{FF2B5EF4-FFF2-40B4-BE49-F238E27FC236}">
              <a16:creationId xmlns:a16="http://schemas.microsoft.com/office/drawing/2014/main" id="{00000000-0008-0000-0700-000007000000}"/>
            </a:ext>
          </a:extLst>
        </xdr:cNvPr>
        <xdr:cNvSpPr/>
      </xdr:nvSpPr>
      <xdr:spPr>
        <a:xfrm>
          <a:off x="1980983" y="1906673"/>
          <a:ext cx="1528140" cy="1673697"/>
        </a:xfrm>
        <a:prstGeom prst="roundRect">
          <a:avLst>
            <a:gd name="adj" fmla="val 11166"/>
          </a:avLst>
        </a:prstGeom>
        <a:solidFill>
          <a:schemeClr val="bg1"/>
        </a:solidFill>
        <a:ln>
          <a:noFill/>
        </a:ln>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520881</xdr:colOff>
      <xdr:row>9</xdr:row>
      <xdr:rowOff>167780</xdr:rowOff>
    </xdr:from>
    <xdr:to>
      <xdr:col>3</xdr:col>
      <xdr:colOff>612321</xdr:colOff>
      <xdr:row>18</xdr:row>
      <xdr:rowOff>63477</xdr:rowOff>
    </xdr:to>
    <xdr:sp macro="" textlink="">
      <xdr:nvSpPr>
        <xdr:cNvPr id="8" name="Rectangle: Rounded Corners 7">
          <a:extLst>
            <a:ext uri="{FF2B5EF4-FFF2-40B4-BE49-F238E27FC236}">
              <a16:creationId xmlns:a16="http://schemas.microsoft.com/office/drawing/2014/main" id="{00000000-0008-0000-0700-000008000000}"/>
            </a:ext>
          </a:extLst>
        </xdr:cNvPr>
        <xdr:cNvSpPr/>
      </xdr:nvSpPr>
      <xdr:spPr>
        <a:xfrm>
          <a:off x="3719649" y="1931266"/>
          <a:ext cx="1521823" cy="1659182"/>
        </a:xfrm>
        <a:prstGeom prst="roundRect">
          <a:avLst>
            <a:gd name="adj" fmla="val 10708"/>
          </a:avLst>
        </a:prstGeom>
        <a:solidFill>
          <a:schemeClr val="bg1"/>
        </a:solidFill>
        <a:ln>
          <a:noFill/>
        </a:ln>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a:p>
      </xdr:txBody>
    </xdr:sp>
    <xdr:clientData/>
  </xdr:twoCellAnchor>
  <xdr:twoCellAnchor>
    <xdr:from>
      <xdr:col>4</xdr:col>
      <xdr:colOff>67321</xdr:colOff>
      <xdr:row>9</xdr:row>
      <xdr:rowOff>167780</xdr:rowOff>
    </xdr:from>
    <xdr:to>
      <xdr:col>5</xdr:col>
      <xdr:colOff>158761</xdr:colOff>
      <xdr:row>18</xdr:row>
      <xdr:rowOff>63277</xdr:rowOff>
    </xdr:to>
    <xdr:sp macro="" textlink="">
      <xdr:nvSpPr>
        <xdr:cNvPr id="9" name="Rectangle: Rounded Corners 8">
          <a:extLst>
            <a:ext uri="{FF2B5EF4-FFF2-40B4-BE49-F238E27FC236}">
              <a16:creationId xmlns:a16="http://schemas.microsoft.com/office/drawing/2014/main" id="{00000000-0008-0000-0700-000009000000}"/>
            </a:ext>
          </a:extLst>
        </xdr:cNvPr>
        <xdr:cNvSpPr/>
      </xdr:nvSpPr>
      <xdr:spPr>
        <a:xfrm>
          <a:off x="5490413" y="1931266"/>
          <a:ext cx="1521823" cy="1658982"/>
        </a:xfrm>
        <a:prstGeom prst="roundRect">
          <a:avLst>
            <a:gd name="adj" fmla="val 10250"/>
          </a:avLst>
        </a:prstGeom>
        <a:solidFill>
          <a:schemeClr val="bg1"/>
        </a:solidFill>
        <a:ln>
          <a:noFill/>
        </a:ln>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266700</xdr:colOff>
      <xdr:row>9</xdr:row>
      <xdr:rowOff>167780</xdr:rowOff>
    </xdr:from>
    <xdr:to>
      <xdr:col>6</xdr:col>
      <xdr:colOff>358140</xdr:colOff>
      <xdr:row>18</xdr:row>
      <xdr:rowOff>61100</xdr:rowOff>
    </xdr:to>
    <xdr:sp macro="" textlink="">
      <xdr:nvSpPr>
        <xdr:cNvPr id="10" name="Rectangle: Rounded Corners 9">
          <a:extLst>
            <a:ext uri="{FF2B5EF4-FFF2-40B4-BE49-F238E27FC236}">
              <a16:creationId xmlns:a16="http://schemas.microsoft.com/office/drawing/2014/main" id="{00000000-0008-0000-0700-00000A000000}"/>
            </a:ext>
          </a:extLst>
        </xdr:cNvPr>
        <xdr:cNvSpPr/>
      </xdr:nvSpPr>
      <xdr:spPr>
        <a:xfrm>
          <a:off x="7228114" y="1931266"/>
          <a:ext cx="1521823" cy="1656805"/>
        </a:xfrm>
        <a:prstGeom prst="roundRect">
          <a:avLst>
            <a:gd name="adj" fmla="val 11625"/>
          </a:avLst>
        </a:prstGeom>
        <a:solidFill>
          <a:schemeClr val="bg1"/>
        </a:solidFill>
        <a:ln>
          <a:noFill/>
        </a:ln>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18624</xdr:colOff>
      <xdr:row>4</xdr:row>
      <xdr:rowOff>37631</xdr:rowOff>
    </xdr:from>
    <xdr:to>
      <xdr:col>10</xdr:col>
      <xdr:colOff>507982</xdr:colOff>
      <xdr:row>19</xdr:row>
      <xdr:rowOff>57427</xdr:rowOff>
    </xdr:to>
    <xdr:sp macro="" textlink="">
      <xdr:nvSpPr>
        <xdr:cNvPr id="26" name="Rectangle: Rounded Corners 25">
          <a:extLst>
            <a:ext uri="{FF2B5EF4-FFF2-40B4-BE49-F238E27FC236}">
              <a16:creationId xmlns:a16="http://schemas.microsoft.com/office/drawing/2014/main" id="{00000000-0008-0000-0700-00001A000000}"/>
            </a:ext>
          </a:extLst>
        </xdr:cNvPr>
        <xdr:cNvSpPr/>
      </xdr:nvSpPr>
      <xdr:spPr>
        <a:xfrm>
          <a:off x="10760332" y="845535"/>
          <a:ext cx="3659487" cy="3049434"/>
        </a:xfrm>
        <a:prstGeom prst="roundRect">
          <a:avLst>
            <a:gd name="adj" fmla="val 957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gggggg</a:t>
          </a:r>
        </a:p>
      </xdr:txBody>
    </xdr:sp>
    <xdr:clientData/>
  </xdr:twoCellAnchor>
  <xdr:twoCellAnchor>
    <xdr:from>
      <xdr:col>0</xdr:col>
      <xdr:colOff>101196</xdr:colOff>
      <xdr:row>19</xdr:row>
      <xdr:rowOff>189624</xdr:rowOff>
    </xdr:from>
    <xdr:to>
      <xdr:col>3</xdr:col>
      <xdr:colOff>366889</xdr:colOff>
      <xdr:row>34</xdr:row>
      <xdr:rowOff>197554</xdr:rowOff>
    </xdr:to>
    <xdr:sp macro="" textlink="">
      <xdr:nvSpPr>
        <xdr:cNvPr id="32" name="Rectangle: Rounded Corners 31">
          <a:extLst>
            <a:ext uri="{FF2B5EF4-FFF2-40B4-BE49-F238E27FC236}">
              <a16:creationId xmlns:a16="http://schemas.microsoft.com/office/drawing/2014/main" id="{00000000-0008-0000-0700-000020000000}"/>
            </a:ext>
          </a:extLst>
        </xdr:cNvPr>
        <xdr:cNvSpPr/>
      </xdr:nvSpPr>
      <xdr:spPr>
        <a:xfrm>
          <a:off x="202392" y="3943180"/>
          <a:ext cx="4567164" cy="2971263"/>
        </a:xfrm>
        <a:prstGeom prst="roundRect">
          <a:avLst>
            <a:gd name="adj" fmla="val 927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431257</xdr:colOff>
      <xdr:row>19</xdr:row>
      <xdr:rowOff>151994</xdr:rowOff>
    </xdr:from>
    <xdr:to>
      <xdr:col>8</xdr:col>
      <xdr:colOff>559738</xdr:colOff>
      <xdr:row>34</xdr:row>
      <xdr:rowOff>188147</xdr:rowOff>
    </xdr:to>
    <xdr:sp macro="" textlink="">
      <xdr:nvSpPr>
        <xdr:cNvPr id="33" name="Rectangle: Rounded Corners 32">
          <a:extLst>
            <a:ext uri="{FF2B5EF4-FFF2-40B4-BE49-F238E27FC236}">
              <a16:creationId xmlns:a16="http://schemas.microsoft.com/office/drawing/2014/main" id="{00000000-0008-0000-0700-000021000000}"/>
            </a:ext>
          </a:extLst>
        </xdr:cNvPr>
        <xdr:cNvSpPr/>
      </xdr:nvSpPr>
      <xdr:spPr>
        <a:xfrm>
          <a:off x="4898292" y="3905550"/>
          <a:ext cx="6983258" cy="2999486"/>
        </a:xfrm>
        <a:prstGeom prst="roundRect">
          <a:avLst>
            <a:gd name="adj" fmla="val 1068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620889</xdr:colOff>
      <xdr:row>19</xdr:row>
      <xdr:rowOff>180218</xdr:rowOff>
    </xdr:from>
    <xdr:to>
      <xdr:col>10</xdr:col>
      <xdr:colOff>498592</xdr:colOff>
      <xdr:row>34</xdr:row>
      <xdr:rowOff>150519</xdr:rowOff>
    </xdr:to>
    <xdr:sp macro="" textlink="">
      <xdr:nvSpPr>
        <xdr:cNvPr id="34" name="Rectangle: Rounded Corners 33">
          <a:extLst>
            <a:ext uri="{FF2B5EF4-FFF2-40B4-BE49-F238E27FC236}">
              <a16:creationId xmlns:a16="http://schemas.microsoft.com/office/drawing/2014/main" id="{00000000-0008-0000-0700-000022000000}"/>
            </a:ext>
          </a:extLst>
        </xdr:cNvPr>
        <xdr:cNvSpPr/>
      </xdr:nvSpPr>
      <xdr:spPr>
        <a:xfrm>
          <a:off x="12003852" y="3933774"/>
          <a:ext cx="2445925" cy="2933634"/>
        </a:xfrm>
        <a:prstGeom prst="roundRect">
          <a:avLst>
            <a:gd name="adj" fmla="val 9245"/>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xdr:col>
      <xdr:colOff>505392</xdr:colOff>
      <xdr:row>7</xdr:row>
      <xdr:rowOff>192051</xdr:rowOff>
    </xdr:from>
    <xdr:to>
      <xdr:col>2</xdr:col>
      <xdr:colOff>204280</xdr:colOff>
      <xdr:row>11</xdr:row>
      <xdr:rowOff>167470</xdr:rowOff>
    </xdr:to>
    <xdr:sp macro="" textlink="">
      <xdr:nvSpPr>
        <xdr:cNvPr id="37" name="Oval 36">
          <a:extLst>
            <a:ext uri="{FF2B5EF4-FFF2-40B4-BE49-F238E27FC236}">
              <a16:creationId xmlns:a16="http://schemas.microsoft.com/office/drawing/2014/main" id="{00000000-0008-0000-0700-000025000000}"/>
            </a:ext>
          </a:extLst>
        </xdr:cNvPr>
        <xdr:cNvSpPr/>
      </xdr:nvSpPr>
      <xdr:spPr>
        <a:xfrm>
          <a:off x="2350057" y="1592899"/>
          <a:ext cx="737048" cy="775904"/>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39228</xdr:colOff>
      <xdr:row>7</xdr:row>
      <xdr:rowOff>184354</xdr:rowOff>
    </xdr:from>
    <xdr:to>
      <xdr:col>3</xdr:col>
      <xdr:colOff>407939</xdr:colOff>
      <xdr:row>11</xdr:row>
      <xdr:rowOff>159773</xdr:rowOff>
    </xdr:to>
    <xdr:sp macro="" textlink="">
      <xdr:nvSpPr>
        <xdr:cNvPr id="38" name="Oval 37">
          <a:extLst>
            <a:ext uri="{FF2B5EF4-FFF2-40B4-BE49-F238E27FC236}">
              <a16:creationId xmlns:a16="http://schemas.microsoft.com/office/drawing/2014/main" id="{00000000-0008-0000-0700-000026000000}"/>
            </a:ext>
          </a:extLst>
        </xdr:cNvPr>
        <xdr:cNvSpPr/>
      </xdr:nvSpPr>
      <xdr:spPr>
        <a:xfrm>
          <a:off x="4096275" y="1585202"/>
          <a:ext cx="737422" cy="775904"/>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246549</xdr:colOff>
      <xdr:row>7</xdr:row>
      <xdr:rowOff>184354</xdr:rowOff>
    </xdr:from>
    <xdr:to>
      <xdr:col>4</xdr:col>
      <xdr:colOff>615260</xdr:colOff>
      <xdr:row>11</xdr:row>
      <xdr:rowOff>159773</xdr:rowOff>
    </xdr:to>
    <xdr:sp macro="" textlink="">
      <xdr:nvSpPr>
        <xdr:cNvPr id="39" name="Oval 38">
          <a:extLst>
            <a:ext uri="{FF2B5EF4-FFF2-40B4-BE49-F238E27FC236}">
              <a16:creationId xmlns:a16="http://schemas.microsoft.com/office/drawing/2014/main" id="{00000000-0008-0000-0700-000027000000}"/>
            </a:ext>
          </a:extLst>
        </xdr:cNvPr>
        <xdr:cNvSpPr/>
      </xdr:nvSpPr>
      <xdr:spPr>
        <a:xfrm>
          <a:off x="5850190" y="1585202"/>
          <a:ext cx="737422" cy="775904"/>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457098</xdr:colOff>
      <xdr:row>7</xdr:row>
      <xdr:rowOff>176657</xdr:rowOff>
    </xdr:from>
    <xdr:to>
      <xdr:col>6</xdr:col>
      <xdr:colOff>155987</xdr:colOff>
      <xdr:row>11</xdr:row>
      <xdr:rowOff>152076</xdr:rowOff>
    </xdr:to>
    <xdr:sp macro="" textlink="">
      <xdr:nvSpPr>
        <xdr:cNvPr id="40" name="Oval 39">
          <a:extLst>
            <a:ext uri="{FF2B5EF4-FFF2-40B4-BE49-F238E27FC236}">
              <a16:creationId xmlns:a16="http://schemas.microsoft.com/office/drawing/2014/main" id="{00000000-0008-0000-0700-000028000000}"/>
            </a:ext>
          </a:extLst>
        </xdr:cNvPr>
        <xdr:cNvSpPr/>
      </xdr:nvSpPr>
      <xdr:spPr>
        <a:xfrm>
          <a:off x="7610561" y="1577505"/>
          <a:ext cx="737050" cy="775904"/>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532935</xdr:colOff>
      <xdr:row>15</xdr:row>
      <xdr:rowOff>122295</xdr:rowOff>
    </xdr:from>
    <xdr:to>
      <xdr:col>1</xdr:col>
      <xdr:colOff>277519</xdr:colOff>
      <xdr:row>19</xdr:row>
      <xdr:rowOff>169511</xdr:rowOff>
    </xdr:to>
    <xdr:sp macro="" textlink="">
      <xdr:nvSpPr>
        <xdr:cNvPr id="41" name="Oval 40">
          <a:extLst>
            <a:ext uri="{FF2B5EF4-FFF2-40B4-BE49-F238E27FC236}">
              <a16:creationId xmlns:a16="http://schemas.microsoft.com/office/drawing/2014/main" id="{00000000-0008-0000-0700-000029000000}"/>
            </a:ext>
          </a:extLst>
        </xdr:cNvPr>
        <xdr:cNvSpPr/>
      </xdr:nvSpPr>
      <xdr:spPr>
        <a:xfrm>
          <a:off x="1065870" y="3085628"/>
          <a:ext cx="834427" cy="837439"/>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385716</xdr:colOff>
      <xdr:row>15</xdr:row>
      <xdr:rowOff>131704</xdr:rowOff>
    </xdr:from>
    <xdr:to>
      <xdr:col>7</xdr:col>
      <xdr:colOff>108185</xdr:colOff>
      <xdr:row>19</xdr:row>
      <xdr:rowOff>130850</xdr:rowOff>
    </xdr:to>
    <xdr:sp macro="" textlink="">
      <xdr:nvSpPr>
        <xdr:cNvPr id="42" name="Oval 41">
          <a:extLst>
            <a:ext uri="{FF2B5EF4-FFF2-40B4-BE49-F238E27FC236}">
              <a16:creationId xmlns:a16="http://schemas.microsoft.com/office/drawing/2014/main" id="{00000000-0008-0000-0700-00002A000000}"/>
            </a:ext>
          </a:extLst>
        </xdr:cNvPr>
        <xdr:cNvSpPr/>
      </xdr:nvSpPr>
      <xdr:spPr>
        <a:xfrm>
          <a:off x="8842988" y="3095037"/>
          <a:ext cx="790197" cy="789369"/>
        </a:xfrm>
        <a:prstGeom prst="ellipse">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8</xdr:col>
          <xdr:colOff>236220</xdr:colOff>
          <xdr:row>3</xdr:row>
          <xdr:rowOff>167640</xdr:rowOff>
        </xdr:from>
        <xdr:to>
          <xdr:col>8</xdr:col>
          <xdr:colOff>571500</xdr:colOff>
          <xdr:row>6</xdr:row>
          <xdr:rowOff>99060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700-000001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99060</xdr:colOff>
          <xdr:row>3</xdr:row>
          <xdr:rowOff>182880</xdr:rowOff>
        </xdr:from>
        <xdr:to>
          <xdr:col>9</xdr:col>
          <xdr:colOff>403860</xdr:colOff>
          <xdr:row>6</xdr:row>
          <xdr:rowOff>76200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700-000002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624840</xdr:colOff>
          <xdr:row>4</xdr:row>
          <xdr:rowOff>45720</xdr:rowOff>
        </xdr:from>
        <xdr:to>
          <xdr:col>10</xdr:col>
          <xdr:colOff>312420</xdr:colOff>
          <xdr:row>6</xdr:row>
          <xdr:rowOff>45720</xdr:rowOff>
        </xdr:to>
        <xdr:sp macro="" textlink="">
          <xdr:nvSpPr>
            <xdr:cNvPr id="4100" name="Option Button 4" hidden="1">
              <a:extLst>
                <a:ext uri="{63B3BB69-23CF-44E3-9099-C40C66FF867C}">
                  <a14:compatExt spid="_x0000_s4100"/>
                </a:ext>
                <a:ext uri="{FF2B5EF4-FFF2-40B4-BE49-F238E27FC236}">
                  <a16:creationId xmlns:a16="http://schemas.microsoft.com/office/drawing/2014/main" id="{00000000-0008-0000-0700-000004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AVG ROI</a:t>
              </a:r>
            </a:p>
          </xdr:txBody>
        </xdr:sp>
        <xdr:clientData/>
      </xdr:twoCellAnchor>
    </mc:Choice>
    <mc:Fallback/>
  </mc:AlternateContent>
  <xdr:twoCellAnchor editAs="oneCell">
    <xdr:from>
      <xdr:col>0</xdr:col>
      <xdr:colOff>175627</xdr:colOff>
      <xdr:row>4</xdr:row>
      <xdr:rowOff>99227</xdr:rowOff>
    </xdr:from>
    <xdr:to>
      <xdr:col>0</xdr:col>
      <xdr:colOff>470040</xdr:colOff>
      <xdr:row>7</xdr:row>
      <xdr:rowOff>88791</xdr:rowOff>
    </xdr:to>
    <xdr:pic>
      <xdr:nvPicPr>
        <xdr:cNvPr id="44" name="Picture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1255" y="907131"/>
          <a:ext cx="588826" cy="595491"/>
        </a:xfrm>
        <a:prstGeom prst="rect">
          <a:avLst/>
        </a:prstGeom>
      </xdr:spPr>
    </xdr:pic>
    <xdr:clientData/>
  </xdr:twoCellAnchor>
  <xdr:twoCellAnchor editAs="oneCell">
    <xdr:from>
      <xdr:col>5</xdr:col>
      <xdr:colOff>527136</xdr:colOff>
      <xdr:row>8</xdr:row>
      <xdr:rowOff>111011</xdr:rowOff>
    </xdr:from>
    <xdr:to>
      <xdr:col>6</xdr:col>
      <xdr:colOff>114822</xdr:colOff>
      <xdr:row>11</xdr:row>
      <xdr:rowOff>27507</xdr:rowOff>
    </xdr:to>
    <xdr:pic>
      <xdr:nvPicPr>
        <xdr:cNvPr id="48" name="Picture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7734820" y="1697641"/>
          <a:ext cx="511482" cy="511482"/>
        </a:xfrm>
        <a:prstGeom prst="rect">
          <a:avLst/>
        </a:prstGeom>
      </xdr:spPr>
    </xdr:pic>
    <xdr:clientData/>
  </xdr:twoCellAnchor>
  <xdr:twoCellAnchor editAs="oneCell">
    <xdr:from>
      <xdr:col>4</xdr:col>
      <xdr:colOff>292272</xdr:colOff>
      <xdr:row>8</xdr:row>
      <xdr:rowOff>156576</xdr:rowOff>
    </xdr:from>
    <xdr:to>
      <xdr:col>4</xdr:col>
      <xdr:colOff>542820</xdr:colOff>
      <xdr:row>11</xdr:row>
      <xdr:rowOff>62686</xdr:rowOff>
    </xdr:to>
    <xdr:pic>
      <xdr:nvPicPr>
        <xdr:cNvPr id="50" name="Picture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5928982" y="1743206"/>
          <a:ext cx="501096" cy="501096"/>
        </a:xfrm>
        <a:prstGeom prst="rect">
          <a:avLst/>
        </a:prstGeom>
      </xdr:spPr>
    </xdr:pic>
    <xdr:clientData/>
  </xdr:twoCellAnchor>
  <xdr:twoCellAnchor editAs="oneCell">
    <xdr:from>
      <xdr:col>1</xdr:col>
      <xdr:colOff>584546</xdr:colOff>
      <xdr:row>8</xdr:row>
      <xdr:rowOff>187893</xdr:rowOff>
    </xdr:from>
    <xdr:to>
      <xdr:col>2</xdr:col>
      <xdr:colOff>142876</xdr:colOff>
      <xdr:row>11</xdr:row>
      <xdr:rowOff>45674</xdr:rowOff>
    </xdr:to>
    <xdr:pic>
      <xdr:nvPicPr>
        <xdr:cNvPr id="52" name="Picture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4" cstate="print">
          <a:lum bright="70000" contrast="-70000"/>
          <a:extLst>
            <a:ext uri="{BEBA8EAE-BF5A-486C-A8C5-ECC9F3942E4B}">
              <a14:imgProps xmlns:a14="http://schemas.microsoft.com/office/drawing/2010/main">
                <a14:imgLayer r:embed="rId5">
                  <a14:imgEffect>
                    <a14:saturation sat="0"/>
                  </a14:imgEffect>
                </a14:imgLayer>
              </a14:imgProps>
            </a:ext>
            <a:ext uri="{28A0092B-C50C-407E-A947-70E740481C1C}">
              <a14:useLocalDpi xmlns:a14="http://schemas.microsoft.com/office/drawing/2010/main" val="0"/>
            </a:ext>
          </a:extLst>
        </a:blip>
        <a:stretch>
          <a:fillRect/>
        </a:stretch>
      </xdr:blipFill>
      <xdr:spPr>
        <a:xfrm>
          <a:off x="2505203" y="1774523"/>
          <a:ext cx="452768" cy="452767"/>
        </a:xfrm>
        <a:prstGeom prst="rect">
          <a:avLst/>
        </a:prstGeom>
      </xdr:spPr>
    </xdr:pic>
    <xdr:clientData/>
  </xdr:twoCellAnchor>
  <xdr:twoCellAnchor editAs="oneCell">
    <xdr:from>
      <xdr:col>3</xdr:col>
      <xdr:colOff>62629</xdr:colOff>
      <xdr:row>8</xdr:row>
      <xdr:rowOff>32531</xdr:rowOff>
    </xdr:from>
    <xdr:to>
      <xdr:col>3</xdr:col>
      <xdr:colOff>375781</xdr:colOff>
      <xdr:row>11</xdr:row>
      <xdr:rowOff>63848</xdr:rowOff>
    </xdr:to>
    <xdr:pic>
      <xdr:nvPicPr>
        <xdr:cNvPr id="54" name="Picture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lum bright="70000" contrast="-70000"/>
          <a:extLst>
            <a:ext uri="{28A0092B-C50C-407E-A947-70E740481C1C}">
              <a14:useLocalDpi xmlns:a14="http://schemas.microsoft.com/office/drawing/2010/main" val="0"/>
            </a:ext>
          </a:extLst>
        </a:blip>
        <a:stretch>
          <a:fillRect/>
        </a:stretch>
      </xdr:blipFill>
      <xdr:spPr>
        <a:xfrm>
          <a:off x="4133587" y="1619161"/>
          <a:ext cx="626305" cy="626303"/>
        </a:xfrm>
        <a:prstGeom prst="rect">
          <a:avLst/>
        </a:prstGeom>
      </xdr:spPr>
    </xdr:pic>
    <xdr:clientData/>
  </xdr:twoCellAnchor>
  <xdr:twoCellAnchor editAs="oneCell">
    <xdr:from>
      <xdr:col>6</xdr:col>
      <xdr:colOff>471004</xdr:colOff>
      <xdr:row>16</xdr:row>
      <xdr:rowOff>150518</xdr:rowOff>
    </xdr:from>
    <xdr:to>
      <xdr:col>7</xdr:col>
      <xdr:colOff>27784</xdr:colOff>
      <xdr:row>18</xdr:row>
      <xdr:rowOff>139290</xdr:rowOff>
    </xdr:to>
    <xdr:pic>
      <xdr:nvPicPr>
        <xdr:cNvPr id="56" name="Picture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013564" y="3311407"/>
          <a:ext cx="458819" cy="383883"/>
        </a:xfrm>
        <a:prstGeom prst="rect">
          <a:avLst/>
        </a:prstGeom>
      </xdr:spPr>
    </xdr:pic>
    <xdr:clientData/>
  </xdr:twoCellAnchor>
  <xdr:twoCellAnchor editAs="oneCell">
    <xdr:from>
      <xdr:col>0</xdr:col>
      <xdr:colOff>592406</xdr:colOff>
      <xdr:row>16</xdr:row>
      <xdr:rowOff>28668</xdr:rowOff>
    </xdr:from>
    <xdr:to>
      <xdr:col>1</xdr:col>
      <xdr:colOff>227065</xdr:colOff>
      <xdr:row>19</xdr:row>
      <xdr:rowOff>39110</xdr:rowOff>
    </xdr:to>
    <xdr:pic>
      <xdr:nvPicPr>
        <xdr:cNvPr id="62" name="Picture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84812" y="3189557"/>
          <a:ext cx="614577" cy="603109"/>
        </a:xfrm>
        <a:prstGeom prst="rect">
          <a:avLst/>
        </a:prstGeom>
      </xdr:spPr>
    </xdr:pic>
    <xdr:clientData/>
  </xdr:twoCellAnchor>
  <xdr:twoCellAnchor>
    <xdr:from>
      <xdr:col>0</xdr:col>
      <xdr:colOff>141109</xdr:colOff>
      <xdr:row>9</xdr:row>
      <xdr:rowOff>169334</xdr:rowOff>
    </xdr:from>
    <xdr:to>
      <xdr:col>1</xdr:col>
      <xdr:colOff>131703</xdr:colOff>
      <xdr:row>11</xdr:row>
      <xdr:rowOff>169334</xdr:rowOff>
    </xdr:to>
    <xdr:sp macro="" textlink="">
      <xdr:nvSpPr>
        <xdr:cNvPr id="63" name="TextBox 62">
          <a:extLst>
            <a:ext uri="{FF2B5EF4-FFF2-40B4-BE49-F238E27FC236}">
              <a16:creationId xmlns:a16="http://schemas.microsoft.com/office/drawing/2014/main" id="{00000000-0008-0000-0700-00003F000000}"/>
            </a:ext>
          </a:extLst>
        </xdr:cNvPr>
        <xdr:cNvSpPr txBox="1"/>
      </xdr:nvSpPr>
      <xdr:spPr>
        <a:xfrm>
          <a:off x="282219" y="1947334"/>
          <a:ext cx="1326447" cy="395111"/>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TOTAL PROFIT</a:t>
          </a:r>
        </a:p>
        <a:p>
          <a:endParaRPr lang="en-US" sz="1100" baseline="0">
            <a:latin typeface="+mj-lt"/>
          </a:endParaRPr>
        </a:p>
      </xdr:txBody>
    </xdr:sp>
    <xdr:clientData/>
  </xdr:twoCellAnchor>
  <xdr:twoCellAnchor>
    <xdr:from>
      <xdr:col>1</xdr:col>
      <xdr:colOff>366889</xdr:colOff>
      <xdr:row>11</xdr:row>
      <xdr:rowOff>178741</xdr:rowOff>
    </xdr:from>
    <xdr:to>
      <xdr:col>2</xdr:col>
      <xdr:colOff>404518</xdr:colOff>
      <xdr:row>13</xdr:row>
      <xdr:rowOff>94074</xdr:rowOff>
    </xdr:to>
    <xdr:sp macro="" textlink="">
      <xdr:nvSpPr>
        <xdr:cNvPr id="4096" name="TextBox 4095">
          <a:extLst>
            <a:ext uri="{FF2B5EF4-FFF2-40B4-BE49-F238E27FC236}">
              <a16:creationId xmlns:a16="http://schemas.microsoft.com/office/drawing/2014/main" id="{00000000-0008-0000-0700-000000100000}"/>
            </a:ext>
          </a:extLst>
        </xdr:cNvPr>
        <xdr:cNvSpPr txBox="1"/>
      </xdr:nvSpPr>
      <xdr:spPr>
        <a:xfrm>
          <a:off x="2079038" y="2351852"/>
          <a:ext cx="1420518" cy="3104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rPr>
            <a:t>TOTAL</a:t>
          </a:r>
          <a:r>
            <a:rPr lang="en-US" sz="1400" b="1" baseline="0">
              <a:solidFill>
                <a:sysClr val="windowText" lastClr="000000"/>
              </a:solidFill>
            </a:rPr>
            <a:t> ORDERS</a:t>
          </a:r>
          <a:endParaRPr lang="en-US" sz="1400" b="1">
            <a:solidFill>
              <a:sysClr val="windowText" lastClr="000000"/>
            </a:solidFill>
          </a:endParaRPr>
        </a:p>
      </xdr:txBody>
    </xdr:sp>
    <xdr:clientData/>
  </xdr:twoCellAnchor>
  <xdr:twoCellAnchor>
    <xdr:from>
      <xdr:col>2</xdr:col>
      <xdr:colOff>550332</xdr:colOff>
      <xdr:row>12</xdr:row>
      <xdr:rowOff>9407</xdr:rowOff>
    </xdr:from>
    <xdr:to>
      <xdr:col>3</xdr:col>
      <xdr:colOff>606777</xdr:colOff>
      <xdr:row>13</xdr:row>
      <xdr:rowOff>178741</xdr:rowOff>
    </xdr:to>
    <xdr:sp macro="" textlink="">
      <xdr:nvSpPr>
        <xdr:cNvPr id="4101" name="TextBox 4100">
          <a:extLst>
            <a:ext uri="{FF2B5EF4-FFF2-40B4-BE49-F238E27FC236}">
              <a16:creationId xmlns:a16="http://schemas.microsoft.com/office/drawing/2014/main" id="{00000000-0008-0000-0700-000005100000}"/>
            </a:ext>
          </a:extLst>
        </xdr:cNvPr>
        <xdr:cNvSpPr txBox="1"/>
      </xdr:nvSpPr>
      <xdr:spPr>
        <a:xfrm>
          <a:off x="3791183" y="2380074"/>
          <a:ext cx="1458149" cy="3668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AVG COST PRICE</a:t>
          </a:r>
        </a:p>
      </xdr:txBody>
    </xdr:sp>
    <xdr:clientData/>
  </xdr:twoCellAnchor>
  <xdr:twoCellAnchor>
    <xdr:from>
      <xdr:col>4</xdr:col>
      <xdr:colOff>131704</xdr:colOff>
      <xdr:row>12</xdr:row>
      <xdr:rowOff>18815</xdr:rowOff>
    </xdr:from>
    <xdr:to>
      <xdr:col>5</xdr:col>
      <xdr:colOff>155222</xdr:colOff>
      <xdr:row>13</xdr:row>
      <xdr:rowOff>178741</xdr:rowOff>
    </xdr:to>
    <xdr:sp macro="" textlink="">
      <xdr:nvSpPr>
        <xdr:cNvPr id="4102" name="TextBox 4101">
          <a:extLst>
            <a:ext uri="{FF2B5EF4-FFF2-40B4-BE49-F238E27FC236}">
              <a16:creationId xmlns:a16="http://schemas.microsoft.com/office/drawing/2014/main" id="{00000000-0008-0000-0700-000006100000}"/>
            </a:ext>
          </a:extLst>
        </xdr:cNvPr>
        <xdr:cNvSpPr txBox="1"/>
      </xdr:nvSpPr>
      <xdr:spPr>
        <a:xfrm>
          <a:off x="5644445" y="2389482"/>
          <a:ext cx="1392295" cy="357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AV</a:t>
          </a:r>
          <a:r>
            <a:rPr lang="en-US" sz="1400" b="1" baseline="0"/>
            <a:t>G DISCOUNT</a:t>
          </a:r>
          <a:endParaRPr lang="en-US" sz="1400" b="1"/>
        </a:p>
      </xdr:txBody>
    </xdr:sp>
    <xdr:clientData/>
  </xdr:twoCellAnchor>
  <xdr:twoCellAnchor>
    <xdr:from>
      <xdr:col>5</xdr:col>
      <xdr:colOff>301037</xdr:colOff>
      <xdr:row>11</xdr:row>
      <xdr:rowOff>178740</xdr:rowOff>
    </xdr:from>
    <xdr:to>
      <xdr:col>6</xdr:col>
      <xdr:colOff>315148</xdr:colOff>
      <xdr:row>13</xdr:row>
      <xdr:rowOff>112889</xdr:rowOff>
    </xdr:to>
    <xdr:sp macro="" textlink="">
      <xdr:nvSpPr>
        <xdr:cNvPr id="4103" name="TextBox 4102">
          <a:extLst>
            <a:ext uri="{FF2B5EF4-FFF2-40B4-BE49-F238E27FC236}">
              <a16:creationId xmlns:a16="http://schemas.microsoft.com/office/drawing/2014/main" id="{00000000-0008-0000-0700-000007100000}"/>
            </a:ext>
          </a:extLst>
        </xdr:cNvPr>
        <xdr:cNvSpPr txBox="1"/>
      </xdr:nvSpPr>
      <xdr:spPr>
        <a:xfrm>
          <a:off x="7328370" y="2351851"/>
          <a:ext cx="1373482" cy="329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AVG ROI</a:t>
          </a:r>
        </a:p>
      </xdr:txBody>
    </xdr:sp>
    <xdr:clientData/>
  </xdr:twoCellAnchor>
  <xdr:twoCellAnchor>
    <xdr:from>
      <xdr:col>6</xdr:col>
      <xdr:colOff>620888</xdr:colOff>
      <xdr:row>10</xdr:row>
      <xdr:rowOff>47038</xdr:rowOff>
    </xdr:from>
    <xdr:to>
      <xdr:col>7</xdr:col>
      <xdr:colOff>564444</xdr:colOff>
      <xdr:row>11</xdr:row>
      <xdr:rowOff>131705</xdr:rowOff>
    </xdr:to>
    <xdr:sp macro="" textlink="">
      <xdr:nvSpPr>
        <xdr:cNvPr id="4104" name="TextBox 4103">
          <a:extLst>
            <a:ext uri="{FF2B5EF4-FFF2-40B4-BE49-F238E27FC236}">
              <a16:creationId xmlns:a16="http://schemas.microsoft.com/office/drawing/2014/main" id="{00000000-0008-0000-0700-000008100000}"/>
            </a:ext>
          </a:extLst>
        </xdr:cNvPr>
        <xdr:cNvSpPr txBox="1"/>
      </xdr:nvSpPr>
      <xdr:spPr>
        <a:xfrm>
          <a:off x="9313332" y="2022594"/>
          <a:ext cx="1232371" cy="282222"/>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TOTAL</a:t>
          </a:r>
          <a:r>
            <a:rPr lang="en-US" sz="1400" b="1"/>
            <a:t> </a:t>
          </a:r>
          <a:r>
            <a:rPr lang="en-US" sz="1400" b="1">
              <a:solidFill>
                <a:schemeClr val="bg2"/>
              </a:solidFill>
            </a:rPr>
            <a:t>SALES</a:t>
          </a:r>
        </a:p>
      </xdr:txBody>
    </xdr:sp>
    <xdr:clientData/>
  </xdr:twoCellAnchor>
  <xdr:twoCellAnchor>
    <xdr:from>
      <xdr:col>12</xdr:col>
      <xdr:colOff>183442</xdr:colOff>
      <xdr:row>5</xdr:row>
      <xdr:rowOff>142428</xdr:rowOff>
    </xdr:from>
    <xdr:to>
      <xdr:col>12</xdr:col>
      <xdr:colOff>206302</xdr:colOff>
      <xdr:row>5</xdr:row>
      <xdr:rowOff>188147</xdr:rowOff>
    </xdr:to>
    <xdr:sp macro="" textlink="">
      <xdr:nvSpPr>
        <xdr:cNvPr id="4132" name="TextBox 4131">
          <a:extLst>
            <a:ext uri="{FF2B5EF4-FFF2-40B4-BE49-F238E27FC236}">
              <a16:creationId xmlns:a16="http://schemas.microsoft.com/office/drawing/2014/main" id="{00000000-0008-0000-0700-000024100000}"/>
            </a:ext>
          </a:extLst>
        </xdr:cNvPr>
        <xdr:cNvSpPr txBox="1"/>
      </xdr:nvSpPr>
      <xdr:spPr>
        <a:xfrm flipH="1" flipV="1">
          <a:off x="16509996" y="1130206"/>
          <a:ext cx="45719" cy="45719"/>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164629</xdr:colOff>
      <xdr:row>12</xdr:row>
      <xdr:rowOff>103481</xdr:rowOff>
    </xdr:from>
    <xdr:to>
      <xdr:col>1</xdr:col>
      <xdr:colOff>159926</xdr:colOff>
      <xdr:row>14</xdr:row>
      <xdr:rowOff>94074</xdr:rowOff>
    </xdr:to>
    <xdr:sp macro="" textlink="KPI!B4">
      <xdr:nvSpPr>
        <xdr:cNvPr id="4134" name="TextBox 4133">
          <a:extLst>
            <a:ext uri="{FF2B5EF4-FFF2-40B4-BE49-F238E27FC236}">
              <a16:creationId xmlns:a16="http://schemas.microsoft.com/office/drawing/2014/main" id="{00000000-0008-0000-0700-000026100000}"/>
            </a:ext>
          </a:extLst>
        </xdr:cNvPr>
        <xdr:cNvSpPr txBox="1"/>
      </xdr:nvSpPr>
      <xdr:spPr>
        <a:xfrm>
          <a:off x="329259" y="2474148"/>
          <a:ext cx="1335853" cy="385704"/>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10A7DE-D4D2-4A86-8A95-8E976447B86B}" type="TxLink">
            <a:rPr lang="en-US" sz="1600" b="1" i="0" u="none" strike="noStrike">
              <a:solidFill>
                <a:schemeClr val="bg1"/>
              </a:solidFill>
              <a:latin typeface="Calibri"/>
              <a:ea typeface="Calibri"/>
              <a:cs typeface="Calibri"/>
            </a:rPr>
            <a:pPr/>
            <a:t>$18,746.18</a:t>
          </a:fld>
          <a:endParaRPr lang="en-US" sz="1600" b="1">
            <a:solidFill>
              <a:schemeClr val="bg1"/>
            </a:solidFill>
          </a:endParaRPr>
        </a:p>
      </xdr:txBody>
    </xdr:sp>
    <xdr:clientData/>
  </xdr:twoCellAnchor>
  <xdr:twoCellAnchor>
    <xdr:from>
      <xdr:col>6</xdr:col>
      <xdr:colOff>602072</xdr:colOff>
      <xdr:row>12</xdr:row>
      <xdr:rowOff>197554</xdr:rowOff>
    </xdr:from>
    <xdr:to>
      <xdr:col>7</xdr:col>
      <xdr:colOff>573852</xdr:colOff>
      <xdr:row>14</xdr:row>
      <xdr:rowOff>112888</xdr:rowOff>
    </xdr:to>
    <xdr:sp macro="" textlink="KPI!A4">
      <xdr:nvSpPr>
        <xdr:cNvPr id="4135" name="TextBox 4134">
          <a:extLst>
            <a:ext uri="{FF2B5EF4-FFF2-40B4-BE49-F238E27FC236}">
              <a16:creationId xmlns:a16="http://schemas.microsoft.com/office/drawing/2014/main" id="{00000000-0008-0000-0700-000027100000}"/>
            </a:ext>
          </a:extLst>
        </xdr:cNvPr>
        <xdr:cNvSpPr txBox="1"/>
      </xdr:nvSpPr>
      <xdr:spPr>
        <a:xfrm>
          <a:off x="9275700" y="2568221"/>
          <a:ext cx="1288819" cy="31044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7F85B76-3980-4753-9470-015B72EB84C0}" type="TxLink">
            <a:rPr lang="en-US" sz="1800" b="1" i="0" u="none" strike="noStrike">
              <a:solidFill>
                <a:schemeClr val="bg2"/>
              </a:solidFill>
              <a:latin typeface="Calibri"/>
              <a:ea typeface="Calibri"/>
              <a:cs typeface="Calibri"/>
            </a:rPr>
            <a:pPr/>
            <a:t>$241,130.77</a:t>
          </a:fld>
          <a:endParaRPr lang="en-US" sz="1800">
            <a:solidFill>
              <a:schemeClr val="bg2"/>
            </a:solidFill>
          </a:endParaRPr>
        </a:p>
      </xdr:txBody>
    </xdr:sp>
    <xdr:clientData/>
  </xdr:twoCellAnchor>
  <xdr:twoCellAnchor>
    <xdr:from>
      <xdr:col>1</xdr:col>
      <xdr:colOff>437444</xdr:colOff>
      <xdr:row>14</xdr:row>
      <xdr:rowOff>42334</xdr:rowOff>
    </xdr:from>
    <xdr:to>
      <xdr:col>2</xdr:col>
      <xdr:colOff>277518</xdr:colOff>
      <xdr:row>15</xdr:row>
      <xdr:rowOff>192853</xdr:rowOff>
    </xdr:to>
    <xdr:sp macro="" textlink="KPI!E4">
      <xdr:nvSpPr>
        <xdr:cNvPr id="4136" name="TextBox 4135">
          <a:extLst>
            <a:ext uri="{FF2B5EF4-FFF2-40B4-BE49-F238E27FC236}">
              <a16:creationId xmlns:a16="http://schemas.microsoft.com/office/drawing/2014/main" id="{00000000-0008-0000-0700-000028100000}"/>
            </a:ext>
          </a:extLst>
        </xdr:cNvPr>
        <xdr:cNvSpPr txBox="1"/>
      </xdr:nvSpPr>
      <xdr:spPr>
        <a:xfrm>
          <a:off x="2220147" y="2808112"/>
          <a:ext cx="1025408" cy="34807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ACB1FE2-AECC-4BAC-AA9C-D07D4D6FCED9}" type="TxLink">
            <a:rPr lang="en-US" sz="1600" b="1" i="0" u="none" strike="noStrike">
              <a:solidFill>
                <a:srgbClr val="000000"/>
              </a:solidFill>
              <a:latin typeface="Calibri"/>
              <a:ea typeface="Calibri"/>
              <a:cs typeface="Calibri"/>
            </a:rPr>
            <a:pPr algn="ctr"/>
            <a:t>1000</a:t>
          </a:fld>
          <a:endParaRPr lang="en-US" sz="1600">
            <a:solidFill>
              <a:schemeClr val="tx1"/>
            </a:solidFill>
          </a:endParaRPr>
        </a:p>
      </xdr:txBody>
    </xdr:sp>
    <xdr:clientData/>
  </xdr:twoCellAnchor>
  <xdr:twoCellAnchor>
    <xdr:from>
      <xdr:col>2</xdr:col>
      <xdr:colOff>663222</xdr:colOff>
      <xdr:row>14</xdr:row>
      <xdr:rowOff>42334</xdr:rowOff>
    </xdr:from>
    <xdr:to>
      <xdr:col>3</xdr:col>
      <xdr:colOff>446851</xdr:colOff>
      <xdr:row>15</xdr:row>
      <xdr:rowOff>192854</xdr:rowOff>
    </xdr:to>
    <xdr:sp macro="" textlink="KPI!C4">
      <xdr:nvSpPr>
        <xdr:cNvPr id="4137" name="TextBox 4136">
          <a:extLst>
            <a:ext uri="{FF2B5EF4-FFF2-40B4-BE49-F238E27FC236}">
              <a16:creationId xmlns:a16="http://schemas.microsoft.com/office/drawing/2014/main" id="{00000000-0008-0000-0700-000029100000}"/>
            </a:ext>
          </a:extLst>
        </xdr:cNvPr>
        <xdr:cNvSpPr txBox="1"/>
      </xdr:nvSpPr>
      <xdr:spPr>
        <a:xfrm>
          <a:off x="4016963" y="2808112"/>
          <a:ext cx="912517" cy="348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AAB85DD-0765-4EA9-AD1B-68C6221A4077}" type="TxLink">
            <a:rPr lang="en-US" sz="1600" b="1" i="0" u="none" strike="noStrike">
              <a:solidFill>
                <a:srgbClr val="000000"/>
              </a:solidFill>
              <a:latin typeface="Calibri"/>
              <a:ea typeface="Calibri"/>
              <a:cs typeface="Calibri"/>
            </a:rPr>
            <a:pPr algn="ctr"/>
            <a:t>$222.38</a:t>
          </a:fld>
          <a:endParaRPr lang="en-US" sz="1600"/>
        </a:p>
      </xdr:txBody>
    </xdr:sp>
    <xdr:clientData/>
  </xdr:twoCellAnchor>
  <xdr:twoCellAnchor>
    <xdr:from>
      <xdr:col>4</xdr:col>
      <xdr:colOff>169333</xdr:colOff>
      <xdr:row>14</xdr:row>
      <xdr:rowOff>47038</xdr:rowOff>
    </xdr:from>
    <xdr:to>
      <xdr:col>5</xdr:col>
      <xdr:colOff>51740</xdr:colOff>
      <xdr:row>16</xdr:row>
      <xdr:rowOff>65853</xdr:rowOff>
    </xdr:to>
    <xdr:sp macro="" textlink="KPI!F4">
      <xdr:nvSpPr>
        <xdr:cNvPr id="4138" name="TextBox 4137">
          <a:extLst>
            <a:ext uri="{FF2B5EF4-FFF2-40B4-BE49-F238E27FC236}">
              <a16:creationId xmlns:a16="http://schemas.microsoft.com/office/drawing/2014/main" id="{00000000-0008-0000-0700-00002A100000}"/>
            </a:ext>
          </a:extLst>
        </xdr:cNvPr>
        <xdr:cNvSpPr txBox="1"/>
      </xdr:nvSpPr>
      <xdr:spPr>
        <a:xfrm>
          <a:off x="5719704" y="2812816"/>
          <a:ext cx="1110073" cy="4139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3372194-734F-42D9-958F-D5AE2EFC6086}" type="TxLink">
            <a:rPr lang="en-US" sz="1600" b="1" i="0" u="none" strike="noStrike">
              <a:solidFill>
                <a:srgbClr val="000000"/>
              </a:solidFill>
              <a:latin typeface="Calibri"/>
              <a:ea typeface="Calibri"/>
              <a:cs typeface="Calibri"/>
            </a:rPr>
            <a:pPr algn="ctr"/>
            <a:t>16.27%</a:t>
          </a:fld>
          <a:endParaRPr lang="en-US" sz="1600"/>
        </a:p>
      </xdr:txBody>
    </xdr:sp>
    <xdr:clientData/>
  </xdr:twoCellAnchor>
  <xdr:twoCellAnchor>
    <xdr:from>
      <xdr:col>5</xdr:col>
      <xdr:colOff>446852</xdr:colOff>
      <xdr:row>14</xdr:row>
      <xdr:rowOff>70556</xdr:rowOff>
    </xdr:from>
    <xdr:to>
      <xdr:col>6</xdr:col>
      <xdr:colOff>197555</xdr:colOff>
      <xdr:row>15</xdr:row>
      <xdr:rowOff>164631</xdr:rowOff>
    </xdr:to>
    <xdr:sp macro="" textlink="KPI!D4">
      <xdr:nvSpPr>
        <xdr:cNvPr id="4139" name="TextBox 4138">
          <a:extLst>
            <a:ext uri="{FF2B5EF4-FFF2-40B4-BE49-F238E27FC236}">
              <a16:creationId xmlns:a16="http://schemas.microsoft.com/office/drawing/2014/main" id="{00000000-0008-0000-0700-00002B100000}"/>
            </a:ext>
          </a:extLst>
        </xdr:cNvPr>
        <xdr:cNvSpPr txBox="1"/>
      </xdr:nvSpPr>
      <xdr:spPr>
        <a:xfrm>
          <a:off x="7620000" y="2836334"/>
          <a:ext cx="846666" cy="2916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BCFB68E-D505-41F1-A253-6288376D6E32}" type="TxLink">
            <a:rPr lang="en-US" sz="1600" b="1" i="0" u="none" strike="noStrike">
              <a:solidFill>
                <a:srgbClr val="000000"/>
              </a:solidFill>
              <a:latin typeface="Calibri"/>
              <a:ea typeface="Calibri"/>
              <a:cs typeface="Calibri"/>
            </a:rPr>
            <a:pPr algn="ctr"/>
            <a:t>31.52%</a:t>
          </a:fld>
          <a:endParaRPr lang="en-US" sz="1600"/>
        </a:p>
      </xdr:txBody>
    </xdr:sp>
    <xdr:clientData/>
  </xdr:twoCellAnchor>
  <xdr:twoCellAnchor>
    <xdr:from>
      <xdr:col>8</xdr:col>
      <xdr:colOff>65850</xdr:colOff>
      <xdr:row>5</xdr:row>
      <xdr:rowOff>156072</xdr:rowOff>
    </xdr:from>
    <xdr:to>
      <xdr:col>10</xdr:col>
      <xdr:colOff>465664</xdr:colOff>
      <xdr:row>18</xdr:row>
      <xdr:rowOff>165253</xdr:rowOff>
    </xdr:to>
    <xdr:graphicFrame macro="">
      <xdr:nvGraphicFramePr>
        <xdr:cNvPr id="4141" name="Chart 4140">
          <a:extLst>
            <a:ext uri="{FF2B5EF4-FFF2-40B4-BE49-F238E27FC236}">
              <a16:creationId xmlns:a16="http://schemas.microsoft.com/office/drawing/2014/main" id="{00000000-0008-0000-0700-00002D1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150515</xdr:colOff>
      <xdr:row>16</xdr:row>
      <xdr:rowOff>36723</xdr:rowOff>
    </xdr:from>
    <xdr:to>
      <xdr:col>10</xdr:col>
      <xdr:colOff>371592</xdr:colOff>
      <xdr:row>18</xdr:row>
      <xdr:rowOff>194355</xdr:rowOff>
    </xdr:to>
    <mc:AlternateContent xmlns:mc="http://schemas.openxmlformats.org/markup-compatibility/2006" xmlns:a14="http://schemas.microsoft.com/office/drawing/2010/main">
      <mc:Choice Requires="a14">
        <xdr:graphicFrame macro="">
          <xdr:nvGraphicFramePr>
            <xdr:cNvPr id="4143" name="year 2">
              <a:extLst>
                <a:ext uri="{FF2B5EF4-FFF2-40B4-BE49-F238E27FC236}">
                  <a16:creationId xmlns:a16="http://schemas.microsoft.com/office/drawing/2014/main" id="{00000000-0008-0000-0700-00002F1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024114" y="3268337"/>
              <a:ext cx="3122925" cy="561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145815</xdr:colOff>
      <xdr:row>20</xdr:row>
      <xdr:rowOff>112891</xdr:rowOff>
    </xdr:from>
    <xdr:to>
      <xdr:col>3</xdr:col>
      <xdr:colOff>277518</xdr:colOff>
      <xdr:row>33</xdr:row>
      <xdr:rowOff>59535</xdr:rowOff>
    </xdr:to>
    <xdr:graphicFrame macro="">
      <xdr:nvGraphicFramePr>
        <xdr:cNvPr id="4144" name="Chart 4143">
          <a:extLst>
            <a:ext uri="{FF2B5EF4-FFF2-40B4-BE49-F238E27FC236}">
              <a16:creationId xmlns:a16="http://schemas.microsoft.com/office/drawing/2014/main" id="{00000000-0008-0000-0700-0000301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540926</xdr:colOff>
      <xdr:row>20</xdr:row>
      <xdr:rowOff>56444</xdr:rowOff>
    </xdr:from>
    <xdr:to>
      <xdr:col>8</xdr:col>
      <xdr:colOff>413926</xdr:colOff>
      <xdr:row>33</xdr:row>
      <xdr:rowOff>167047</xdr:rowOff>
    </xdr:to>
    <xdr:graphicFrame macro="">
      <xdr:nvGraphicFramePr>
        <xdr:cNvPr id="4145" name="Chart 4144">
          <a:extLst>
            <a:ext uri="{FF2B5EF4-FFF2-40B4-BE49-F238E27FC236}">
              <a16:creationId xmlns:a16="http://schemas.microsoft.com/office/drawing/2014/main" id="{00000000-0008-0000-0700-0000311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8</xdr:col>
      <xdr:colOff>653815</xdr:colOff>
      <xdr:row>20</xdr:row>
      <xdr:rowOff>103483</xdr:rowOff>
    </xdr:from>
    <xdr:to>
      <xdr:col>10</xdr:col>
      <xdr:colOff>465665</xdr:colOff>
      <xdr:row>27</xdr:row>
      <xdr:rowOff>37630</xdr:rowOff>
    </xdr:to>
    <mc:AlternateContent xmlns:mc="http://schemas.openxmlformats.org/markup-compatibility/2006" xmlns:a14="http://schemas.microsoft.com/office/drawing/2010/main">
      <mc:Choice Requires="a14">
        <xdr:graphicFrame macro="">
          <xdr:nvGraphicFramePr>
            <xdr:cNvPr id="4147" name="year 3">
              <a:extLst>
                <a:ext uri="{FF2B5EF4-FFF2-40B4-BE49-F238E27FC236}">
                  <a16:creationId xmlns:a16="http://schemas.microsoft.com/office/drawing/2014/main" id="{00000000-0008-0000-0700-00003310000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2030714" y="4143001"/>
              <a:ext cx="2304471" cy="13479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655680</xdr:colOff>
      <xdr:row>27</xdr:row>
      <xdr:rowOff>30492</xdr:rowOff>
    </xdr:from>
    <xdr:to>
      <xdr:col>10</xdr:col>
      <xdr:colOff>462828</xdr:colOff>
      <xdr:row>34</xdr:row>
      <xdr:rowOff>11679</xdr:rowOff>
    </xdr:to>
    <mc:AlternateContent xmlns:mc="http://schemas.openxmlformats.org/markup-compatibility/2006" xmlns:a14="http://schemas.microsoft.com/office/drawing/2010/main">
      <mc:Choice Requires="a14">
        <xdr:graphicFrame macro="">
          <xdr:nvGraphicFramePr>
            <xdr:cNvPr id="4148" name="Category">
              <a:extLst>
                <a:ext uri="{FF2B5EF4-FFF2-40B4-BE49-F238E27FC236}">
                  <a16:creationId xmlns:a16="http://schemas.microsoft.com/office/drawing/2014/main" id="{00000000-0008-0000-0700-0000341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034444" y="5483841"/>
              <a:ext cx="2295067" cy="13950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94074</xdr:colOff>
      <xdr:row>35</xdr:row>
      <xdr:rowOff>122296</xdr:rowOff>
    </xdr:from>
    <xdr:to>
      <xdr:col>3</xdr:col>
      <xdr:colOff>376354</xdr:colOff>
      <xdr:row>51</xdr:row>
      <xdr:rowOff>169333</xdr:rowOff>
    </xdr:to>
    <xdr:sp macro="" textlink="">
      <xdr:nvSpPr>
        <xdr:cNvPr id="4149" name="Rectangle: Rounded Corners 4148">
          <a:extLst>
            <a:ext uri="{FF2B5EF4-FFF2-40B4-BE49-F238E27FC236}">
              <a16:creationId xmlns:a16="http://schemas.microsoft.com/office/drawing/2014/main" id="{00000000-0008-0000-0700-000035100000}"/>
            </a:ext>
          </a:extLst>
        </xdr:cNvPr>
        <xdr:cNvSpPr/>
      </xdr:nvSpPr>
      <xdr:spPr>
        <a:xfrm>
          <a:off x="188149" y="6952418"/>
          <a:ext cx="4578998" cy="3169378"/>
        </a:xfrm>
        <a:prstGeom prst="roundRect">
          <a:avLst>
            <a:gd name="adj" fmla="val 962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146673</xdr:colOff>
      <xdr:row>36</xdr:row>
      <xdr:rowOff>27878</xdr:rowOff>
    </xdr:from>
    <xdr:to>
      <xdr:col>3</xdr:col>
      <xdr:colOff>353122</xdr:colOff>
      <xdr:row>51</xdr:row>
      <xdr:rowOff>67798</xdr:rowOff>
    </xdr:to>
    <xdr:graphicFrame macro="">
      <xdr:nvGraphicFramePr>
        <xdr:cNvPr id="4152" name="Chart 4151">
          <a:extLst>
            <a:ext uri="{FF2B5EF4-FFF2-40B4-BE49-F238E27FC236}">
              <a16:creationId xmlns:a16="http://schemas.microsoft.com/office/drawing/2014/main" id="{00000000-0008-0000-0700-0000381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439635</xdr:colOff>
      <xdr:row>35</xdr:row>
      <xdr:rowOff>111513</xdr:rowOff>
    </xdr:from>
    <xdr:to>
      <xdr:col>6</xdr:col>
      <xdr:colOff>552914</xdr:colOff>
      <xdr:row>51</xdr:row>
      <xdr:rowOff>169512</xdr:rowOff>
    </xdr:to>
    <xdr:sp macro="" textlink="">
      <xdr:nvSpPr>
        <xdr:cNvPr id="4153" name="Rectangle: Rounded Corners 4152">
          <a:extLst>
            <a:ext uri="{FF2B5EF4-FFF2-40B4-BE49-F238E27FC236}">
              <a16:creationId xmlns:a16="http://schemas.microsoft.com/office/drawing/2014/main" id="{00000000-0008-0000-0700-000039100000}"/>
            </a:ext>
          </a:extLst>
        </xdr:cNvPr>
        <xdr:cNvSpPr/>
      </xdr:nvSpPr>
      <xdr:spPr>
        <a:xfrm>
          <a:off x="4893710" y="6941635"/>
          <a:ext cx="4240997" cy="3180340"/>
        </a:xfrm>
        <a:prstGeom prst="roundRect">
          <a:avLst>
            <a:gd name="adj" fmla="val 909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548268</xdr:colOff>
      <xdr:row>36</xdr:row>
      <xdr:rowOff>37171</xdr:rowOff>
    </xdr:from>
    <xdr:to>
      <xdr:col>6</xdr:col>
      <xdr:colOff>497158</xdr:colOff>
      <xdr:row>50</xdr:row>
      <xdr:rowOff>56099</xdr:rowOff>
    </xdr:to>
    <xdr:graphicFrame macro="">
      <xdr:nvGraphicFramePr>
        <xdr:cNvPr id="4154" name="Chart 4153">
          <a:extLst>
            <a:ext uri="{FF2B5EF4-FFF2-40B4-BE49-F238E27FC236}">
              <a16:creationId xmlns:a16="http://schemas.microsoft.com/office/drawing/2014/main" id="{00000000-0008-0000-0700-00003A1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617964</xdr:colOff>
      <xdr:row>35</xdr:row>
      <xdr:rowOff>92927</xdr:rowOff>
    </xdr:from>
    <xdr:to>
      <xdr:col>10</xdr:col>
      <xdr:colOff>497158</xdr:colOff>
      <xdr:row>51</xdr:row>
      <xdr:rowOff>167270</xdr:rowOff>
    </xdr:to>
    <xdr:sp macro="" textlink="">
      <xdr:nvSpPr>
        <xdr:cNvPr id="4155" name="Rectangle: Rounded Corners 4154">
          <a:extLst>
            <a:ext uri="{FF2B5EF4-FFF2-40B4-BE49-F238E27FC236}">
              <a16:creationId xmlns:a16="http://schemas.microsoft.com/office/drawing/2014/main" id="{00000000-0008-0000-0700-00003B100000}"/>
            </a:ext>
          </a:extLst>
        </xdr:cNvPr>
        <xdr:cNvSpPr/>
      </xdr:nvSpPr>
      <xdr:spPr>
        <a:xfrm>
          <a:off x="9264806" y="6923049"/>
          <a:ext cx="5110974" cy="3196684"/>
        </a:xfrm>
        <a:prstGeom prst="roundRect">
          <a:avLst>
            <a:gd name="adj" fmla="val 558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30079</xdr:colOff>
      <xdr:row>35</xdr:row>
      <xdr:rowOff>140368</xdr:rowOff>
    </xdr:from>
    <xdr:to>
      <xdr:col>10</xdr:col>
      <xdr:colOff>441158</xdr:colOff>
      <xdr:row>51</xdr:row>
      <xdr:rowOff>110290</xdr:rowOff>
    </xdr:to>
    <xdr:graphicFrame macro="">
      <xdr:nvGraphicFramePr>
        <xdr:cNvPr id="4157" name="Chart 4156">
          <a:extLst>
            <a:ext uri="{FF2B5EF4-FFF2-40B4-BE49-F238E27FC236}">
              <a16:creationId xmlns:a16="http://schemas.microsoft.com/office/drawing/2014/main" id="{00000000-0008-0000-0700-00003D1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525780</xdr:colOff>
      <xdr:row>43</xdr:row>
      <xdr:rowOff>15240</xdr:rowOff>
    </xdr:from>
    <xdr:to>
      <xdr:col>15</xdr:col>
      <xdr:colOff>7620</xdr:colOff>
      <xdr:row>46</xdr:row>
      <xdr:rowOff>83820</xdr:rowOff>
    </xdr:to>
    <xdr:sp macro="" textlink="">
      <xdr:nvSpPr>
        <xdr:cNvPr id="4165" name="Text Box 22">
          <a:extLst>
            <a:ext uri="{FF2B5EF4-FFF2-40B4-BE49-F238E27FC236}">
              <a16:creationId xmlns:a16="http://schemas.microsoft.com/office/drawing/2014/main" id="{00000000-0008-0000-0700-000045100000}"/>
            </a:ext>
          </a:extLst>
        </xdr:cNvPr>
        <xdr:cNvSpPr txBox="1">
          <a:spLocks noChangeArrowheads="1"/>
        </xdr:cNvSpPr>
      </xdr:nvSpPr>
      <xdr:spPr bwMode="auto">
        <a:xfrm>
          <a:off x="20863560" y="8534400"/>
          <a:ext cx="304800" cy="662940"/>
        </a:xfrm>
        <a:prstGeom prst="rect">
          <a:avLst/>
        </a:prstGeom>
        <a:solidFill>
          <a:srgbClr val="FFFFFF"/>
        </a:solidFill>
        <a:ln w="9525">
          <a:noFill/>
          <a:miter lim="800000"/>
          <a:headEnd/>
          <a:tailEnd/>
        </a:ln>
      </xdr:spPr>
      <xdr:txBody>
        <a:bodyPr vertOverflow="clip" wrap="square" lIns="36576" tIns="32004" rIns="0" bIns="0" anchor="t" upright="1"/>
        <a:lstStyle/>
        <a:p>
          <a:pPr algn="l" rtl="0">
            <a:defRPr sz="1000"/>
          </a:pPr>
          <a:endParaRPr lang="en-US" sz="1200" b="0" i="0" u="none" strike="noStrike" baseline="0">
            <a:solidFill>
              <a:srgbClr val="000000"/>
            </a:solidFill>
            <a:latin typeface="Calibri"/>
            <a:ea typeface="Calibri"/>
            <a:cs typeface="Calibri"/>
          </a:endParaRPr>
        </a:p>
        <a:p>
          <a:pPr algn="l" rtl="0">
            <a:defRPr sz="1000"/>
          </a:pPr>
          <a:endParaRPr lang="en-US" sz="1200" b="0" i="0" u="none" strike="noStrike" baseline="0">
            <a:solidFill>
              <a:srgbClr val="000000"/>
            </a:solidFill>
            <a:latin typeface="Calibri"/>
            <a:ea typeface="Calibri"/>
            <a:cs typeface="Calibri"/>
          </a:endParaRPr>
        </a:p>
        <a:p>
          <a:pPr algn="l" rtl="0">
            <a:defRPr sz="1000"/>
          </a:pPr>
          <a:endParaRPr lang="en-US" sz="1200" b="0" i="0" u="none" strike="noStrike" baseline="0">
            <a:solidFill>
              <a:srgbClr val="000000"/>
            </a:solidFill>
            <a:latin typeface="Calibri"/>
            <a:ea typeface="Calibri"/>
            <a:cs typeface="Calibri"/>
          </a:endParaRPr>
        </a:p>
      </xdr:txBody>
    </xdr:sp>
    <xdr:clientData/>
  </xdr:twoCellAnchor>
  <xdr:twoCellAnchor>
    <xdr:from>
      <xdr:col>0</xdr:col>
      <xdr:colOff>514120</xdr:colOff>
      <xdr:row>4</xdr:row>
      <xdr:rowOff>119349</xdr:rowOff>
    </xdr:from>
    <xdr:to>
      <xdr:col>7</xdr:col>
      <xdr:colOff>289192</xdr:colOff>
      <xdr:row>7</xdr:row>
      <xdr:rowOff>55085</xdr:rowOff>
    </xdr:to>
    <xdr:sp macro="" textlink="">
      <xdr:nvSpPr>
        <xdr:cNvPr id="4167" name="TextBox 4166">
          <a:extLst>
            <a:ext uri="{FF2B5EF4-FFF2-40B4-BE49-F238E27FC236}">
              <a16:creationId xmlns:a16="http://schemas.microsoft.com/office/drawing/2014/main" id="{00000000-0008-0000-0700-000047100000}"/>
            </a:ext>
          </a:extLst>
        </xdr:cNvPr>
        <xdr:cNvSpPr txBox="1"/>
      </xdr:nvSpPr>
      <xdr:spPr>
        <a:xfrm>
          <a:off x="1028240" y="927253"/>
          <a:ext cx="8932844" cy="541663"/>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400" b="1"/>
            <a:t>                                        </a:t>
          </a:r>
          <a:r>
            <a:rPr lang="en-US" sz="2400" b="1" i="0">
              <a:solidFill>
                <a:schemeClr val="dk1"/>
              </a:solidFill>
              <a:effectLst/>
              <a:latin typeface="+mn-lt"/>
              <a:ea typeface="+mn-ea"/>
              <a:cs typeface="+mn-cs"/>
            </a:rPr>
            <a:t>Sales Analysis Dashboard</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10.xml><?xml version="1.0" encoding="utf-8"?>
<c:userShapes xmlns:c="http://schemas.openxmlformats.org/drawingml/2006/chart">
  <cdr:relSizeAnchor xmlns:cdr="http://schemas.openxmlformats.org/drawingml/2006/chartDrawing">
    <cdr:from>
      <cdr:x>0.2675</cdr:x>
      <cdr:y>0.06806</cdr:y>
    </cdr:from>
    <cdr:to>
      <cdr:x>0.7575</cdr:x>
      <cdr:y>0.22639</cdr:y>
    </cdr:to>
    <cdr:sp macro="" textlink="">
      <cdr:nvSpPr>
        <cdr:cNvPr id="2" name="TextBox 1">
          <a:extLst xmlns:a="http://schemas.openxmlformats.org/drawingml/2006/main">
            <a:ext uri="{FF2B5EF4-FFF2-40B4-BE49-F238E27FC236}">
              <a16:creationId xmlns:a16="http://schemas.microsoft.com/office/drawing/2014/main" id="{8E2352B4-4374-4F1B-B9DE-5416E1B48E05}"/>
            </a:ext>
          </a:extLst>
        </cdr:cNvPr>
        <cdr:cNvSpPr txBox="1"/>
      </cdr:nvSpPr>
      <cdr:spPr>
        <a:xfrm xmlns:a="http://schemas.openxmlformats.org/drawingml/2006/main">
          <a:off x="1223010" y="186690"/>
          <a:ext cx="2240280" cy="4343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0.09746</cdr:x>
      <cdr:y>0</cdr:y>
    </cdr:from>
    <cdr:to>
      <cdr:x>0.94064</cdr:x>
      <cdr:y>0.13682</cdr:y>
    </cdr:to>
    <cdr:sp macro="" textlink="">
      <cdr:nvSpPr>
        <cdr:cNvPr id="3" name="TextBox 2">
          <a:extLst xmlns:a="http://schemas.openxmlformats.org/drawingml/2006/main">
            <a:ext uri="{FF2B5EF4-FFF2-40B4-BE49-F238E27FC236}">
              <a16:creationId xmlns:a16="http://schemas.microsoft.com/office/drawing/2014/main" id="{30B4F7FC-45D4-C2E1-BD9A-1F1DF62DD397}"/>
            </a:ext>
          </a:extLst>
        </cdr:cNvPr>
        <cdr:cNvSpPr txBox="1"/>
      </cdr:nvSpPr>
      <cdr:spPr>
        <a:xfrm xmlns:a="http://schemas.openxmlformats.org/drawingml/2006/main">
          <a:off x="431484" y="0"/>
          <a:ext cx="3733068" cy="39957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400" b="1"/>
            <a:t>Average ROI % by Region and Segment</a:t>
          </a:r>
        </a:p>
        <a:p xmlns:a="http://schemas.openxmlformats.org/drawingml/2006/main">
          <a:endParaRPr lang="en-US" sz="1100" kern="1200"/>
        </a:p>
      </cdr:txBody>
    </cdr:sp>
  </cdr:relSizeAnchor>
</c:userShapes>
</file>

<file path=xl/drawings/drawing11.xml><?xml version="1.0" encoding="utf-8"?>
<c:userShapes xmlns:c="http://schemas.openxmlformats.org/drawingml/2006/chart">
  <cdr:relSizeAnchor xmlns:cdr="http://schemas.openxmlformats.org/drawingml/2006/chartDrawing">
    <cdr:from>
      <cdr:x>0</cdr:x>
      <cdr:y>0.01835</cdr:y>
    </cdr:from>
    <cdr:to>
      <cdr:x>0.99701</cdr:x>
      <cdr:y>0.13584</cdr:y>
    </cdr:to>
    <cdr:sp macro="" textlink="">
      <cdr:nvSpPr>
        <cdr:cNvPr id="2" name="TextBox 1">
          <a:extLst xmlns:a="http://schemas.openxmlformats.org/drawingml/2006/main">
            <a:ext uri="{FF2B5EF4-FFF2-40B4-BE49-F238E27FC236}">
              <a16:creationId xmlns:a16="http://schemas.microsoft.com/office/drawing/2014/main" id="{7A50DB10-F080-BA8A-CBD8-C5570F4F596B}"/>
            </a:ext>
          </a:extLst>
        </cdr:cNvPr>
        <cdr:cNvSpPr txBox="1"/>
      </cdr:nvSpPr>
      <cdr:spPr>
        <a:xfrm xmlns:a="http://schemas.openxmlformats.org/drawingml/2006/main">
          <a:off x="0" y="51863"/>
          <a:ext cx="3916622" cy="3320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400" b="1"/>
            <a:t>Impact of Discounts on Profit by Product Category </a:t>
          </a:r>
          <a:endParaRPr lang="en-US" sz="1400" b="1" kern="1200"/>
        </a:p>
      </cdr:txBody>
    </cdr:sp>
  </cdr:relSizeAnchor>
</c:userShapes>
</file>

<file path=xl/drawings/drawing12.xml><?xml version="1.0" encoding="utf-8"?>
<xdr:wsDr xmlns:xdr="http://schemas.openxmlformats.org/drawingml/2006/spreadsheetDrawing" xmlns:a="http://schemas.openxmlformats.org/drawingml/2006/main">
  <xdr:twoCellAnchor>
    <xdr:from>
      <xdr:col>6</xdr:col>
      <xdr:colOff>529590</xdr:colOff>
      <xdr:row>6</xdr:row>
      <xdr:rowOff>72390</xdr:rowOff>
    </xdr:from>
    <xdr:to>
      <xdr:col>13</xdr:col>
      <xdr:colOff>407670</xdr:colOff>
      <xdr:row>20</xdr:row>
      <xdr:rowOff>41910</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ushik krishna" refreshedDate="45801.581208449075" createdVersion="8" refreshedVersion="8" minRefreshableVersion="3" recordCount="1000" xr:uid="{2F951F4F-6BA5-45AC-89A7-E8C47B416E83}">
  <cacheSource type="worksheet">
    <worksheetSource name="Table1"/>
  </cacheSource>
  <cacheFields count="30">
    <cacheField name="Row ID" numFmtId="0">
      <sharedItems containsSemiMixedTypes="0" containsString="0" containsNumber="1" containsInteger="1" minValue="1" maxValue="1000"/>
    </cacheField>
    <cacheField name="Order ID" numFmtId="0">
      <sharedItems/>
    </cacheField>
    <cacheField name="Order Date" numFmtId="14">
      <sharedItems containsSemiMixedTypes="0" containsNonDate="0" containsDate="1" containsString="0" minDate="2014-01-04T00:00:00" maxDate="2017-12-31T00:00:00"/>
    </cacheField>
    <cacheField name="month" numFmtId="14">
      <sharedItems count="12">
        <s v="November"/>
        <s v="June"/>
        <s v="October"/>
        <s v="April"/>
        <s v="December"/>
        <s v="May"/>
        <s v="August"/>
        <s v="July"/>
        <s v="September"/>
        <s v="January"/>
        <s v="March"/>
        <s v="February"/>
      </sharedItems>
    </cacheField>
    <cacheField name="year" numFmtId="14">
      <sharedItems count="4">
        <s v="2016"/>
        <s v="2015"/>
        <s v="2014"/>
        <s v="2017"/>
      </sharedItems>
    </cacheField>
    <cacheField name="Ship Date" numFmtId="14">
      <sharedItems containsSemiMixedTypes="0" containsNonDate="0" containsDate="1" containsString="0" minDate="2014-01-08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174">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haredItems>
    </cacheField>
    <cacheField name="State" numFmtId="0">
      <sharedItems count="4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haredItems>
    </cacheField>
    <cacheField name="Postal Code" numFmtId="0">
      <sharedItems containsSemiMixedTypes="0" containsString="0" containsNumber="1" containsInteger="1" minValue="1841" maxValue="9866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1.0800000000000003" maxValue="8159.9519999999993" count="908">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10">
      <sharedItems containsSemiMixedTypes="0" containsString="0" containsNumber="1" minValue="0" maxValue="0.8" count="12">
        <n v="0"/>
        <n v="0.45"/>
        <n v="0.2"/>
        <n v="0.8"/>
        <n v="0.3"/>
        <n v="0.5"/>
        <n v="0.7"/>
        <n v="0.6"/>
        <n v="0.32"/>
        <n v="0.1"/>
        <n v="0.4"/>
        <n v="0.15"/>
      </sharedItems>
    </cacheField>
    <cacheField name="Profit$" numFmtId="164">
      <sharedItems containsSemiMixedTypes="0" containsString="0" containsNumber="1" minValue="-3839.9903999999988" maxValue="3177.4749999999999" count="941">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sharedItems>
    </cacheField>
    <cacheField name="profit margin %" numFmtId="10">
      <sharedItems containsSemiMixedTypes="0" containsString="0" containsNumber="1" minValue="-2.7500000000000009" maxValue="0.5"/>
    </cacheField>
    <cacheField name="cost price$" numFmtId="164">
      <sharedItems containsSemiMixedTypes="0" containsString="0" containsNumber="1" minValue="0.84" maxValue="11839.970399999998"/>
    </cacheField>
    <cacheField name="sales per unit$" numFmtId="164">
      <sharedItems containsSemiMixedTypes="0" containsString="0" containsNumber="1" minValue="0.41599999999999993" maxValue="1999.9949999999999"/>
    </cacheField>
    <cacheField name="profit per unit $" numFmtId="164">
      <sharedItems containsSemiMixedTypes="0" containsString="0" containsNumber="1" minValue="-959.99759999999969" maxValue="997.995"/>
    </cacheField>
    <cacheField name="loss flage" numFmtId="0">
      <sharedItems count="2">
        <s v="profit"/>
        <s v="loss"/>
      </sharedItems>
    </cacheField>
    <cacheField name="discount flage" numFmtId="0">
      <sharedItems/>
    </cacheField>
    <cacheField name="ROI %" numFmtId="10">
      <sharedItems containsSemiMixedTypes="0" containsString="0" containsNumber="1" minValue="-0.73333333333333339" maxValue="1"/>
    </cacheField>
  </cacheFields>
  <extLst>
    <ext xmlns:x14="http://schemas.microsoft.com/office/spreadsheetml/2009/9/main" uri="{725AE2AE-9491-48be-B2B4-4EB974FC3084}">
      <x14:pivotCacheDefinition pivotCacheId="19693504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s v="CA-2016-152156"/>
    <d v="2016-11-08T00:00:00"/>
    <x v="0"/>
    <x v="0"/>
    <d v="2016-11-11T00:00:00"/>
    <s v="Second Class"/>
    <s v="CG-12520"/>
    <s v="Claire Gute"/>
    <x v="0"/>
    <s v="United States"/>
    <x v="0"/>
    <x v="0"/>
    <n v="42420"/>
    <x v="0"/>
    <s v="FUR-BO-10001798"/>
    <x v="0"/>
    <x v="0"/>
    <s v="Bush Somerset Collection Bookcase"/>
    <x v="0"/>
    <x v="0"/>
    <x v="0"/>
    <x v="0"/>
    <n v="0.16000000000000003"/>
    <n v="220.04639999999998"/>
    <n v="130.97999999999999"/>
    <n v="20.956800000000001"/>
    <x v="0"/>
    <s v="low"/>
    <n v="0.19047619047619049"/>
  </r>
  <r>
    <n v="2"/>
    <s v="CA-2016-152156"/>
    <d v="2016-11-08T00:00:00"/>
    <x v="0"/>
    <x v="0"/>
    <d v="2016-11-11T00:00:00"/>
    <s v="Second Class"/>
    <s v="CG-12520"/>
    <s v="Claire Gute"/>
    <x v="0"/>
    <s v="United States"/>
    <x v="0"/>
    <x v="0"/>
    <n v="42420"/>
    <x v="0"/>
    <s v="FUR-CH-10000454"/>
    <x v="0"/>
    <x v="1"/>
    <s v="Hon Deluxe Fabric Upholstered Stacking Chairs, Rounded Back"/>
    <x v="1"/>
    <x v="1"/>
    <x v="0"/>
    <x v="1"/>
    <n v="0.3"/>
    <n v="512.35799999999995"/>
    <n v="243.98"/>
    <n v="73.193999999999988"/>
    <x v="0"/>
    <s v="low"/>
    <n v="0.42857142857142855"/>
  </r>
  <r>
    <n v="3"/>
    <s v="CA-2016-138688"/>
    <d v="2016-06-12T00:00:00"/>
    <x v="1"/>
    <x v="0"/>
    <d v="2016-06-16T00:00:00"/>
    <s v="Second Class"/>
    <s v="DV-13045"/>
    <s v="Darrin Van Huff"/>
    <x v="1"/>
    <s v="United States"/>
    <x v="1"/>
    <x v="1"/>
    <n v="90036"/>
    <x v="1"/>
    <s v="OFF-LA-10000240"/>
    <x v="1"/>
    <x v="2"/>
    <s v="Self-Adhesive Address Labels for Typewriters by Universal"/>
    <x v="2"/>
    <x v="0"/>
    <x v="0"/>
    <x v="2"/>
    <n v="0.47"/>
    <n v="7.7485999999999997"/>
    <n v="7.31"/>
    <n v="3.4356999999999998"/>
    <x v="0"/>
    <s v="low"/>
    <n v="0.8867924528301887"/>
  </r>
  <r>
    <n v="4"/>
    <s v="US-2015-108966"/>
    <d v="2015-10-11T00:00:00"/>
    <x v="2"/>
    <x v="1"/>
    <d v="2015-10-18T00:00:00"/>
    <s v="Standard Class"/>
    <s v="SO-20335"/>
    <s v="Sean O'Donnell"/>
    <x v="0"/>
    <s v="United States"/>
    <x v="2"/>
    <x v="2"/>
    <n v="33311"/>
    <x v="0"/>
    <s v="FUR-TA-10000577"/>
    <x v="0"/>
    <x v="3"/>
    <s v="Bretford CR4500 Series Slim Rectangular Table"/>
    <x v="3"/>
    <x v="2"/>
    <x v="1"/>
    <x v="3"/>
    <n v="-0.40000000000000008"/>
    <n v="1340.6085"/>
    <n v="191.5155"/>
    <n v="-76.606200000000015"/>
    <x v="1"/>
    <s v="high"/>
    <n v="-0.28571428571428575"/>
  </r>
  <r>
    <n v="5"/>
    <s v="US-2015-108966"/>
    <d v="2015-10-11T00:00:00"/>
    <x v="2"/>
    <x v="1"/>
    <d v="2015-10-18T00:00:00"/>
    <s v="Standard Class"/>
    <s v="SO-20335"/>
    <s v="Sean O'Donnell"/>
    <x v="0"/>
    <s v="United States"/>
    <x v="2"/>
    <x v="2"/>
    <n v="33311"/>
    <x v="0"/>
    <s v="OFF-ST-10000760"/>
    <x v="1"/>
    <x v="4"/>
    <s v="Eldon Fold 'N Roll Cart System"/>
    <x v="4"/>
    <x v="0"/>
    <x v="2"/>
    <x v="4"/>
    <n v="0.11249999999999995"/>
    <n v="19.851600000000005"/>
    <n v="11.184000000000001"/>
    <n v="1.2581999999999995"/>
    <x v="0"/>
    <s v="average"/>
    <n v="0.1267605633802816"/>
  </r>
  <r>
    <n v="6"/>
    <s v="CA-2014-115812"/>
    <d v="2014-06-09T00:00:00"/>
    <x v="1"/>
    <x v="2"/>
    <d v="2014-06-14T00:00:00"/>
    <s v="Standard Class"/>
    <s v="BH-11710"/>
    <s v="Brosina Hoffman"/>
    <x v="0"/>
    <s v="United States"/>
    <x v="1"/>
    <x v="1"/>
    <n v="90032"/>
    <x v="1"/>
    <s v="FUR-FU-10001487"/>
    <x v="0"/>
    <x v="5"/>
    <s v="Eldon Expressions Wood and Plastic Desk Accessories, Cherry Wood"/>
    <x v="5"/>
    <x v="3"/>
    <x v="0"/>
    <x v="5"/>
    <n v="0.28999999999999992"/>
    <n v="34.690600000000003"/>
    <n v="6.9799999999999995"/>
    <n v="2.0241999999999996"/>
    <x v="0"/>
    <s v="low"/>
    <n v="0.40845070422535196"/>
  </r>
  <r>
    <n v="7"/>
    <s v="CA-2014-115812"/>
    <d v="2014-06-09T00:00:00"/>
    <x v="1"/>
    <x v="2"/>
    <d v="2014-06-14T00:00:00"/>
    <s v="Standard Class"/>
    <s v="BH-11710"/>
    <s v="Brosina Hoffman"/>
    <x v="0"/>
    <s v="United States"/>
    <x v="1"/>
    <x v="1"/>
    <n v="90032"/>
    <x v="1"/>
    <s v="OFF-AR-10002833"/>
    <x v="1"/>
    <x v="6"/>
    <s v="Newell 322"/>
    <x v="6"/>
    <x v="4"/>
    <x v="0"/>
    <x v="6"/>
    <n v="0.27"/>
    <n v="5.3144"/>
    <n v="1.82"/>
    <n v="0.49140000000000006"/>
    <x v="0"/>
    <s v="low"/>
    <n v="0.36986301369863017"/>
  </r>
  <r>
    <n v="8"/>
    <s v="CA-2014-115812"/>
    <d v="2014-06-09T00:00:00"/>
    <x v="1"/>
    <x v="2"/>
    <d v="2014-06-14T00:00:00"/>
    <s v="Standard Class"/>
    <s v="BH-11710"/>
    <s v="Brosina Hoffman"/>
    <x v="0"/>
    <s v="United States"/>
    <x v="1"/>
    <x v="1"/>
    <n v="90032"/>
    <x v="1"/>
    <s v="TEC-PH-10002275"/>
    <x v="2"/>
    <x v="7"/>
    <s v="Mitel 5320 IP Phone VoIP phone"/>
    <x v="7"/>
    <x v="5"/>
    <x v="2"/>
    <x v="7"/>
    <n v="0.10000000000000003"/>
    <n v="816.43679999999995"/>
    <n v="151.19200000000001"/>
    <n v="15.119200000000006"/>
    <x v="0"/>
    <s v="average"/>
    <n v="0.11111111111111116"/>
  </r>
  <r>
    <n v="9"/>
    <s v="CA-2014-115812"/>
    <d v="2014-06-09T00:00:00"/>
    <x v="1"/>
    <x v="2"/>
    <d v="2014-06-14T00:00:00"/>
    <s v="Standard Class"/>
    <s v="BH-11710"/>
    <s v="Brosina Hoffman"/>
    <x v="0"/>
    <s v="United States"/>
    <x v="1"/>
    <x v="1"/>
    <n v="90032"/>
    <x v="1"/>
    <s v="OFF-BI-10003910"/>
    <x v="1"/>
    <x v="8"/>
    <s v="DXL Angle-View Binders with Locking Rings by Samsill"/>
    <x v="8"/>
    <x v="1"/>
    <x v="2"/>
    <x v="8"/>
    <n v="0.31249999999999994"/>
    <n v="12.721500000000002"/>
    <n v="6.1680000000000001"/>
    <n v="1.9275"/>
    <x v="0"/>
    <s v="average"/>
    <n v="0.45454545454545442"/>
  </r>
  <r>
    <n v="10"/>
    <s v="CA-2014-115812"/>
    <d v="2014-06-09T00:00:00"/>
    <x v="1"/>
    <x v="2"/>
    <d v="2014-06-14T00:00:00"/>
    <s v="Standard Class"/>
    <s v="BH-11710"/>
    <s v="Brosina Hoffman"/>
    <x v="0"/>
    <s v="United States"/>
    <x v="1"/>
    <x v="1"/>
    <n v="90032"/>
    <x v="1"/>
    <s v="OFF-AP-10002892"/>
    <x v="1"/>
    <x v="9"/>
    <s v="Belkin F5C206VTEL 6 Outlet Surge"/>
    <x v="9"/>
    <x v="2"/>
    <x v="0"/>
    <x v="9"/>
    <n v="0.29999999999999993"/>
    <n v="80.430000000000007"/>
    <n v="22.98"/>
    <n v="6.8939999999999984"/>
    <x v="0"/>
    <s v="low"/>
    <n v="0.42857142857142844"/>
  </r>
  <r>
    <n v="11"/>
    <s v="CA-2014-115812"/>
    <d v="2014-06-09T00:00:00"/>
    <x v="1"/>
    <x v="2"/>
    <d v="2014-06-14T00:00:00"/>
    <s v="Standard Class"/>
    <s v="BH-11710"/>
    <s v="Brosina Hoffman"/>
    <x v="0"/>
    <s v="United States"/>
    <x v="1"/>
    <x v="1"/>
    <n v="90032"/>
    <x v="1"/>
    <s v="FUR-TA-10001539"/>
    <x v="0"/>
    <x v="3"/>
    <s v="Chromcraft Rectangular Conference Tables"/>
    <x v="10"/>
    <x v="6"/>
    <x v="2"/>
    <x v="10"/>
    <n v="4.9999999999999878E-2"/>
    <n v="1620.8748000000005"/>
    <n v="189.57600000000002"/>
    <n v="9.4787999999999784"/>
    <x v="0"/>
    <s v="average"/>
    <n v="5.2631578947368286E-2"/>
  </r>
  <r>
    <n v="12"/>
    <s v="CA-2014-115812"/>
    <d v="2014-06-09T00:00:00"/>
    <x v="1"/>
    <x v="2"/>
    <d v="2014-06-14T00:00:00"/>
    <s v="Standard Class"/>
    <s v="BH-11710"/>
    <s v="Brosina Hoffman"/>
    <x v="0"/>
    <s v="United States"/>
    <x v="1"/>
    <x v="1"/>
    <n v="90032"/>
    <x v="1"/>
    <s v="TEC-PH-10002033"/>
    <x v="2"/>
    <x v="7"/>
    <s v="Konftel 250 Conference phone - Charcoal black"/>
    <x v="11"/>
    <x v="4"/>
    <x v="2"/>
    <x v="11"/>
    <n v="7.5000000000000025E-2"/>
    <n v="843.06719999999996"/>
    <n v="227.85599999999999"/>
    <n v="17.089200000000005"/>
    <x v="0"/>
    <s v="average"/>
    <n v="8.1081081081081113E-2"/>
  </r>
  <r>
    <n v="13"/>
    <s v="CA-2017-114412"/>
    <d v="2017-04-15T00:00:00"/>
    <x v="3"/>
    <x v="3"/>
    <d v="2017-04-20T00:00:00"/>
    <s v="Standard Class"/>
    <s v="AA-10480"/>
    <s v="Andrew Allen"/>
    <x v="0"/>
    <s v="United States"/>
    <x v="3"/>
    <x v="3"/>
    <n v="28027"/>
    <x v="0"/>
    <s v="OFF-PA-10002365"/>
    <x v="1"/>
    <x v="10"/>
    <s v="Xerox 1967"/>
    <x v="12"/>
    <x v="1"/>
    <x v="2"/>
    <x v="12"/>
    <n v="0.34999999999999992"/>
    <n v="10.108800000000002"/>
    <n v="5.1840000000000011"/>
    <n v="1.8144"/>
    <x v="0"/>
    <s v="average"/>
    <n v="0.53846153846153832"/>
  </r>
  <r>
    <n v="14"/>
    <s v="CA-2016-161389"/>
    <d v="2016-12-05T00:00:00"/>
    <x v="4"/>
    <x v="0"/>
    <d v="2016-12-10T00:00:00"/>
    <s v="Standard Class"/>
    <s v="IM-15070"/>
    <s v="Irene Maddox"/>
    <x v="0"/>
    <s v="United States"/>
    <x v="4"/>
    <x v="4"/>
    <n v="98103"/>
    <x v="1"/>
    <s v="OFF-BI-10003656"/>
    <x v="1"/>
    <x v="8"/>
    <s v="Fellowes PB200 Plastic Comb Binding Machine"/>
    <x v="13"/>
    <x v="1"/>
    <x v="2"/>
    <x v="13"/>
    <n v="0.32499999999999979"/>
    <n v="275.38380000000012"/>
    <n v="135.99200000000002"/>
    <n v="44.19739999999998"/>
    <x v="0"/>
    <s v="average"/>
    <n v="0.48148148148148101"/>
  </r>
  <r>
    <n v="15"/>
    <s v="US-2015-118983"/>
    <d v="2015-11-22T00:00:00"/>
    <x v="0"/>
    <x v="1"/>
    <d v="2015-11-26T00:00:00"/>
    <s v="Standard Class"/>
    <s v="HP-14815"/>
    <s v="Harold Pawlan"/>
    <x v="2"/>
    <s v="United States"/>
    <x v="5"/>
    <x v="5"/>
    <n v="76106"/>
    <x v="2"/>
    <s v="OFF-AP-10002311"/>
    <x v="1"/>
    <x v="9"/>
    <s v="Holmes Replacement Filter for HEPA Air Cleaner, Very Large Room, HEPA Filter"/>
    <x v="14"/>
    <x v="2"/>
    <x v="3"/>
    <x v="14"/>
    <n v="-1.8000000000000003"/>
    <n v="192.66800000000001"/>
    <n v="13.761999999999997"/>
    <n v="-24.771599999999999"/>
    <x v="1"/>
    <s v="high"/>
    <n v="-0.6428571428571429"/>
  </r>
  <r>
    <n v="16"/>
    <s v="US-2015-118983"/>
    <d v="2015-11-22T00:00:00"/>
    <x v="0"/>
    <x v="1"/>
    <d v="2015-11-26T00:00:00"/>
    <s v="Standard Class"/>
    <s v="HP-14815"/>
    <s v="Harold Pawlan"/>
    <x v="2"/>
    <s v="United States"/>
    <x v="5"/>
    <x v="5"/>
    <n v="76106"/>
    <x v="2"/>
    <s v="OFF-BI-10000756"/>
    <x v="1"/>
    <x v="8"/>
    <s v="Storex DuraTech Recycled Plastic Frosted Binders"/>
    <x v="15"/>
    <x v="1"/>
    <x v="3"/>
    <x v="15"/>
    <n v="-1.5000000000000009"/>
    <n v="6.3600000000000012"/>
    <n v="0.84799999999999986"/>
    <n v="-1.2720000000000005"/>
    <x v="1"/>
    <s v="high"/>
    <n v="-0.60000000000000009"/>
  </r>
  <r>
    <n v="17"/>
    <s v="CA-2014-105893"/>
    <d v="2014-11-11T00:00:00"/>
    <x v="0"/>
    <x v="2"/>
    <d v="2014-11-18T00:00:00"/>
    <s v="Standard Class"/>
    <s v="PK-19075"/>
    <s v="Pete Kriz"/>
    <x v="0"/>
    <s v="United States"/>
    <x v="6"/>
    <x v="6"/>
    <n v="53711"/>
    <x v="2"/>
    <s v="OFF-ST-10004186"/>
    <x v="1"/>
    <x v="4"/>
    <s v="Stur-D-Stor Shelving, Vertical 5-Shelf: 72&quot;H x 36&quot;W x 18 1/2&quot;D"/>
    <x v="16"/>
    <x v="5"/>
    <x v="0"/>
    <x v="16"/>
    <n v="1.9999999999999997E-2"/>
    <n v="652.56240000000003"/>
    <n v="110.98"/>
    <n v="2.2195999999999998"/>
    <x v="0"/>
    <s v="low"/>
    <n v="2.0408163265306121E-2"/>
  </r>
  <r>
    <n v="18"/>
    <s v="CA-2014-167164"/>
    <d v="2014-05-13T00:00:00"/>
    <x v="5"/>
    <x v="2"/>
    <d v="2014-05-15T00:00:00"/>
    <s v="Second Class"/>
    <s v="AG-10270"/>
    <s v="Alejandro Grove"/>
    <x v="0"/>
    <s v="United States"/>
    <x v="7"/>
    <x v="7"/>
    <n v="84084"/>
    <x v="1"/>
    <s v="OFF-ST-10000107"/>
    <x v="1"/>
    <x v="4"/>
    <s v="Fellowes Super Stor/Drawer"/>
    <x v="17"/>
    <x v="0"/>
    <x v="0"/>
    <x v="17"/>
    <n v="0.17999999999999991"/>
    <n v="45.510000000000005"/>
    <n v="27.75"/>
    <n v="4.9949999999999974"/>
    <x v="0"/>
    <s v="low"/>
    <n v="0.21951219512195108"/>
  </r>
  <r>
    <n v="19"/>
    <s v="CA-2014-143336"/>
    <d v="2014-08-27T00:00:00"/>
    <x v="6"/>
    <x v="2"/>
    <d v="2014-09-01T00:00:00"/>
    <s v="Second Class"/>
    <s v="ZD-21925"/>
    <s v="Zuschuss Donatelli"/>
    <x v="0"/>
    <s v="United States"/>
    <x v="8"/>
    <x v="1"/>
    <n v="94109"/>
    <x v="1"/>
    <s v="OFF-AR-10003056"/>
    <x v="1"/>
    <x v="6"/>
    <s v="Newell 341"/>
    <x v="18"/>
    <x v="0"/>
    <x v="0"/>
    <x v="18"/>
    <n v="0.28999999999999992"/>
    <n v="6.0776000000000012"/>
    <n v="4.28"/>
    <n v="1.2411999999999996"/>
    <x v="0"/>
    <s v="low"/>
    <n v="0.4084507042253519"/>
  </r>
  <r>
    <n v="20"/>
    <s v="CA-2014-143336"/>
    <d v="2014-08-27T00:00:00"/>
    <x v="6"/>
    <x v="2"/>
    <d v="2014-09-01T00:00:00"/>
    <s v="Second Class"/>
    <s v="ZD-21925"/>
    <s v="Zuschuss Donatelli"/>
    <x v="0"/>
    <s v="United States"/>
    <x v="8"/>
    <x v="1"/>
    <n v="94109"/>
    <x v="1"/>
    <s v="TEC-PH-10001949"/>
    <x v="2"/>
    <x v="7"/>
    <s v="Cisco SPA 501G IP Phone"/>
    <x v="19"/>
    <x v="1"/>
    <x v="2"/>
    <x v="19"/>
    <n v="7.49999999999999E-2"/>
    <n v="197.46900000000005"/>
    <n v="71.160000000000011"/>
    <n v="5.3369999999999935"/>
    <x v="0"/>
    <s v="average"/>
    <n v="8.1081081081080961E-2"/>
  </r>
  <r>
    <n v="21"/>
    <s v="CA-2014-143336"/>
    <d v="2014-08-27T00:00:00"/>
    <x v="6"/>
    <x v="2"/>
    <d v="2014-09-01T00:00:00"/>
    <s v="Second Class"/>
    <s v="ZD-21925"/>
    <s v="Zuschuss Donatelli"/>
    <x v="0"/>
    <s v="United States"/>
    <x v="8"/>
    <x v="1"/>
    <n v="94109"/>
    <x v="1"/>
    <s v="OFF-BI-10002215"/>
    <x v="1"/>
    <x v="8"/>
    <s v="Wilson Jones Hanging View Binder, White, 1&quot;"/>
    <x v="20"/>
    <x v="4"/>
    <x v="2"/>
    <x v="20"/>
    <n v="0.32499999999999996"/>
    <n v="15.336"/>
    <n v="5.68"/>
    <n v="1.8459999999999996"/>
    <x v="0"/>
    <s v="average"/>
    <n v="0.4814814814814814"/>
  </r>
  <r>
    <n v="22"/>
    <s v="CA-2016-137330"/>
    <d v="2016-12-09T00:00:00"/>
    <x v="4"/>
    <x v="0"/>
    <d v="2016-12-13T00:00:00"/>
    <s v="Standard Class"/>
    <s v="KB-16585"/>
    <s v="Ken Black"/>
    <x v="1"/>
    <s v="United States"/>
    <x v="9"/>
    <x v="8"/>
    <n v="68025"/>
    <x v="2"/>
    <s v="OFF-AR-10000246"/>
    <x v="1"/>
    <x v="6"/>
    <s v="Newell 318"/>
    <x v="21"/>
    <x v="3"/>
    <x v="0"/>
    <x v="21"/>
    <n v="0.26"/>
    <n v="14.400399999999998"/>
    <n v="2.78"/>
    <n v="0.7228"/>
    <x v="0"/>
    <s v="low"/>
    <n v="0.35135135135135137"/>
  </r>
  <r>
    <n v="23"/>
    <s v="CA-2016-137330"/>
    <d v="2016-12-09T00:00:00"/>
    <x v="4"/>
    <x v="0"/>
    <d v="2016-12-13T00:00:00"/>
    <s v="Standard Class"/>
    <s v="KB-16585"/>
    <s v="Ken Black"/>
    <x v="1"/>
    <s v="United States"/>
    <x v="9"/>
    <x v="8"/>
    <n v="68025"/>
    <x v="2"/>
    <s v="OFF-AP-10001492"/>
    <x v="1"/>
    <x v="9"/>
    <s v="Acco Six-Outlet Power Strip, 4' Cord Length"/>
    <x v="22"/>
    <x v="3"/>
    <x v="0"/>
    <x v="22"/>
    <n v="0.26000000000000006"/>
    <n v="44.651599999999995"/>
    <n v="8.6199999999999992"/>
    <n v="2.2412000000000001"/>
    <x v="0"/>
    <s v="low"/>
    <n v="0.35135135135135143"/>
  </r>
  <r>
    <n v="24"/>
    <s v="US-2017-156909"/>
    <d v="2017-07-16T00:00:00"/>
    <x v="7"/>
    <x v="3"/>
    <d v="2017-07-18T00:00:00"/>
    <s v="Second Class"/>
    <s v="SF-20065"/>
    <s v="Sandra Flanagan"/>
    <x v="0"/>
    <s v="United States"/>
    <x v="10"/>
    <x v="9"/>
    <n v="19140"/>
    <x v="3"/>
    <s v="FUR-CH-10002774"/>
    <x v="0"/>
    <x v="1"/>
    <s v="Global Deluxe Stacking Chair, Gray"/>
    <x v="23"/>
    <x v="0"/>
    <x v="4"/>
    <x v="23"/>
    <n v="-1.4285714285714296E-2"/>
    <n v="72.391599999999983"/>
    <n v="35.685999999999993"/>
    <n v="-0.50980000000000025"/>
    <x v="1"/>
    <s v="high"/>
    <n v="-1.4084507042253532E-2"/>
  </r>
  <r>
    <n v="25"/>
    <s v="CA-2015-106320"/>
    <d v="2015-09-25T00:00:00"/>
    <x v="8"/>
    <x v="1"/>
    <d v="2015-09-30T00:00:00"/>
    <s v="Standard Class"/>
    <s v="EB-13870"/>
    <s v="Emily Burns"/>
    <x v="0"/>
    <s v="United States"/>
    <x v="11"/>
    <x v="7"/>
    <n v="84057"/>
    <x v="1"/>
    <s v="FUR-TA-10000577"/>
    <x v="0"/>
    <x v="3"/>
    <s v="Bretford CR4500 Series Slim Rectangular Table"/>
    <x v="24"/>
    <x v="1"/>
    <x v="0"/>
    <x v="24"/>
    <n v="0.23000000000000004"/>
    <n v="804.36509999999987"/>
    <n v="348.21"/>
    <n v="80.088300000000004"/>
    <x v="0"/>
    <s v="low"/>
    <n v="0.29870129870129875"/>
  </r>
  <r>
    <n v="26"/>
    <s v="CA-2016-121755"/>
    <d v="2016-01-16T00:00:00"/>
    <x v="9"/>
    <x v="0"/>
    <d v="2016-01-20T00:00:00"/>
    <s v="Second Class"/>
    <s v="EH-13945"/>
    <s v="Eric Hoffmann"/>
    <x v="0"/>
    <s v="United States"/>
    <x v="1"/>
    <x v="1"/>
    <n v="90049"/>
    <x v="1"/>
    <s v="OFF-BI-10001634"/>
    <x v="1"/>
    <x v="8"/>
    <s v="Wilson Jones Active Use Binders"/>
    <x v="25"/>
    <x v="0"/>
    <x v="2"/>
    <x v="25"/>
    <n v="0.36249999999999999"/>
    <n v="7.4256000000000011"/>
    <n v="5.8240000000000007"/>
    <n v="2.1112000000000002"/>
    <x v="0"/>
    <s v="average"/>
    <n v="0.56862745098039214"/>
  </r>
  <r>
    <n v="27"/>
    <s v="CA-2016-121755"/>
    <d v="2016-01-16T00:00:00"/>
    <x v="9"/>
    <x v="0"/>
    <d v="2016-01-20T00:00:00"/>
    <s v="Second Class"/>
    <s v="EH-13945"/>
    <s v="Eric Hoffmann"/>
    <x v="0"/>
    <s v="United States"/>
    <x v="1"/>
    <x v="1"/>
    <n v="90049"/>
    <x v="1"/>
    <s v="TEC-AC-10003027"/>
    <x v="2"/>
    <x v="11"/>
    <s v="Imation 8GB Mini TravelDrive USB 2.0 Flash Drive"/>
    <x v="26"/>
    <x v="1"/>
    <x v="0"/>
    <x v="26"/>
    <n v="0.13000000000000003"/>
    <n v="78.795900000000003"/>
    <n v="30.19"/>
    <n v="3.9247000000000014"/>
    <x v="0"/>
    <s v="low"/>
    <n v="0.14942528735632188"/>
  </r>
  <r>
    <n v="28"/>
    <s v="US-2015-150630"/>
    <d v="2015-09-17T00:00:00"/>
    <x v="8"/>
    <x v="1"/>
    <d v="2015-09-21T00:00:00"/>
    <s v="Standard Class"/>
    <s v="TB-21520"/>
    <s v="Tracy Blumstein"/>
    <x v="0"/>
    <s v="United States"/>
    <x v="10"/>
    <x v="9"/>
    <n v="19140"/>
    <x v="3"/>
    <s v="FUR-BO-10004834"/>
    <x v="0"/>
    <x v="0"/>
    <s v="Riverside Palais Royal Lawyers Bookcase, Royale Cherry Finish"/>
    <x v="27"/>
    <x v="3"/>
    <x v="5"/>
    <x v="27"/>
    <n v="-0.53999999999999992"/>
    <n v="4748.4822000000004"/>
    <n v="440.49000000000007"/>
    <n v="-237.86460000000002"/>
    <x v="1"/>
    <s v="high"/>
    <n v="-0.35064935064935066"/>
  </r>
  <r>
    <n v="29"/>
    <s v="US-2015-150630"/>
    <d v="2015-09-17T00:00:00"/>
    <x v="8"/>
    <x v="1"/>
    <d v="2015-09-21T00:00:00"/>
    <s v="Standard Class"/>
    <s v="TB-21520"/>
    <s v="Tracy Blumstein"/>
    <x v="0"/>
    <s v="United States"/>
    <x v="10"/>
    <x v="9"/>
    <n v="19140"/>
    <x v="3"/>
    <s v="OFF-BI-10000474"/>
    <x v="1"/>
    <x v="8"/>
    <s v="Avery Recycled Flexi-View Covers for Binding Systems"/>
    <x v="28"/>
    <x v="0"/>
    <x v="6"/>
    <x v="28"/>
    <n v="-0.73333333333333317"/>
    <n v="16.671200000000002"/>
    <n v="4.8090000000000011"/>
    <n v="-3.5266000000000002"/>
    <x v="1"/>
    <s v="high"/>
    <n v="-0.42307692307692302"/>
  </r>
  <r>
    <n v="30"/>
    <s v="US-2015-150630"/>
    <d v="2015-09-17T00:00:00"/>
    <x v="8"/>
    <x v="1"/>
    <d v="2015-09-21T00:00:00"/>
    <s v="Standard Class"/>
    <s v="TB-21520"/>
    <s v="Tracy Blumstein"/>
    <x v="0"/>
    <s v="United States"/>
    <x v="10"/>
    <x v="9"/>
    <n v="19140"/>
    <x v="3"/>
    <s v="FUR-FU-10004848"/>
    <x v="0"/>
    <x v="5"/>
    <s v="Howard Miller 13-3/4&quot; Diameter Brushed Chrome Round Wall Clock"/>
    <x v="29"/>
    <x v="1"/>
    <x v="2"/>
    <x v="29"/>
    <n v="0.12499999999999992"/>
    <n v="108.67500000000003"/>
    <n v="41.400000000000006"/>
    <n v="5.1749999999999972"/>
    <x v="0"/>
    <s v="average"/>
    <n v="0.14285714285714274"/>
  </r>
  <r>
    <n v="31"/>
    <s v="US-2015-150630"/>
    <d v="2015-09-17T00:00:00"/>
    <x v="8"/>
    <x v="1"/>
    <d v="2015-09-21T00:00:00"/>
    <s v="Standard Class"/>
    <s v="TB-21520"/>
    <s v="Tracy Blumstein"/>
    <x v="0"/>
    <s v="United States"/>
    <x v="10"/>
    <x v="9"/>
    <n v="19140"/>
    <x v="3"/>
    <s v="OFF-EN-10001509"/>
    <x v="1"/>
    <x v="12"/>
    <s v="Poly String Tie Envelopes"/>
    <x v="30"/>
    <x v="0"/>
    <x v="2"/>
    <x v="30"/>
    <n v="0.33749999999999986"/>
    <n v="2.1624000000000008"/>
    <n v="1.6320000000000001"/>
    <n v="0.55079999999999985"/>
    <x v="0"/>
    <s v="average"/>
    <n v="0.50943396226415061"/>
  </r>
  <r>
    <n v="32"/>
    <s v="US-2015-150630"/>
    <d v="2015-09-17T00:00:00"/>
    <x v="8"/>
    <x v="1"/>
    <d v="2015-09-21T00:00:00"/>
    <s v="Standard Class"/>
    <s v="TB-21520"/>
    <s v="Tracy Blumstein"/>
    <x v="0"/>
    <s v="United States"/>
    <x v="10"/>
    <x v="9"/>
    <n v="19140"/>
    <x v="3"/>
    <s v="OFF-AR-10004042"/>
    <x v="1"/>
    <x v="6"/>
    <s v="BOSTON Model 1800 Electric Pencil Sharpeners, Putty/Woodgrain"/>
    <x v="31"/>
    <x v="5"/>
    <x v="2"/>
    <x v="31"/>
    <n v="0.11249999999999986"/>
    <n v="76.594800000000021"/>
    <n v="14.384"/>
    <n v="1.6181999999999981"/>
    <x v="0"/>
    <s v="average"/>
    <n v="0.12676056338028149"/>
  </r>
  <r>
    <n v="33"/>
    <s v="US-2015-150630"/>
    <d v="2015-09-17T00:00:00"/>
    <x v="8"/>
    <x v="1"/>
    <d v="2015-09-21T00:00:00"/>
    <s v="Standard Class"/>
    <s v="TB-21520"/>
    <s v="Tracy Blumstein"/>
    <x v="0"/>
    <s v="United States"/>
    <x v="10"/>
    <x v="9"/>
    <n v="19140"/>
    <x v="3"/>
    <s v="OFF-BI-10001525"/>
    <x v="1"/>
    <x v="8"/>
    <s v="Acco Pressboard Covers with Storage Hooks, 14 7/8&quot; x 11&quot;, Executive Red"/>
    <x v="32"/>
    <x v="5"/>
    <x v="6"/>
    <x v="32"/>
    <n v="-0.83333333333333315"/>
    <n v="12.573"/>
    <n v="1.1430000000000002"/>
    <n v="-0.95250000000000001"/>
    <x v="1"/>
    <s v="high"/>
    <n v="-0.45454545454545453"/>
  </r>
  <r>
    <n v="34"/>
    <s v="US-2015-150630"/>
    <d v="2015-09-17T00:00:00"/>
    <x v="8"/>
    <x v="1"/>
    <d v="2015-09-21T00:00:00"/>
    <s v="Standard Class"/>
    <s v="TB-21520"/>
    <s v="Tracy Blumstein"/>
    <x v="0"/>
    <s v="United States"/>
    <x v="10"/>
    <x v="9"/>
    <n v="19140"/>
    <x v="3"/>
    <s v="OFF-AR-10001683"/>
    <x v="1"/>
    <x v="6"/>
    <s v="Lumber Crayons"/>
    <x v="33"/>
    <x v="0"/>
    <x v="2"/>
    <x v="33"/>
    <n v="0.22500000000000006"/>
    <n v="12.213999999999999"/>
    <n v="7.88"/>
    <n v="1.7730000000000004"/>
    <x v="0"/>
    <s v="average"/>
    <n v="0.29032258064516137"/>
  </r>
  <r>
    <n v="35"/>
    <s v="CA-2017-107727"/>
    <d v="2017-10-19T00:00:00"/>
    <x v="2"/>
    <x v="3"/>
    <d v="2017-10-23T00:00:00"/>
    <s v="Second Class"/>
    <s v="MA-17560"/>
    <s v="Matt Abelman"/>
    <x v="2"/>
    <s v="United States"/>
    <x v="12"/>
    <x v="5"/>
    <n v="77095"/>
    <x v="2"/>
    <s v="OFF-PA-10000249"/>
    <x v="1"/>
    <x v="10"/>
    <s v="Easy-staple paper"/>
    <x v="34"/>
    <x v="1"/>
    <x v="2"/>
    <x v="34"/>
    <n v="0.33749999999999991"/>
    <n v="19.525200000000005"/>
    <n v="9.8239999999999998"/>
    <n v="3.3155999999999994"/>
    <x v="0"/>
    <s v="average"/>
    <n v="0.50943396226415072"/>
  </r>
  <r>
    <n v="36"/>
    <s v="CA-2016-117590"/>
    <d v="2016-12-08T00:00:00"/>
    <x v="4"/>
    <x v="0"/>
    <d v="2016-12-10T00:00:00"/>
    <s v="First Class"/>
    <s v="GH-14485"/>
    <s v="Gene Hale"/>
    <x v="1"/>
    <s v="United States"/>
    <x v="13"/>
    <x v="5"/>
    <n v="75080"/>
    <x v="2"/>
    <s v="TEC-PH-10004977"/>
    <x v="2"/>
    <x v="7"/>
    <s v="GE 30524EE4"/>
    <x v="35"/>
    <x v="3"/>
    <x v="2"/>
    <x v="35"/>
    <n v="0.11249999999999986"/>
    <n v="974.07030000000043"/>
    <n v="156.79200000000006"/>
    <n v="17.639099999999985"/>
    <x v="0"/>
    <s v="average"/>
    <n v="0.12676056338028152"/>
  </r>
  <r>
    <n v="37"/>
    <s v="CA-2016-117590"/>
    <d v="2016-12-08T00:00:00"/>
    <x v="4"/>
    <x v="0"/>
    <d v="2016-12-10T00:00:00"/>
    <s v="First Class"/>
    <s v="GH-14485"/>
    <s v="Gene Hale"/>
    <x v="1"/>
    <s v="United States"/>
    <x v="13"/>
    <x v="5"/>
    <n v="75080"/>
    <x v="2"/>
    <s v="FUR-FU-10003664"/>
    <x v="0"/>
    <x v="5"/>
    <s v="Electrix Architect's Clamp-On Swing Arm Lamp, Black"/>
    <x v="36"/>
    <x v="2"/>
    <x v="7"/>
    <x v="36"/>
    <n v="-0.77500000000000013"/>
    <n v="338.88300000000004"/>
    <n v="38.183999999999997"/>
    <n v="-29.592600000000004"/>
    <x v="1"/>
    <s v="high"/>
    <n v="-0.43661971830985918"/>
  </r>
  <r>
    <n v="38"/>
    <s v="CA-2015-117415"/>
    <d v="2015-12-27T00:00:00"/>
    <x v="4"/>
    <x v="1"/>
    <d v="2015-12-31T00:00:00"/>
    <s v="Standard Class"/>
    <s v="SN-20710"/>
    <s v="Steve Nguyen"/>
    <x v="2"/>
    <s v="United States"/>
    <x v="12"/>
    <x v="5"/>
    <n v="77041"/>
    <x v="2"/>
    <s v="OFF-EN-10002986"/>
    <x v="1"/>
    <x v="12"/>
    <s v="#10-4 1/8&quot; x 9 1/2&quot; Premium Diagonal Seam Envelopes"/>
    <x v="37"/>
    <x v="6"/>
    <x v="2"/>
    <x v="37"/>
    <n v="0.3125"/>
    <n v="77.913000000000011"/>
    <n v="12.592000000000001"/>
    <n v="3.9350000000000001"/>
    <x v="0"/>
    <s v="average"/>
    <n v="0.45454545454545447"/>
  </r>
  <r>
    <n v="39"/>
    <s v="CA-2015-117415"/>
    <d v="2015-12-27T00:00:00"/>
    <x v="4"/>
    <x v="1"/>
    <d v="2015-12-31T00:00:00"/>
    <s v="Standard Class"/>
    <s v="SN-20710"/>
    <s v="Steve Nguyen"/>
    <x v="2"/>
    <s v="United States"/>
    <x v="12"/>
    <x v="5"/>
    <n v="77041"/>
    <x v="2"/>
    <s v="FUR-BO-10002545"/>
    <x v="0"/>
    <x v="0"/>
    <s v="Atlantic Metals Mobile 3-Shelf Bookcases, Custom Colors"/>
    <x v="38"/>
    <x v="1"/>
    <x v="8"/>
    <x v="38"/>
    <n v="-8.8235294117647092E-2"/>
    <n v="579.37559999999996"/>
    <n v="177.46639999999999"/>
    <n v="-15.658800000000005"/>
    <x v="1"/>
    <s v="high"/>
    <n v="-8.1081081081081113E-2"/>
  </r>
  <r>
    <n v="40"/>
    <s v="CA-2015-117415"/>
    <d v="2015-12-27T00:00:00"/>
    <x v="4"/>
    <x v="1"/>
    <d v="2015-12-31T00:00:00"/>
    <s v="Standard Class"/>
    <s v="SN-20710"/>
    <s v="Steve Nguyen"/>
    <x v="2"/>
    <s v="United States"/>
    <x v="12"/>
    <x v="5"/>
    <n v="77041"/>
    <x v="2"/>
    <s v="FUR-CH-10004218"/>
    <x v="0"/>
    <x v="1"/>
    <s v="Global Fabric Manager's Chair, Dark Gray"/>
    <x v="39"/>
    <x v="1"/>
    <x v="4"/>
    <x v="39"/>
    <n v="-7.1428571428571397E-2"/>
    <n v="227.20499999999998"/>
    <n v="70.685999999999993"/>
    <n v="-5.0489999999999968"/>
    <x v="1"/>
    <s v="high"/>
    <n v="-6.6666666666666638E-2"/>
  </r>
  <r>
    <n v="41"/>
    <s v="CA-2015-117415"/>
    <d v="2015-12-27T00:00:00"/>
    <x v="4"/>
    <x v="1"/>
    <d v="2015-12-31T00:00:00"/>
    <s v="Standard Class"/>
    <s v="SN-20710"/>
    <s v="Steve Nguyen"/>
    <x v="2"/>
    <s v="United States"/>
    <x v="12"/>
    <x v="5"/>
    <n v="77041"/>
    <x v="2"/>
    <s v="TEC-PH-10000486"/>
    <x v="2"/>
    <x v="7"/>
    <s v="Plantronics HL10 Handset Lifter"/>
    <x v="40"/>
    <x v="4"/>
    <x v="2"/>
    <x v="40"/>
    <n v="0.11249999999999988"/>
    <n v="329.41160000000002"/>
    <n v="92.792000000000002"/>
    <n v="10.439099999999989"/>
    <x v="0"/>
    <s v="average"/>
    <n v="0.12676056338028155"/>
  </r>
  <r>
    <n v="42"/>
    <s v="CA-2017-120999"/>
    <d v="2017-09-10T00:00:00"/>
    <x v="8"/>
    <x v="3"/>
    <d v="2017-09-15T00:00:00"/>
    <s v="Standard Class"/>
    <s v="LC-16930"/>
    <s v="Linda Cazamias"/>
    <x v="1"/>
    <s v="United States"/>
    <x v="14"/>
    <x v="10"/>
    <n v="60540"/>
    <x v="2"/>
    <s v="TEC-PH-10004093"/>
    <x v="2"/>
    <x v="7"/>
    <s v="Panasonic Kx-TS550"/>
    <x v="41"/>
    <x v="4"/>
    <x v="2"/>
    <x v="41"/>
    <n v="0.11249999999999998"/>
    <n v="130.61160000000001"/>
    <n v="36.792000000000002"/>
    <n v="4.1390999999999991"/>
    <x v="0"/>
    <s v="average"/>
    <n v="0.12676056338028166"/>
  </r>
  <r>
    <n v="43"/>
    <s v="CA-2016-101343"/>
    <d v="2016-07-17T00:00:00"/>
    <x v="7"/>
    <x v="0"/>
    <d v="2016-07-22T00:00:00"/>
    <s v="Standard Class"/>
    <s v="RA-19885"/>
    <s v="Ruben Ausman"/>
    <x v="1"/>
    <s v="United States"/>
    <x v="1"/>
    <x v="1"/>
    <n v="90049"/>
    <x v="1"/>
    <s v="OFF-ST-10003479"/>
    <x v="1"/>
    <x v="4"/>
    <s v="Eldon Base for stackable storage shelf, platinum"/>
    <x v="42"/>
    <x v="0"/>
    <x v="0"/>
    <x v="42"/>
    <n v="4.9999999999999892E-2"/>
    <n v="73.986000000000004"/>
    <n v="38.94"/>
    <n v="1.9469999999999956"/>
    <x v="0"/>
    <s v="low"/>
    <n v="5.26315789473683E-2"/>
  </r>
  <r>
    <n v="44"/>
    <s v="CA-2017-139619"/>
    <d v="2017-09-19T00:00:00"/>
    <x v="8"/>
    <x v="3"/>
    <d v="2017-09-23T00:00:00"/>
    <s v="Standard Class"/>
    <s v="ES-14080"/>
    <s v="Erin Smith"/>
    <x v="1"/>
    <s v="United States"/>
    <x v="15"/>
    <x v="2"/>
    <n v="32935"/>
    <x v="0"/>
    <s v="OFF-ST-10003282"/>
    <x v="1"/>
    <x v="4"/>
    <s v="Advantus 10-Drawer Portable Organizer, Chrome Metal Frame, Smoke Drawers"/>
    <x v="43"/>
    <x v="0"/>
    <x v="2"/>
    <x v="43"/>
    <n v="0.1000000000000001"/>
    <n v="86.054399999999987"/>
    <n v="47.808"/>
    <n v="4.7808000000000046"/>
    <x v="0"/>
    <s v="average"/>
    <n v="0.11111111111111123"/>
  </r>
  <r>
    <n v="45"/>
    <s v="CA-2016-118255"/>
    <d v="2016-03-11T00:00:00"/>
    <x v="10"/>
    <x v="0"/>
    <d v="2016-03-13T00:00:00"/>
    <s v="First Class"/>
    <s v="ON-18715"/>
    <s v="Odella Nelson"/>
    <x v="1"/>
    <s v="United States"/>
    <x v="16"/>
    <x v="11"/>
    <n v="55122"/>
    <x v="2"/>
    <s v="TEC-AC-10000171"/>
    <x v="2"/>
    <x v="11"/>
    <s v="Verbatim 25 GB 6x Blu-ray Single Layer Recordable Disc, 25/Pack"/>
    <x v="44"/>
    <x v="0"/>
    <x v="0"/>
    <x v="44"/>
    <n v="0.43000000000000005"/>
    <n v="26.208599999999997"/>
    <n v="22.99"/>
    <n v="9.8856999999999999"/>
    <x v="0"/>
    <s v="low"/>
    <n v="0.75438596491228083"/>
  </r>
  <r>
    <n v="46"/>
    <s v="CA-2016-118255"/>
    <d v="2016-03-11T00:00:00"/>
    <x v="10"/>
    <x v="0"/>
    <d v="2016-03-13T00:00:00"/>
    <s v="First Class"/>
    <s v="ON-18715"/>
    <s v="Odella Nelson"/>
    <x v="1"/>
    <s v="United States"/>
    <x v="16"/>
    <x v="11"/>
    <n v="55122"/>
    <x v="2"/>
    <s v="OFF-BI-10003291"/>
    <x v="1"/>
    <x v="8"/>
    <s v="Wilson Jones Leather-Like Binders with DublLock Round Rings"/>
    <x v="45"/>
    <x v="0"/>
    <x v="0"/>
    <x v="45"/>
    <n v="0.46999999999999992"/>
    <n v="9.2538000000000018"/>
    <n v="8.73"/>
    <n v="4.1030999999999995"/>
    <x v="0"/>
    <s v="low"/>
    <n v="0.88679245283018837"/>
  </r>
  <r>
    <n v="47"/>
    <s v="CA-2014-146703"/>
    <d v="2014-10-20T00:00:00"/>
    <x v="2"/>
    <x v="2"/>
    <d v="2014-10-25T00:00:00"/>
    <s v="Second Class"/>
    <s v="PO-18865"/>
    <s v="Patrick O'Donnell"/>
    <x v="0"/>
    <s v="United States"/>
    <x v="17"/>
    <x v="12"/>
    <n v="48185"/>
    <x v="2"/>
    <s v="OFF-ST-10001713"/>
    <x v="1"/>
    <x v="4"/>
    <s v="Gould Plastics 9-Pocket Panel Bin, 18-3/8w x 5-1/4d x 20-1/2h, Black"/>
    <x v="46"/>
    <x v="4"/>
    <x v="0"/>
    <x v="46"/>
    <n v="3.9999999999999966E-2"/>
    <n v="203.48160000000001"/>
    <n v="52.99"/>
    <n v="2.1195999999999984"/>
    <x v="0"/>
    <s v="low"/>
    <n v="4.166666666666663E-2"/>
  </r>
  <r>
    <n v="48"/>
    <s v="CA-2016-169194"/>
    <d v="2016-06-20T00:00:00"/>
    <x v="1"/>
    <x v="0"/>
    <d v="2016-06-25T00:00:00"/>
    <s v="Standard Class"/>
    <s v="LH-16900"/>
    <s v="Lena Hernandez"/>
    <x v="0"/>
    <s v="United States"/>
    <x v="18"/>
    <x v="13"/>
    <n v="19901"/>
    <x v="3"/>
    <s v="TEC-AC-10002167"/>
    <x v="2"/>
    <x v="11"/>
    <s v="Imation 8gb Micro Traveldrive Usb 2.0 Flash Drive"/>
    <x v="47"/>
    <x v="1"/>
    <x v="0"/>
    <x v="47"/>
    <n v="0.11000000000000003"/>
    <n v="40.049999999999997"/>
    <n v="15"/>
    <n v="1.6500000000000004"/>
    <x v="0"/>
    <s v="low"/>
    <n v="0.12359550561797757"/>
  </r>
  <r>
    <n v="49"/>
    <s v="CA-2016-169194"/>
    <d v="2016-06-20T00:00:00"/>
    <x v="1"/>
    <x v="0"/>
    <d v="2016-06-25T00:00:00"/>
    <s v="Standard Class"/>
    <s v="LH-16900"/>
    <s v="Lena Hernandez"/>
    <x v="0"/>
    <s v="United States"/>
    <x v="18"/>
    <x v="13"/>
    <n v="19901"/>
    <x v="3"/>
    <s v="TEC-PH-10003988"/>
    <x v="2"/>
    <x v="7"/>
    <s v="LF Elite 3D Dazzle Designer Hard Case Cover, Lf Stylus Pen and Wiper For Apple Iphone 5c Mini Lite"/>
    <x v="48"/>
    <x v="0"/>
    <x v="0"/>
    <x v="48"/>
    <n v="0.28000000000000003"/>
    <n v="15.696"/>
    <n v="10.9"/>
    <n v="3.0520000000000005"/>
    <x v="0"/>
    <s v="low"/>
    <n v="0.38888888888888895"/>
  </r>
  <r>
    <n v="50"/>
    <s v="CA-2015-115742"/>
    <d v="2015-04-18T00:00:00"/>
    <x v="3"/>
    <x v="1"/>
    <d v="2015-04-22T00:00:00"/>
    <s v="Standard Class"/>
    <s v="DP-13000"/>
    <s v="Darren Powers"/>
    <x v="0"/>
    <s v="United States"/>
    <x v="19"/>
    <x v="14"/>
    <n v="47150"/>
    <x v="2"/>
    <s v="OFF-BI-10004410"/>
    <x v="1"/>
    <x v="8"/>
    <s v="C-Line Peel &amp; Stick Add-On Filing Pockets, 8-3/4 x 5-1/8, 10/Pack"/>
    <x v="49"/>
    <x v="5"/>
    <x v="0"/>
    <x v="49"/>
    <n v="0.47000000000000003"/>
    <n v="20.256599999999999"/>
    <n v="6.37"/>
    <n v="2.9939"/>
    <x v="0"/>
    <s v="low"/>
    <n v="0.8867924528301887"/>
  </r>
  <r>
    <n v="51"/>
    <s v="CA-2015-115742"/>
    <d v="2015-04-18T00:00:00"/>
    <x v="3"/>
    <x v="1"/>
    <d v="2015-04-22T00:00:00"/>
    <s v="Standard Class"/>
    <s v="DP-13000"/>
    <s v="Darren Powers"/>
    <x v="0"/>
    <s v="United States"/>
    <x v="19"/>
    <x v="14"/>
    <n v="47150"/>
    <x v="2"/>
    <s v="OFF-LA-10002762"/>
    <x v="1"/>
    <x v="2"/>
    <s v="Avery 485"/>
    <x v="50"/>
    <x v="5"/>
    <x v="0"/>
    <x v="50"/>
    <n v="0.47"/>
    <n v="39.845399999999998"/>
    <n v="12.53"/>
    <n v="5.8890999999999991"/>
    <x v="0"/>
    <s v="low"/>
    <n v="0.88679245283018859"/>
  </r>
  <r>
    <n v="52"/>
    <s v="CA-2015-115742"/>
    <d v="2015-04-18T00:00:00"/>
    <x v="3"/>
    <x v="1"/>
    <d v="2015-04-22T00:00:00"/>
    <s v="Standard Class"/>
    <s v="DP-13000"/>
    <s v="Darren Powers"/>
    <x v="0"/>
    <s v="United States"/>
    <x v="19"/>
    <x v="14"/>
    <n v="47150"/>
    <x v="2"/>
    <s v="FUR-FU-10001706"/>
    <x v="0"/>
    <x v="5"/>
    <s v="Longer-Life Soft White Bulbs"/>
    <x v="51"/>
    <x v="0"/>
    <x v="0"/>
    <x v="51"/>
    <n v="0.48"/>
    <n v="3.2032000000000003"/>
    <n v="3.08"/>
    <n v="1.4783999999999999"/>
    <x v="0"/>
    <s v="low"/>
    <n v="0.92307692307692291"/>
  </r>
  <r>
    <n v="53"/>
    <s v="CA-2015-115742"/>
    <d v="2015-04-18T00:00:00"/>
    <x v="3"/>
    <x v="1"/>
    <d v="2015-04-22T00:00:00"/>
    <s v="Standard Class"/>
    <s v="DP-13000"/>
    <s v="Darren Powers"/>
    <x v="0"/>
    <s v="United States"/>
    <x v="19"/>
    <x v="14"/>
    <n v="47150"/>
    <x v="2"/>
    <s v="FUR-CH-10003061"/>
    <x v="0"/>
    <x v="1"/>
    <s v="Global Leather Task Chair, Black"/>
    <x v="52"/>
    <x v="7"/>
    <x v="0"/>
    <x v="52"/>
    <n v="0.18999999999999989"/>
    <n v="72.891900000000007"/>
    <n v="89.99"/>
    <n v="17.098099999999988"/>
    <x v="0"/>
    <s v="low"/>
    <n v="0.23456790123456772"/>
  </r>
  <r>
    <n v="54"/>
    <s v="CA-2016-105816"/>
    <d v="2016-12-11T00:00:00"/>
    <x v="4"/>
    <x v="0"/>
    <d v="2016-12-17T00:00:00"/>
    <s v="Standard Class"/>
    <s v="JM-15265"/>
    <s v="Janet Molinari"/>
    <x v="1"/>
    <s v="United States"/>
    <x v="20"/>
    <x v="15"/>
    <n v="10024"/>
    <x v="3"/>
    <s v="OFF-FA-10000304"/>
    <x v="1"/>
    <x v="13"/>
    <s v="Advantus Push Pins"/>
    <x v="53"/>
    <x v="3"/>
    <x v="0"/>
    <x v="53"/>
    <n v="0.41"/>
    <n v="9.003400000000001"/>
    <n v="2.1800000000000002"/>
    <n v="0.89380000000000004"/>
    <x v="0"/>
    <s v="low"/>
    <n v="0.69491525423728817"/>
  </r>
  <r>
    <n v="55"/>
    <s v="CA-2016-105816"/>
    <d v="2016-12-11T00:00:00"/>
    <x v="4"/>
    <x v="0"/>
    <d v="2016-12-17T00:00:00"/>
    <s v="Standard Class"/>
    <s v="JM-15265"/>
    <s v="Janet Molinari"/>
    <x v="1"/>
    <s v="United States"/>
    <x v="20"/>
    <x v="15"/>
    <n v="10024"/>
    <x v="3"/>
    <s v="TEC-PH-10002447"/>
    <x v="2"/>
    <x v="7"/>
    <s v="AT&amp;T CL83451 4-Handset Telephone"/>
    <x v="54"/>
    <x v="2"/>
    <x v="0"/>
    <x v="54"/>
    <n v="0.28999999999999998"/>
    <n v="731.2645"/>
    <n v="205.99"/>
    <n v="59.737099999999998"/>
    <x v="0"/>
    <s v="low"/>
    <n v="0.40845070422535212"/>
  </r>
  <r>
    <n v="56"/>
    <s v="CA-2016-111682"/>
    <d v="2016-06-17T00:00:00"/>
    <x v="1"/>
    <x v="0"/>
    <d v="2016-06-18T00:00:00"/>
    <s v="First Class"/>
    <s v="TB-21055"/>
    <s v="Ted Butterfield"/>
    <x v="0"/>
    <s v="United States"/>
    <x v="21"/>
    <x v="15"/>
    <n v="12180"/>
    <x v="3"/>
    <s v="OFF-ST-10000604"/>
    <x v="1"/>
    <x v="4"/>
    <s v="Home/Office Personal File Carts"/>
    <x v="55"/>
    <x v="5"/>
    <x v="0"/>
    <x v="55"/>
    <n v="0.24999999999999994"/>
    <n v="156.42000000000002"/>
    <n v="34.76"/>
    <n v="8.6899999999999977"/>
    <x v="0"/>
    <s v="low"/>
    <n v="0.3333333333333332"/>
  </r>
  <r>
    <n v="57"/>
    <s v="CA-2016-111682"/>
    <d v="2016-06-17T00:00:00"/>
    <x v="1"/>
    <x v="0"/>
    <d v="2016-06-18T00:00:00"/>
    <s v="First Class"/>
    <s v="TB-21055"/>
    <s v="Ted Butterfield"/>
    <x v="0"/>
    <s v="United States"/>
    <x v="21"/>
    <x v="15"/>
    <n v="12180"/>
    <x v="3"/>
    <s v="OFF-PA-10001569"/>
    <x v="1"/>
    <x v="10"/>
    <s v="Xerox 232"/>
    <x v="56"/>
    <x v="2"/>
    <x v="0"/>
    <x v="56"/>
    <n v="0.48"/>
    <n v="16.848000000000006"/>
    <n v="6.4800000000000013"/>
    <n v="3.1104000000000003"/>
    <x v="0"/>
    <s v="low"/>
    <n v="0.9230769230769228"/>
  </r>
  <r>
    <n v="58"/>
    <s v="CA-2016-111682"/>
    <d v="2016-06-17T00:00:00"/>
    <x v="1"/>
    <x v="0"/>
    <d v="2016-06-18T00:00:00"/>
    <s v="First Class"/>
    <s v="TB-21055"/>
    <s v="Ted Butterfield"/>
    <x v="0"/>
    <s v="United States"/>
    <x v="21"/>
    <x v="15"/>
    <n v="12180"/>
    <x v="3"/>
    <s v="FUR-CH-10003968"/>
    <x v="0"/>
    <x v="1"/>
    <s v="Novimex Turbo Task Chair"/>
    <x v="57"/>
    <x v="2"/>
    <x v="9"/>
    <x v="57"/>
    <n v="2.222222222222224E-2"/>
    <n v="312.31200000000001"/>
    <n v="63.882000000000005"/>
    <n v="1.4196000000000013"/>
    <x v="0"/>
    <s v="low"/>
    <n v="2.2727272727272745E-2"/>
  </r>
  <r>
    <n v="59"/>
    <s v="CA-2016-111682"/>
    <d v="2016-06-17T00:00:00"/>
    <x v="1"/>
    <x v="0"/>
    <d v="2016-06-18T00:00:00"/>
    <s v="First Class"/>
    <s v="TB-21055"/>
    <s v="Ted Butterfield"/>
    <x v="0"/>
    <s v="United States"/>
    <x v="21"/>
    <x v="15"/>
    <n v="12180"/>
    <x v="3"/>
    <s v="OFF-PA-10000587"/>
    <x v="1"/>
    <x v="10"/>
    <s v="Array Parchment Paper, Assorted Colors"/>
    <x v="58"/>
    <x v="0"/>
    <x v="0"/>
    <x v="58"/>
    <n v="0.48"/>
    <n v="7.5712000000000002"/>
    <n v="7.28"/>
    <n v="3.4944000000000002"/>
    <x v="0"/>
    <s v="low"/>
    <n v="0.92307692307692313"/>
  </r>
  <r>
    <n v="60"/>
    <s v="CA-2016-111682"/>
    <d v="2016-06-17T00:00:00"/>
    <x v="1"/>
    <x v="0"/>
    <d v="2016-06-18T00:00:00"/>
    <s v="First Class"/>
    <s v="TB-21055"/>
    <s v="Ted Butterfield"/>
    <x v="0"/>
    <s v="United States"/>
    <x v="21"/>
    <x v="15"/>
    <n v="12180"/>
    <x v="3"/>
    <s v="TEC-AC-10002167"/>
    <x v="2"/>
    <x v="11"/>
    <s v="Imation 8gb Micro Traveldrive Usb 2.0 Flash Drive"/>
    <x v="59"/>
    <x v="0"/>
    <x v="0"/>
    <x v="59"/>
    <n v="0.11000000000000003"/>
    <n v="26.7"/>
    <n v="15"/>
    <n v="1.6500000000000004"/>
    <x v="0"/>
    <s v="low"/>
    <n v="0.12359550561797755"/>
  </r>
  <r>
    <n v="61"/>
    <s v="CA-2016-111682"/>
    <d v="2016-06-17T00:00:00"/>
    <x v="1"/>
    <x v="0"/>
    <d v="2016-06-18T00:00:00"/>
    <s v="First Class"/>
    <s v="TB-21055"/>
    <s v="Ted Butterfield"/>
    <x v="0"/>
    <s v="United States"/>
    <x v="21"/>
    <x v="15"/>
    <n v="12180"/>
    <x v="3"/>
    <s v="OFF-BI-10001460"/>
    <x v="1"/>
    <x v="8"/>
    <s v="Plastic Binding Combs"/>
    <x v="60"/>
    <x v="4"/>
    <x v="2"/>
    <x v="60"/>
    <n v="0.33749999999999991"/>
    <n v="32.118000000000009"/>
    <n v="12.120000000000001"/>
    <n v="4.0904999999999996"/>
    <x v="0"/>
    <s v="average"/>
    <n v="0.50943396226415072"/>
  </r>
  <r>
    <n v="62"/>
    <s v="CA-2016-111682"/>
    <d v="2016-06-17T00:00:00"/>
    <x v="1"/>
    <x v="0"/>
    <d v="2016-06-18T00:00:00"/>
    <s v="First Class"/>
    <s v="TB-21055"/>
    <s v="Ted Butterfield"/>
    <x v="0"/>
    <s v="United States"/>
    <x v="21"/>
    <x v="15"/>
    <n v="12180"/>
    <x v="3"/>
    <s v="OFF-AR-10001868"/>
    <x v="1"/>
    <x v="6"/>
    <s v="Prang Dustless Chalk Sticks"/>
    <x v="61"/>
    <x v="7"/>
    <x v="0"/>
    <x v="61"/>
    <n v="0.5"/>
    <n v="0.84"/>
    <n v="1.68"/>
    <n v="0.84"/>
    <x v="0"/>
    <s v="low"/>
    <n v="1"/>
  </r>
  <r>
    <n v="63"/>
    <s v="CA-2015-135545"/>
    <d v="2015-11-24T00:00:00"/>
    <x v="0"/>
    <x v="1"/>
    <d v="2015-11-30T00:00:00"/>
    <s v="Standard Class"/>
    <s v="KM-16720"/>
    <s v="Kunst Miller"/>
    <x v="0"/>
    <s v="United States"/>
    <x v="1"/>
    <x v="1"/>
    <n v="90004"/>
    <x v="1"/>
    <s v="TEC-AC-10004633"/>
    <x v="2"/>
    <x v="11"/>
    <s v="Verbatim 25 GB 6x Blu-ray Single Layer Recordable Disc, 3/Pack"/>
    <x v="62"/>
    <x v="0"/>
    <x v="0"/>
    <x v="62"/>
    <n v="0.44000000000000006"/>
    <n v="7.8287999999999993"/>
    <n v="6.99"/>
    <n v="3.0756000000000006"/>
    <x v="0"/>
    <s v="low"/>
    <n v="0.78571428571428592"/>
  </r>
  <r>
    <n v="64"/>
    <s v="CA-2015-135545"/>
    <d v="2015-11-24T00:00:00"/>
    <x v="0"/>
    <x v="1"/>
    <d v="2015-11-30T00:00:00"/>
    <s v="Standard Class"/>
    <s v="KM-16720"/>
    <s v="Kunst Miller"/>
    <x v="0"/>
    <s v="United States"/>
    <x v="1"/>
    <x v="1"/>
    <n v="90004"/>
    <x v="1"/>
    <s v="OFF-BI-10001078"/>
    <x v="1"/>
    <x v="8"/>
    <s v="Acco PRESSTEX Data Binder with Storage Hooks, Dark Blue, 14 7/8&quot; X 11&quot;"/>
    <x v="63"/>
    <x v="5"/>
    <x v="2"/>
    <x v="63"/>
    <n v="0.36249999999999999"/>
    <n v="16.462800000000001"/>
    <n v="4.3040000000000003"/>
    <n v="1.5602"/>
    <x v="0"/>
    <s v="average"/>
    <n v="0.56862745098039214"/>
  </r>
  <r>
    <n v="65"/>
    <s v="CA-2015-135545"/>
    <d v="2015-11-24T00:00:00"/>
    <x v="0"/>
    <x v="1"/>
    <d v="2015-11-30T00:00:00"/>
    <s v="Standard Class"/>
    <s v="KM-16720"/>
    <s v="Kunst Miller"/>
    <x v="0"/>
    <s v="United States"/>
    <x v="1"/>
    <x v="1"/>
    <n v="90004"/>
    <x v="1"/>
    <s v="OFF-PA-10003892"/>
    <x v="1"/>
    <x v="10"/>
    <s v="Xerox 1943"/>
    <x v="64"/>
    <x v="1"/>
    <x v="0"/>
    <x v="64"/>
    <n v="0.47000000000000003"/>
    <n v="77.766899999999993"/>
    <n v="48.91"/>
    <n v="22.9877"/>
    <x v="0"/>
    <s v="low"/>
    <n v="0.8867924528301887"/>
  </r>
  <r>
    <n v="66"/>
    <s v="CA-2015-135545"/>
    <d v="2015-11-24T00:00:00"/>
    <x v="0"/>
    <x v="1"/>
    <d v="2015-11-30T00:00:00"/>
    <s v="Standard Class"/>
    <s v="KM-16720"/>
    <s v="Kunst Miller"/>
    <x v="0"/>
    <s v="United States"/>
    <x v="1"/>
    <x v="1"/>
    <n v="90004"/>
    <x v="1"/>
    <s v="FUR-FU-10000397"/>
    <x v="0"/>
    <x v="5"/>
    <s v="Luxo Economy Swing Arm Lamp"/>
    <x v="65"/>
    <x v="4"/>
    <x v="0"/>
    <x v="65"/>
    <n v="0.28000000000000008"/>
    <n v="57.427199999999999"/>
    <n v="19.940000000000001"/>
    <n v="5.5832000000000015"/>
    <x v="0"/>
    <s v="low"/>
    <n v="0.38888888888888901"/>
  </r>
  <r>
    <n v="67"/>
    <s v="US-2015-164175"/>
    <d v="2015-04-30T00:00:00"/>
    <x v="3"/>
    <x v="1"/>
    <d v="2015-05-05T00:00:00"/>
    <s v="Standard Class"/>
    <s v="PS-18970"/>
    <s v="Paul Stevenson"/>
    <x v="2"/>
    <s v="United States"/>
    <x v="22"/>
    <x v="10"/>
    <n v="60610"/>
    <x v="2"/>
    <s v="FUR-CH-10001146"/>
    <x v="0"/>
    <x v="1"/>
    <s v="Global Value Mid-Back Manager's Chair, Gray"/>
    <x v="66"/>
    <x v="2"/>
    <x v="4"/>
    <x v="66"/>
    <n v="-7.142857142857148E-2"/>
    <n v="228.33749999999998"/>
    <n v="42.622999999999998"/>
    <n v="-3.044500000000002"/>
    <x v="1"/>
    <s v="high"/>
    <n v="-6.6666666666666721E-2"/>
  </r>
  <r>
    <n v="68"/>
    <s v="CA-2014-106376"/>
    <d v="2014-12-05T00:00:00"/>
    <x v="4"/>
    <x v="2"/>
    <d v="2014-12-10T00:00:00"/>
    <s v="Standard Class"/>
    <s v="BS-11590"/>
    <s v="Brendan Sweed"/>
    <x v="1"/>
    <s v="United States"/>
    <x v="23"/>
    <x v="16"/>
    <n v="85234"/>
    <x v="1"/>
    <s v="OFF-AR-10002671"/>
    <x v="1"/>
    <x v="6"/>
    <s v="Hunt BOSTON Model 1606 High-Volume Electric Pencil Sharpener, Beige"/>
    <x v="67"/>
    <x v="8"/>
    <x v="2"/>
    <x v="67"/>
    <n v="9.9999999999999964E-2"/>
    <n v="1001.7216000000001"/>
    <n v="139.12800000000001"/>
    <n v="13.912799999999997"/>
    <x v="0"/>
    <s v="average"/>
    <n v="0.11111111111111108"/>
  </r>
  <r>
    <n v="69"/>
    <s v="CA-2014-106376"/>
    <d v="2014-12-05T00:00:00"/>
    <x v="4"/>
    <x v="2"/>
    <d v="2014-12-10T00:00:00"/>
    <s v="Standard Class"/>
    <s v="BS-11590"/>
    <s v="Brendan Sweed"/>
    <x v="1"/>
    <s v="United States"/>
    <x v="23"/>
    <x v="16"/>
    <n v="85234"/>
    <x v="1"/>
    <s v="TEC-PH-10002726"/>
    <x v="2"/>
    <x v="7"/>
    <s v="netTALK DUO VoIP Telephone Service"/>
    <x v="68"/>
    <x v="4"/>
    <x v="2"/>
    <x v="68"/>
    <n v="0.37499999999999994"/>
    <n v="104.98000000000002"/>
    <n v="41.992000000000004"/>
    <n v="15.747"/>
    <x v="0"/>
    <s v="average"/>
    <n v="0.59999999999999987"/>
  </r>
  <r>
    <n v="70"/>
    <s v="CA-2016-119823"/>
    <d v="2016-06-04T00:00:00"/>
    <x v="1"/>
    <x v="0"/>
    <d v="2016-06-06T00:00:00"/>
    <s v="First Class"/>
    <s v="KD-16270"/>
    <s v="Karen Daniels"/>
    <x v="0"/>
    <s v="United States"/>
    <x v="24"/>
    <x v="17"/>
    <n v="22153"/>
    <x v="0"/>
    <s v="OFF-PA-10000482"/>
    <x v="1"/>
    <x v="10"/>
    <s v="Snap-A-Way Black Print Carbonless Ruled Speed Letter, Triplicate"/>
    <x v="69"/>
    <x v="0"/>
    <x v="0"/>
    <x v="69"/>
    <n v="0.47"/>
    <n v="40.2164"/>
    <n v="37.94"/>
    <n v="17.831799999999998"/>
    <x v="0"/>
    <s v="low"/>
    <n v="0.88679245283018859"/>
  </r>
  <r>
    <n v="71"/>
    <s v="CA-2016-106075"/>
    <d v="2016-09-18T00:00:00"/>
    <x v="8"/>
    <x v="0"/>
    <d v="2016-09-23T00:00:00"/>
    <s v="Standard Class"/>
    <s v="HM-14980"/>
    <s v="Henry MacAllister"/>
    <x v="0"/>
    <s v="United States"/>
    <x v="20"/>
    <x v="15"/>
    <n v="10009"/>
    <x v="3"/>
    <s v="OFF-BI-10004654"/>
    <x v="1"/>
    <x v="8"/>
    <s v="Avery Binding System Hidden Tab Executive Style Index Sets"/>
    <x v="70"/>
    <x v="7"/>
    <x v="2"/>
    <x v="70"/>
    <n v="0.375"/>
    <n v="2.8849999999999998"/>
    <n v="4.6159999999999997"/>
    <n v="1.7309999999999999"/>
    <x v="0"/>
    <s v="average"/>
    <n v="0.6"/>
  </r>
  <r>
    <n v="72"/>
    <s v="CA-2017-114440"/>
    <d v="2017-09-14T00:00:00"/>
    <x v="8"/>
    <x v="3"/>
    <d v="2017-09-17T00:00:00"/>
    <s v="Second Class"/>
    <s v="TB-21520"/>
    <s v="Tracy Blumstein"/>
    <x v="0"/>
    <s v="United States"/>
    <x v="25"/>
    <x v="12"/>
    <n v="49201"/>
    <x v="2"/>
    <s v="OFF-PA-10004675"/>
    <x v="1"/>
    <x v="10"/>
    <s v="Telephone Message Books with Fax/Mobile Section, 5 1/2&quot; x 3 3/16&quot;"/>
    <x v="71"/>
    <x v="1"/>
    <x v="0"/>
    <x v="71"/>
    <n v="0.46000000000000008"/>
    <n v="10.286999999999997"/>
    <n v="6.3499999999999988"/>
    <n v="2.9209999999999998"/>
    <x v="0"/>
    <s v="low"/>
    <n v="0.85185185185185208"/>
  </r>
  <r>
    <n v="73"/>
    <s v="US-2015-134026"/>
    <d v="2015-04-26T00:00:00"/>
    <x v="3"/>
    <x v="1"/>
    <d v="2015-05-02T00:00:00"/>
    <s v="Standard Class"/>
    <s v="JE-15745"/>
    <s v="Joel Eaton"/>
    <x v="0"/>
    <s v="United States"/>
    <x v="26"/>
    <x v="18"/>
    <n v="38109"/>
    <x v="0"/>
    <s v="FUR-CH-10000513"/>
    <x v="0"/>
    <x v="1"/>
    <s v="High-Back Leather Manager's Chair"/>
    <x v="72"/>
    <x v="8"/>
    <x v="2"/>
    <x v="72"/>
    <n v="-0.13750000000000001"/>
    <n v="946.32720000000018"/>
    <n v="103.99200000000002"/>
    <n v="-14.298900000000003"/>
    <x v="1"/>
    <s v="average"/>
    <n v="-0.12087912087912088"/>
  </r>
  <r>
    <n v="74"/>
    <s v="US-2015-134026"/>
    <d v="2015-04-26T00:00:00"/>
    <x v="3"/>
    <x v="1"/>
    <d v="2015-05-02T00:00:00"/>
    <s v="Standard Class"/>
    <s v="JE-15745"/>
    <s v="Joel Eaton"/>
    <x v="0"/>
    <s v="United States"/>
    <x v="26"/>
    <x v="18"/>
    <n v="38109"/>
    <x v="0"/>
    <s v="FUR-FU-10003708"/>
    <x v="0"/>
    <x v="5"/>
    <s v="Tenex Traditional Chairmats for Medium Pile Carpet, Standard Lip, 36&quot; x 48&quot;"/>
    <x v="73"/>
    <x v="0"/>
    <x v="2"/>
    <x v="73"/>
    <n v="1.2499999999999973E-2"/>
    <n v="95.827000000000012"/>
    <n v="48.52"/>
    <n v="0.60649999999999871"/>
    <x v="0"/>
    <s v="average"/>
    <n v="1.2658227848101238E-2"/>
  </r>
  <r>
    <n v="75"/>
    <s v="US-2015-134026"/>
    <d v="2015-04-26T00:00:00"/>
    <x v="3"/>
    <x v="1"/>
    <d v="2015-05-02T00:00:00"/>
    <s v="Standard Class"/>
    <s v="JE-15745"/>
    <s v="Joel Eaton"/>
    <x v="0"/>
    <s v="United States"/>
    <x v="26"/>
    <x v="18"/>
    <n v="38109"/>
    <x v="0"/>
    <s v="OFF-ST-10004123"/>
    <x v="1"/>
    <x v="4"/>
    <s v="Safco Industrial Wire Shelving System"/>
    <x v="74"/>
    <x v="7"/>
    <x v="2"/>
    <x v="74"/>
    <n v="-0.25"/>
    <n v="90.98"/>
    <n v="72.784000000000006"/>
    <n v="-18.196000000000002"/>
    <x v="1"/>
    <s v="average"/>
    <n v="-0.2"/>
  </r>
  <r>
    <n v="76"/>
    <s v="US-2017-118038"/>
    <d v="2017-12-09T00:00:00"/>
    <x v="4"/>
    <x v="3"/>
    <d v="2017-12-11T00:00:00"/>
    <s v="First Class"/>
    <s v="KB-16600"/>
    <s v="Ken Brennan"/>
    <x v="1"/>
    <s v="United States"/>
    <x v="12"/>
    <x v="5"/>
    <n v="77041"/>
    <x v="2"/>
    <s v="OFF-BI-10004182"/>
    <x v="1"/>
    <x v="8"/>
    <s v="Economy Binders"/>
    <x v="75"/>
    <x v="1"/>
    <x v="3"/>
    <x v="75"/>
    <n v="-1.5500000000000007"/>
    <n v="3.1824000000000003"/>
    <n v="0.41599999999999993"/>
    <n v="-0.64480000000000015"/>
    <x v="1"/>
    <s v="high"/>
    <n v="-0.60784313725490202"/>
  </r>
  <r>
    <n v="77"/>
    <s v="US-2017-118038"/>
    <d v="2017-12-09T00:00:00"/>
    <x v="4"/>
    <x v="3"/>
    <d v="2017-12-11T00:00:00"/>
    <s v="First Class"/>
    <s v="KB-16600"/>
    <s v="Ken Brennan"/>
    <x v="1"/>
    <s v="United States"/>
    <x v="12"/>
    <x v="5"/>
    <n v="77041"/>
    <x v="2"/>
    <s v="FUR-FU-10000260"/>
    <x v="0"/>
    <x v="5"/>
    <s v="6&quot; Cubicle Wall Clock, Black"/>
    <x v="76"/>
    <x v="1"/>
    <x v="7"/>
    <x v="76"/>
    <n v="-0.6000000000000002"/>
    <n v="15.532800000000002"/>
    <n v="3.2360000000000002"/>
    <n v="-1.9416000000000004"/>
    <x v="1"/>
    <s v="high"/>
    <n v="-0.37500000000000006"/>
  </r>
  <r>
    <n v="78"/>
    <s v="US-2017-118038"/>
    <d v="2017-12-09T00:00:00"/>
    <x v="4"/>
    <x v="3"/>
    <d v="2017-12-11T00:00:00"/>
    <s v="First Class"/>
    <s v="KB-16600"/>
    <s v="Ken Brennan"/>
    <x v="1"/>
    <s v="United States"/>
    <x v="12"/>
    <x v="5"/>
    <n v="77041"/>
    <x v="2"/>
    <s v="OFF-ST-10000615"/>
    <x v="1"/>
    <x v="4"/>
    <s v="SimpliFile Personal File, Black Granite, 15w x 6-15/16d x 11-1/4h"/>
    <x v="77"/>
    <x v="1"/>
    <x v="2"/>
    <x v="77"/>
    <n v="0.10000000000000006"/>
    <n v="24.515999999999998"/>
    <n v="9.08"/>
    <n v="0.9080000000000007"/>
    <x v="0"/>
    <s v="average"/>
    <n v="0.1111111111111112"/>
  </r>
  <r>
    <n v="79"/>
    <s v="US-2014-147606"/>
    <d v="2014-11-26T00:00:00"/>
    <x v="0"/>
    <x v="2"/>
    <d v="2014-12-01T00:00:00"/>
    <s v="Second Class"/>
    <s v="JE-15745"/>
    <s v="Joel Eaton"/>
    <x v="0"/>
    <s v="United States"/>
    <x v="12"/>
    <x v="5"/>
    <n v="77070"/>
    <x v="2"/>
    <s v="FUR-FU-10003194"/>
    <x v="0"/>
    <x v="5"/>
    <s v="Eldon Expressions Desk Accessory, Wood Pencil Holder, Oak"/>
    <x v="78"/>
    <x v="2"/>
    <x v="7"/>
    <x v="78"/>
    <n v="-0.75"/>
    <n v="33.775000000000006"/>
    <n v="3.8600000000000003"/>
    <n v="-2.8950000000000005"/>
    <x v="1"/>
    <s v="high"/>
    <n v="-0.42857142857142855"/>
  </r>
  <r>
    <n v="80"/>
    <s v="CA-2016-127208"/>
    <d v="2016-06-12T00:00:00"/>
    <x v="1"/>
    <x v="0"/>
    <d v="2016-06-15T00:00:00"/>
    <s v="First Class"/>
    <s v="SC-20770"/>
    <s v="Stewart Carmichael"/>
    <x v="1"/>
    <s v="United States"/>
    <x v="27"/>
    <x v="19"/>
    <n v="35601"/>
    <x v="0"/>
    <s v="OFF-AP-10002118"/>
    <x v="1"/>
    <x v="9"/>
    <s v="1.7 Cubic Foot Compact &quot;Cube&quot; Office Refrigerators"/>
    <x v="79"/>
    <x v="7"/>
    <x v="0"/>
    <x v="79"/>
    <n v="0.27000000000000007"/>
    <n v="151.95679999999999"/>
    <n v="208.16"/>
    <n v="56.20320000000001"/>
    <x v="0"/>
    <s v="low"/>
    <n v="0.36986301369863023"/>
  </r>
  <r>
    <n v="81"/>
    <s v="CA-2016-127208"/>
    <d v="2016-06-12T00:00:00"/>
    <x v="1"/>
    <x v="0"/>
    <d v="2016-06-15T00:00:00"/>
    <s v="First Class"/>
    <s v="SC-20770"/>
    <s v="Stewart Carmichael"/>
    <x v="1"/>
    <s v="United States"/>
    <x v="27"/>
    <x v="19"/>
    <n v="35601"/>
    <x v="0"/>
    <s v="OFF-BI-10002309"/>
    <x v="1"/>
    <x v="8"/>
    <s v="Avery Heavy-Duty EZD  Binder With Locking Rings"/>
    <x v="80"/>
    <x v="1"/>
    <x v="0"/>
    <x v="80"/>
    <n v="0.47999999999999993"/>
    <n v="8.7048000000000023"/>
    <n v="5.580000000000001"/>
    <n v="2.6783999999999999"/>
    <x v="0"/>
    <s v="low"/>
    <n v="0.9230769230769228"/>
  </r>
  <r>
    <n v="82"/>
    <s v="CA-2014-139451"/>
    <d v="2014-10-12T00:00:00"/>
    <x v="2"/>
    <x v="2"/>
    <d v="2014-10-16T00:00:00"/>
    <s v="Standard Class"/>
    <s v="DN-13690"/>
    <s v="Duane Noonan"/>
    <x v="0"/>
    <s v="United States"/>
    <x v="8"/>
    <x v="1"/>
    <n v="94122"/>
    <x v="1"/>
    <s v="OFF-AR-10002053"/>
    <x v="1"/>
    <x v="6"/>
    <s v="Premium Writing Pencils, Soft, #2 by Central Association for the Blind"/>
    <x v="81"/>
    <x v="2"/>
    <x v="0"/>
    <x v="81"/>
    <n v="0.28000000000000003"/>
    <n v="10.728"/>
    <n v="2.98"/>
    <n v="0.83440000000000014"/>
    <x v="0"/>
    <s v="low"/>
    <n v="0.38888888888888895"/>
  </r>
  <r>
    <n v="83"/>
    <s v="CA-2014-139451"/>
    <d v="2014-10-12T00:00:00"/>
    <x v="2"/>
    <x v="2"/>
    <d v="2014-10-16T00:00:00"/>
    <s v="Standard Class"/>
    <s v="DN-13690"/>
    <s v="Duane Noonan"/>
    <x v="0"/>
    <s v="United States"/>
    <x v="8"/>
    <x v="1"/>
    <n v="94122"/>
    <x v="1"/>
    <s v="OFF-ST-10002370"/>
    <x v="1"/>
    <x v="4"/>
    <s v="Sortfiler Multipurpose Personal File Organizer, Black"/>
    <x v="82"/>
    <x v="7"/>
    <x v="0"/>
    <x v="82"/>
    <n v="0.28999999999999998"/>
    <n v="15.186900000000001"/>
    <n v="21.39"/>
    <n v="6.2030999999999992"/>
    <x v="0"/>
    <s v="low"/>
    <n v="0.40845070422535201"/>
  </r>
  <r>
    <n v="84"/>
    <s v="CA-2015-149734"/>
    <d v="2015-09-03T00:00:00"/>
    <x v="8"/>
    <x v="1"/>
    <d v="2015-09-08T00:00:00"/>
    <s v="Standard Class"/>
    <s v="JC-16105"/>
    <s v="Julie Creighton"/>
    <x v="1"/>
    <s v="United States"/>
    <x v="28"/>
    <x v="3"/>
    <n v="27707"/>
    <x v="0"/>
    <s v="OFF-EN-10000927"/>
    <x v="1"/>
    <x v="12"/>
    <s v="Jet-Pak Recycled Peel 'N' Seal Padded Mailers"/>
    <x v="83"/>
    <x v="3"/>
    <x v="2"/>
    <x v="83"/>
    <n v="0.31249999999999983"/>
    <n v="138.17650000000006"/>
    <n v="28.712000000000007"/>
    <n v="8.9724999999999966"/>
    <x v="0"/>
    <s v="average"/>
    <n v="0.4545454545454542"/>
  </r>
  <r>
    <n v="85"/>
    <s v="US-2017-119662"/>
    <d v="2017-11-13T00:00:00"/>
    <x v="0"/>
    <x v="3"/>
    <d v="2017-11-16T00:00:00"/>
    <s v="First Class"/>
    <s v="CS-12400"/>
    <s v="Christopher Schild"/>
    <x v="2"/>
    <s v="United States"/>
    <x v="22"/>
    <x v="10"/>
    <n v="60623"/>
    <x v="2"/>
    <s v="OFF-ST-10003656"/>
    <x v="1"/>
    <x v="4"/>
    <s v="Safco Industrial Wire Shelving"/>
    <x v="84"/>
    <x v="1"/>
    <x v="2"/>
    <x v="84"/>
    <n v="-0.21249999999999999"/>
    <n v="279.33089999999999"/>
    <n v="76.792000000000002"/>
    <n v="-16.318300000000001"/>
    <x v="1"/>
    <s v="average"/>
    <n v="-0.1752577319587629"/>
  </r>
  <r>
    <n v="86"/>
    <s v="CA-2017-140088"/>
    <d v="2017-05-28T00:00:00"/>
    <x v="5"/>
    <x v="3"/>
    <d v="2017-05-30T00:00:00"/>
    <s v="Second Class"/>
    <s v="PO-18865"/>
    <s v="Patrick O'Donnell"/>
    <x v="0"/>
    <s v="United States"/>
    <x v="29"/>
    <x v="20"/>
    <n v="29203"/>
    <x v="0"/>
    <s v="FUR-CH-10000863"/>
    <x v="0"/>
    <x v="1"/>
    <s v="Novimex Swivel Fabric Task Chair"/>
    <x v="85"/>
    <x v="0"/>
    <x v="0"/>
    <x v="85"/>
    <n v="0.10999999999999999"/>
    <n v="268.74439999999998"/>
    <n v="150.97999999999999"/>
    <n v="16.607799999999997"/>
    <x v="0"/>
    <s v="low"/>
    <n v="0.12359550561797751"/>
  </r>
  <r>
    <n v="87"/>
    <s v="CA-2017-155558"/>
    <d v="2017-10-26T00:00:00"/>
    <x v="2"/>
    <x v="3"/>
    <d v="2017-11-02T00:00:00"/>
    <s v="Standard Class"/>
    <s v="PG-18895"/>
    <s v="Paul Gonzalez"/>
    <x v="0"/>
    <s v="United States"/>
    <x v="30"/>
    <x v="11"/>
    <n v="55901"/>
    <x v="2"/>
    <s v="TEC-AC-10001998"/>
    <x v="2"/>
    <x v="11"/>
    <s v="Logitech LS21 Speaker System - PC Multimedia - 2.1-CH - Wired"/>
    <x v="86"/>
    <x v="7"/>
    <x v="0"/>
    <x v="86"/>
    <n v="0.33999999999999991"/>
    <n v="13.1934"/>
    <n v="19.989999999999998"/>
    <n v="6.796599999999998"/>
    <x v="0"/>
    <s v="low"/>
    <n v="0.51515151515151503"/>
  </r>
  <r>
    <n v="88"/>
    <s v="CA-2017-155558"/>
    <d v="2017-10-26T00:00:00"/>
    <x v="2"/>
    <x v="3"/>
    <d v="2017-11-02T00:00:00"/>
    <s v="Standard Class"/>
    <s v="PG-18895"/>
    <s v="Paul Gonzalez"/>
    <x v="0"/>
    <s v="United States"/>
    <x v="30"/>
    <x v="11"/>
    <n v="55901"/>
    <x v="2"/>
    <s v="OFF-LA-10000134"/>
    <x v="1"/>
    <x v="2"/>
    <s v="Avery 511"/>
    <x v="51"/>
    <x v="0"/>
    <x v="0"/>
    <x v="51"/>
    <n v="0.48"/>
    <n v="3.2032000000000003"/>
    <n v="3.08"/>
    <n v="1.4783999999999999"/>
    <x v="0"/>
    <s v="low"/>
    <n v="0.92307692307692291"/>
  </r>
  <r>
    <n v="89"/>
    <s v="CA-2016-159695"/>
    <d v="2016-04-05T00:00:00"/>
    <x v="3"/>
    <x v="0"/>
    <d v="2016-04-10T00:00:00"/>
    <s v="Second Class"/>
    <s v="GM-14455"/>
    <s v="Gary Mitchum"/>
    <x v="2"/>
    <s v="United States"/>
    <x v="12"/>
    <x v="5"/>
    <n v="77095"/>
    <x v="2"/>
    <s v="OFF-ST-10003442"/>
    <x v="1"/>
    <x v="4"/>
    <s v="Eldon Portable Mobile Manager"/>
    <x v="87"/>
    <x v="3"/>
    <x v="2"/>
    <x v="87"/>
    <n v="8.7499999999999981E-2"/>
    <n v="144.51080000000002"/>
    <n v="22.624000000000002"/>
    <n v="1.9795999999999998"/>
    <x v="0"/>
    <s v="average"/>
    <n v="9.589041095890409E-2"/>
  </r>
  <r>
    <n v="90"/>
    <s v="CA-2016-109806"/>
    <d v="2016-09-17T00:00:00"/>
    <x v="8"/>
    <x v="0"/>
    <d v="2016-09-22T00:00:00"/>
    <s v="Standard Class"/>
    <s v="JS-15685"/>
    <s v="Jim Sink"/>
    <x v="1"/>
    <s v="United States"/>
    <x v="1"/>
    <x v="1"/>
    <n v="90036"/>
    <x v="1"/>
    <s v="OFF-AR-10004930"/>
    <x v="1"/>
    <x v="6"/>
    <s v="Turquoise Lead Holder with Pocket Clip"/>
    <x v="88"/>
    <x v="1"/>
    <x v="0"/>
    <x v="88"/>
    <n v="0.3299999999999999"/>
    <n v="13.467000000000002"/>
    <n v="6.7"/>
    <n v="2.2109999999999994"/>
    <x v="0"/>
    <s v="low"/>
    <n v="0.49253731343283563"/>
  </r>
  <r>
    <n v="91"/>
    <s v="CA-2016-109806"/>
    <d v="2016-09-17T00:00:00"/>
    <x v="8"/>
    <x v="0"/>
    <d v="2016-09-22T00:00:00"/>
    <s v="Standard Class"/>
    <s v="JS-15685"/>
    <s v="Jim Sink"/>
    <x v="1"/>
    <s v="United States"/>
    <x v="1"/>
    <x v="1"/>
    <n v="90036"/>
    <x v="1"/>
    <s v="TEC-PH-10004093"/>
    <x v="2"/>
    <x v="7"/>
    <s v="Panasonic Kx-TS550"/>
    <x v="89"/>
    <x v="0"/>
    <x v="2"/>
    <x v="89"/>
    <n v="0.11249999999999998"/>
    <n v="65.305800000000005"/>
    <n v="36.792000000000002"/>
    <n v="4.1390999999999991"/>
    <x v="0"/>
    <s v="average"/>
    <n v="0.12676056338028166"/>
  </r>
  <r>
    <n v="92"/>
    <s v="CA-2016-109806"/>
    <d v="2016-09-17T00:00:00"/>
    <x v="8"/>
    <x v="0"/>
    <d v="2016-09-22T00:00:00"/>
    <s v="Standard Class"/>
    <s v="JS-15685"/>
    <s v="Jim Sink"/>
    <x v="1"/>
    <s v="United States"/>
    <x v="1"/>
    <x v="1"/>
    <n v="90036"/>
    <x v="1"/>
    <s v="OFF-PA-10000304"/>
    <x v="1"/>
    <x v="10"/>
    <s v="Xerox 1995"/>
    <x v="90"/>
    <x v="7"/>
    <x v="0"/>
    <x v="90"/>
    <n v="0.48000000000000004"/>
    <n v="3.3696000000000002"/>
    <n v="6.48"/>
    <n v="3.1104000000000003"/>
    <x v="0"/>
    <s v="low"/>
    <n v="0.92307692307692313"/>
  </r>
  <r>
    <n v="93"/>
    <s v="CA-2015-149587"/>
    <d v="2015-01-31T00:00:00"/>
    <x v="9"/>
    <x v="1"/>
    <d v="2015-02-05T00:00:00"/>
    <s v="Second Class"/>
    <s v="KB-16315"/>
    <s v="Karl Braun"/>
    <x v="0"/>
    <s v="United States"/>
    <x v="31"/>
    <x v="11"/>
    <n v="55407"/>
    <x v="2"/>
    <s v="OFF-PA-10003177"/>
    <x v="1"/>
    <x v="10"/>
    <s v="Xerox 1999"/>
    <x v="91"/>
    <x v="0"/>
    <x v="0"/>
    <x v="91"/>
    <n v="0.48000000000000004"/>
    <n v="6.7392000000000003"/>
    <n v="6.48"/>
    <n v="3.1104000000000003"/>
    <x v="0"/>
    <s v="low"/>
    <n v="0.92307692307692313"/>
  </r>
  <r>
    <n v="94"/>
    <s v="CA-2015-149587"/>
    <d v="2015-01-31T00:00:00"/>
    <x v="9"/>
    <x v="1"/>
    <d v="2015-02-05T00:00:00"/>
    <s v="Second Class"/>
    <s v="KB-16315"/>
    <s v="Karl Braun"/>
    <x v="0"/>
    <s v="United States"/>
    <x v="31"/>
    <x v="11"/>
    <n v="55407"/>
    <x v="2"/>
    <s v="FUR-FU-10003799"/>
    <x v="0"/>
    <x v="5"/>
    <s v="Seth Thomas 13 1/2&quot; Wall Clock"/>
    <x v="92"/>
    <x v="1"/>
    <x v="0"/>
    <x v="92"/>
    <n v="0.30999999999999989"/>
    <n v="36.804600000000008"/>
    <n v="17.78"/>
    <n v="5.5117999999999983"/>
    <x v="0"/>
    <s v="low"/>
    <n v="0.44927536231884035"/>
  </r>
  <r>
    <n v="95"/>
    <s v="CA-2015-149587"/>
    <d v="2015-01-31T00:00:00"/>
    <x v="9"/>
    <x v="1"/>
    <d v="2015-02-05T00:00:00"/>
    <s v="Second Class"/>
    <s v="KB-16315"/>
    <s v="Karl Braun"/>
    <x v="0"/>
    <s v="United States"/>
    <x v="31"/>
    <x v="11"/>
    <n v="55407"/>
    <x v="2"/>
    <s v="OFF-BI-10002852"/>
    <x v="1"/>
    <x v="8"/>
    <s v="Ibico Standard Transparent Covers"/>
    <x v="93"/>
    <x v="0"/>
    <x v="0"/>
    <x v="93"/>
    <n v="0.49000000000000005"/>
    <n v="16.8096"/>
    <n v="16.48"/>
    <n v="8.0752000000000006"/>
    <x v="0"/>
    <s v="low"/>
    <n v="0.96078431372549034"/>
  </r>
  <r>
    <n v="96"/>
    <s v="US-2017-109484"/>
    <d v="2017-11-06T00:00:00"/>
    <x v="0"/>
    <x v="3"/>
    <d v="2017-11-12T00:00:00"/>
    <s v="Standard Class"/>
    <s v="RB-19705"/>
    <s v="Roger Barcio"/>
    <x v="2"/>
    <s v="United States"/>
    <x v="32"/>
    <x v="21"/>
    <n v="97206"/>
    <x v="1"/>
    <s v="OFF-BI-10004738"/>
    <x v="1"/>
    <x v="8"/>
    <s v="Flexible Leather- Look Classic Collection Ring Binder"/>
    <x v="94"/>
    <x v="7"/>
    <x v="6"/>
    <x v="94"/>
    <n v="-0.66666666666666652"/>
    <n v="9.4700000000000024"/>
    <n v="5.6820000000000013"/>
    <n v="-3.7880000000000003"/>
    <x v="1"/>
    <s v="high"/>
    <n v="-0.39999999999999991"/>
  </r>
  <r>
    <n v="97"/>
    <s v="CA-2017-161018"/>
    <d v="2017-11-09T00:00:00"/>
    <x v="0"/>
    <x v="3"/>
    <d v="2017-11-11T00:00:00"/>
    <s v="Second Class"/>
    <s v="PN-18775"/>
    <s v="Parhena Norris"/>
    <x v="2"/>
    <s v="United States"/>
    <x v="20"/>
    <x v="15"/>
    <n v="10009"/>
    <x v="3"/>
    <s v="FUR-FU-10000629"/>
    <x v="0"/>
    <x v="5"/>
    <s v="9-3/4 Diameter Round Wall Clock"/>
    <x v="95"/>
    <x v="3"/>
    <x v="0"/>
    <x v="95"/>
    <n v="0.42"/>
    <n v="55.987400000000001"/>
    <n v="13.790000000000001"/>
    <n v="5.7918000000000003"/>
    <x v="0"/>
    <s v="low"/>
    <n v="0.72413793103448276"/>
  </r>
  <r>
    <n v="98"/>
    <s v="CA-2017-157833"/>
    <d v="2017-06-17T00:00:00"/>
    <x v="1"/>
    <x v="3"/>
    <d v="2017-06-20T00:00:00"/>
    <s v="First Class"/>
    <s v="KD-16345"/>
    <s v="Katherine Ducich"/>
    <x v="0"/>
    <s v="United States"/>
    <x v="8"/>
    <x v="1"/>
    <n v="94122"/>
    <x v="1"/>
    <s v="OFF-BI-10001721"/>
    <x v="1"/>
    <x v="8"/>
    <s v="Trimflex Flexible Post Binders"/>
    <x v="96"/>
    <x v="1"/>
    <x v="2"/>
    <x v="96"/>
    <n v="0.35"/>
    <n v="33.352800000000002"/>
    <n v="17.103999999999999"/>
    <n v="5.9863999999999997"/>
    <x v="0"/>
    <s v="average"/>
    <n v="0.53846153846153844"/>
  </r>
  <r>
    <n v="99"/>
    <s v="CA-2016-149223"/>
    <d v="2016-09-06T00:00:00"/>
    <x v="8"/>
    <x v="0"/>
    <d v="2016-09-11T00:00:00"/>
    <s v="Standard Class"/>
    <s v="ER-13855"/>
    <s v="Elpida Rittenbach"/>
    <x v="1"/>
    <s v="United States"/>
    <x v="33"/>
    <x v="11"/>
    <n v="55106"/>
    <x v="2"/>
    <s v="OFF-AP-10000358"/>
    <x v="1"/>
    <x v="9"/>
    <s v="Fellowes Basic Home/Office Series Surge Protectors"/>
    <x v="42"/>
    <x v="5"/>
    <x v="0"/>
    <x v="97"/>
    <n v="0.28999999999999992"/>
    <n v="55.294800000000002"/>
    <n v="12.979999999999999"/>
    <n v="3.7641999999999989"/>
    <x v="0"/>
    <s v="low"/>
    <n v="0.40845070422535196"/>
  </r>
  <r>
    <n v="100"/>
    <s v="CA-2016-158568"/>
    <d v="2016-08-29T00:00:00"/>
    <x v="6"/>
    <x v="0"/>
    <d v="2016-09-02T00:00:00"/>
    <s v="Standard Class"/>
    <s v="RB-19465"/>
    <s v="Rick Bensley"/>
    <x v="2"/>
    <s v="United States"/>
    <x v="22"/>
    <x v="10"/>
    <n v="60610"/>
    <x v="2"/>
    <s v="OFF-PA-10003256"/>
    <x v="1"/>
    <x v="10"/>
    <s v="Avery Personal Creations Heavyweight Cards"/>
    <x v="97"/>
    <x v="3"/>
    <x v="2"/>
    <x v="98"/>
    <n v="0.34999999999999992"/>
    <n v="42.005600000000001"/>
    <n v="9.2319999999999993"/>
    <n v="3.231199999999999"/>
    <x v="0"/>
    <s v="average"/>
    <n v="0.53846153846153832"/>
  </r>
  <r>
    <n v="101"/>
    <s v="CA-2016-158568"/>
    <d v="2016-08-29T00:00:00"/>
    <x v="6"/>
    <x v="0"/>
    <d v="2016-09-02T00:00:00"/>
    <s v="Standard Class"/>
    <s v="RB-19465"/>
    <s v="Rick Bensley"/>
    <x v="2"/>
    <s v="United States"/>
    <x v="22"/>
    <x v="10"/>
    <n v="60610"/>
    <x v="2"/>
    <s v="TEC-AC-10001767"/>
    <x v="2"/>
    <x v="11"/>
    <s v="SanDisk Ultra 64 GB MicroSDHC Class 10 Memory Card"/>
    <x v="98"/>
    <x v="1"/>
    <x v="2"/>
    <x v="99"/>
    <n v="-0.1125000000000001"/>
    <n v="106.77330000000002"/>
    <n v="31.992000000000004"/>
    <n v="-3.5991000000000035"/>
    <x v="1"/>
    <s v="average"/>
    <n v="-0.10112359550561806"/>
  </r>
  <r>
    <n v="102"/>
    <s v="CA-2016-158568"/>
    <d v="2016-08-29T00:00:00"/>
    <x v="6"/>
    <x v="0"/>
    <d v="2016-09-02T00:00:00"/>
    <s v="Standard Class"/>
    <s v="RB-19465"/>
    <s v="Rick Bensley"/>
    <x v="2"/>
    <s v="United States"/>
    <x v="22"/>
    <x v="10"/>
    <n v="60610"/>
    <x v="2"/>
    <s v="OFF-BI-10002609"/>
    <x v="1"/>
    <x v="8"/>
    <s v="Avery Hidden Tab Dividers for Binding Systems"/>
    <x v="99"/>
    <x v="1"/>
    <x v="3"/>
    <x v="100"/>
    <n v="-1.7000000000000004"/>
    <n v="4.8275999999999994"/>
    <n v="0.59599999999999986"/>
    <n v="-1.0132000000000001"/>
    <x v="1"/>
    <s v="high"/>
    <n v="-0.62962962962962976"/>
  </r>
  <r>
    <n v="103"/>
    <s v="CA-2016-129903"/>
    <d v="2016-12-01T00:00:00"/>
    <x v="4"/>
    <x v="0"/>
    <d v="2016-12-04T00:00:00"/>
    <s v="Second Class"/>
    <s v="GZ-14470"/>
    <s v="Gary Zandusky"/>
    <x v="0"/>
    <s v="United States"/>
    <x v="30"/>
    <x v="11"/>
    <n v="55901"/>
    <x v="2"/>
    <s v="OFF-PA-10004040"/>
    <x v="1"/>
    <x v="10"/>
    <s v="Universal Premium White Copier/Laser Paper (20Lb. and 87 Bright)"/>
    <x v="100"/>
    <x v="4"/>
    <x v="0"/>
    <x v="101"/>
    <n v="0.49"/>
    <n v="12.199200000000001"/>
    <n v="5.98"/>
    <n v="2.9302000000000001"/>
    <x v="0"/>
    <s v="low"/>
    <n v="0.96078431372549011"/>
  </r>
  <r>
    <n v="104"/>
    <s v="US-2015-156867"/>
    <d v="2015-11-13T00:00:00"/>
    <x v="0"/>
    <x v="1"/>
    <d v="2015-11-17T00:00:00"/>
    <s v="Standard Class"/>
    <s v="LC-16870"/>
    <s v="Lena Cacioppo"/>
    <x v="0"/>
    <s v="United States"/>
    <x v="34"/>
    <x v="22"/>
    <n v="80013"/>
    <x v="1"/>
    <s v="TEC-AC-10001552"/>
    <x v="2"/>
    <x v="11"/>
    <s v="Logitech K350 2.4Ghz Wireless Keyboard"/>
    <x v="101"/>
    <x v="5"/>
    <x v="2"/>
    <x v="102"/>
    <n v="-0.11250000000000004"/>
    <n v="265.77180000000004"/>
    <n v="39.816000000000003"/>
    <n v="-4.4793000000000021"/>
    <x v="1"/>
    <s v="average"/>
    <n v="-0.101123595505618"/>
  </r>
  <r>
    <n v="105"/>
    <s v="US-2015-156867"/>
    <d v="2015-11-13T00:00:00"/>
    <x v="0"/>
    <x v="1"/>
    <d v="2015-11-17T00:00:00"/>
    <s v="Standard Class"/>
    <s v="LC-16870"/>
    <s v="Lena Cacioppo"/>
    <x v="0"/>
    <s v="United States"/>
    <x v="34"/>
    <x v="22"/>
    <n v="80013"/>
    <x v="1"/>
    <s v="FUR-FU-10004006"/>
    <x v="0"/>
    <x v="5"/>
    <s v="Deflect-o DuraMat Lighweight, Studded, Beveled Mat for Low Pile Carpeting"/>
    <x v="102"/>
    <x v="1"/>
    <x v="2"/>
    <x v="103"/>
    <n v="-3.750000000000011E-2"/>
    <n v="106.1985"/>
    <n v="34.119999999999997"/>
    <n v="-1.2795000000000034"/>
    <x v="1"/>
    <s v="average"/>
    <n v="-3.6144578313253115E-2"/>
  </r>
  <r>
    <n v="106"/>
    <s v="US-2015-156867"/>
    <d v="2015-11-13T00:00:00"/>
    <x v="0"/>
    <x v="1"/>
    <d v="2015-11-17T00:00:00"/>
    <s v="Standard Class"/>
    <s v="LC-16870"/>
    <s v="Lena Cacioppo"/>
    <x v="0"/>
    <s v="United States"/>
    <x v="34"/>
    <x v="22"/>
    <n v="80013"/>
    <x v="1"/>
    <s v="OFF-BI-10002794"/>
    <x v="1"/>
    <x v="8"/>
    <s v="Avery Trapezoid Ring Binder, 3&quot; Capacity, Black, 1040 sheets"/>
    <x v="103"/>
    <x v="1"/>
    <x v="6"/>
    <x v="104"/>
    <n v="-0.69999999999999984"/>
    <n v="62.699400000000004"/>
    <n v="12.294000000000002"/>
    <n v="-8.6058000000000003"/>
    <x v="1"/>
    <s v="high"/>
    <n v="-0.41176470588235292"/>
  </r>
  <r>
    <n v="107"/>
    <s v="CA-2017-119004"/>
    <d v="2017-11-23T00:00:00"/>
    <x v="0"/>
    <x v="3"/>
    <d v="2017-11-28T00:00:00"/>
    <s v="Standard Class"/>
    <s v="JM-15250"/>
    <s v="Janet Martin"/>
    <x v="0"/>
    <s v="United States"/>
    <x v="35"/>
    <x v="3"/>
    <n v="28205"/>
    <x v="0"/>
    <s v="TEC-AC-10003499"/>
    <x v="2"/>
    <x v="11"/>
    <s v="Memorex Mini Travel Drive 8 GB USB 2.0 Flash Drive"/>
    <x v="104"/>
    <x v="8"/>
    <x v="2"/>
    <x v="105"/>
    <n v="0.23749999999999999"/>
    <n v="56.510400000000004"/>
    <n v="9.2640000000000011"/>
    <n v="2.2002000000000002"/>
    <x v="0"/>
    <s v="average"/>
    <n v="0.31147540983606559"/>
  </r>
  <r>
    <n v="108"/>
    <s v="CA-2017-119004"/>
    <d v="2017-11-23T00:00:00"/>
    <x v="0"/>
    <x v="3"/>
    <d v="2017-11-28T00:00:00"/>
    <s v="Standard Class"/>
    <s v="JM-15250"/>
    <s v="Janet Martin"/>
    <x v="0"/>
    <s v="United States"/>
    <x v="35"/>
    <x v="3"/>
    <n v="28205"/>
    <x v="0"/>
    <s v="TEC-PH-10002844"/>
    <x v="2"/>
    <x v="7"/>
    <s v="Speck Products Candyshell Flip Case"/>
    <x v="105"/>
    <x v="7"/>
    <x v="2"/>
    <x v="106"/>
    <n v="7.4999999999999956E-2"/>
    <n v="25.892600000000005"/>
    <n v="27.992000000000004"/>
    <n v="2.0993999999999993"/>
    <x v="0"/>
    <s v="average"/>
    <n v="8.108108108108103E-2"/>
  </r>
  <r>
    <n v="109"/>
    <s v="CA-2017-119004"/>
    <d v="2017-11-23T00:00:00"/>
    <x v="0"/>
    <x v="3"/>
    <d v="2017-11-28T00:00:00"/>
    <s v="Standard Class"/>
    <s v="JM-15250"/>
    <s v="Janet Martin"/>
    <x v="0"/>
    <s v="United States"/>
    <x v="35"/>
    <x v="3"/>
    <n v="28205"/>
    <x v="0"/>
    <s v="OFF-AR-10000390"/>
    <x v="1"/>
    <x v="6"/>
    <s v="Newell Chalk Holder"/>
    <x v="106"/>
    <x v="7"/>
    <x v="2"/>
    <x v="107"/>
    <n v="0.32499999999999996"/>
    <n v="2.2302000000000004"/>
    <n v="3.3040000000000003"/>
    <n v="1.0737999999999999"/>
    <x v="0"/>
    <s v="average"/>
    <n v="0.48148148148148134"/>
  </r>
  <r>
    <n v="110"/>
    <s v="CA-2015-129476"/>
    <d v="2015-10-15T00:00:00"/>
    <x v="2"/>
    <x v="1"/>
    <d v="2015-10-20T00:00:00"/>
    <s v="Standard Class"/>
    <s v="PA-19060"/>
    <s v="Pete Armstrong"/>
    <x v="2"/>
    <s v="United States"/>
    <x v="36"/>
    <x v="10"/>
    <n v="60462"/>
    <x v="2"/>
    <s v="TEC-AC-10000844"/>
    <x v="2"/>
    <x v="11"/>
    <s v="Logitech Gaming G510s - Keyboard"/>
    <x v="107"/>
    <x v="2"/>
    <x v="2"/>
    <x v="108"/>
    <n v="0.19999999999999987"/>
    <n v="271.96800000000007"/>
    <n v="67.992000000000004"/>
    <n v="13.598399999999993"/>
    <x v="0"/>
    <s v="average"/>
    <n v="0.24999999999999978"/>
  </r>
  <r>
    <n v="111"/>
    <s v="CA-2017-146780"/>
    <d v="2017-12-25T00:00:00"/>
    <x v="4"/>
    <x v="3"/>
    <d v="2017-12-30T00:00:00"/>
    <s v="Standard Class"/>
    <s v="CV-12805"/>
    <s v="Cynthia Voltz"/>
    <x v="1"/>
    <s v="United States"/>
    <x v="20"/>
    <x v="15"/>
    <n v="10035"/>
    <x v="3"/>
    <s v="FUR-FU-10001934"/>
    <x v="0"/>
    <x v="5"/>
    <s v="Magnifier Swing Arm Lamp"/>
    <x v="108"/>
    <x v="0"/>
    <x v="0"/>
    <x v="109"/>
    <n v="0.26"/>
    <n v="31.0504"/>
    <n v="20.98"/>
    <n v="5.4548000000000005"/>
    <x v="0"/>
    <s v="low"/>
    <n v="0.35135135135135137"/>
  </r>
  <r>
    <n v="112"/>
    <s v="CA-2016-128867"/>
    <d v="2016-11-03T00:00:00"/>
    <x v="0"/>
    <x v="0"/>
    <d v="2016-11-10T00:00:00"/>
    <s v="Standard Class"/>
    <s v="CL-12565"/>
    <s v="Clay Ludtke"/>
    <x v="0"/>
    <s v="United States"/>
    <x v="37"/>
    <x v="23"/>
    <n v="50322"/>
    <x v="2"/>
    <s v="OFF-AR-10000380"/>
    <x v="1"/>
    <x v="6"/>
    <s v="Hunt PowerHouse Electric Pencil Sharpener, Blue"/>
    <x v="109"/>
    <x v="0"/>
    <x v="0"/>
    <x v="110"/>
    <n v="0.29999999999999988"/>
    <n v="53.172000000000004"/>
    <n v="37.979999999999997"/>
    <n v="11.393999999999995"/>
    <x v="0"/>
    <s v="low"/>
    <n v="0.42857142857142833"/>
  </r>
  <r>
    <n v="113"/>
    <s v="CA-2016-128867"/>
    <d v="2016-11-03T00:00:00"/>
    <x v="0"/>
    <x v="0"/>
    <d v="2016-11-10T00:00:00"/>
    <s v="Standard Class"/>
    <s v="CL-12565"/>
    <s v="Clay Ludtke"/>
    <x v="0"/>
    <s v="United States"/>
    <x v="37"/>
    <x v="23"/>
    <n v="50322"/>
    <x v="2"/>
    <s v="OFF-BI-10003981"/>
    <x v="1"/>
    <x v="8"/>
    <s v="Avery Durable Plastic 1&quot; Binders"/>
    <x v="77"/>
    <x v="5"/>
    <x v="0"/>
    <x v="111"/>
    <n v="0.48999999999999994"/>
    <n v="13.892400000000002"/>
    <n v="4.54"/>
    <n v="2.2246000000000001"/>
    <x v="0"/>
    <s v="low"/>
    <n v="0.96078431372549"/>
  </r>
  <r>
    <n v="114"/>
    <s v="CA-2014-115259"/>
    <d v="2014-08-25T00:00:00"/>
    <x v="6"/>
    <x v="2"/>
    <d v="2014-08-27T00:00:00"/>
    <s v="Second Class"/>
    <s v="RC-19960"/>
    <s v="Ryan Crowe"/>
    <x v="0"/>
    <s v="United States"/>
    <x v="38"/>
    <x v="24"/>
    <n v="43229"/>
    <x v="3"/>
    <s v="OFF-FA-10000621"/>
    <x v="1"/>
    <x v="13"/>
    <s v="OIC Colored Binder Clips, Assorted Sizes"/>
    <x v="110"/>
    <x v="9"/>
    <x v="2"/>
    <x v="112"/>
    <n v="0.36249999999999988"/>
    <n v="25.561200000000007"/>
    <n v="2.8640000000000003"/>
    <n v="1.0381999999999998"/>
    <x v="0"/>
    <s v="average"/>
    <n v="0.56862745098039191"/>
  </r>
  <r>
    <n v="115"/>
    <s v="CA-2014-115259"/>
    <d v="2014-08-25T00:00:00"/>
    <x v="6"/>
    <x v="2"/>
    <d v="2014-08-27T00:00:00"/>
    <s v="Second Class"/>
    <s v="RC-19960"/>
    <s v="Ryan Crowe"/>
    <x v="0"/>
    <s v="United States"/>
    <x v="38"/>
    <x v="24"/>
    <n v="43229"/>
    <x v="3"/>
    <s v="OFF-EN-10002600"/>
    <x v="1"/>
    <x v="12"/>
    <s v="Redi-Strip #10 Envelopes, 4 1/8 x 9 1/2"/>
    <x v="111"/>
    <x v="0"/>
    <x v="2"/>
    <x v="113"/>
    <n v="0.34999999999999987"/>
    <n v="3.0680000000000009"/>
    <n v="2.3600000000000003"/>
    <n v="0.82599999999999985"/>
    <x v="0"/>
    <s v="average"/>
    <n v="0.53846153846153821"/>
  </r>
  <r>
    <n v="116"/>
    <s v="CA-2014-115259"/>
    <d v="2014-08-25T00:00:00"/>
    <x v="6"/>
    <x v="2"/>
    <d v="2014-08-27T00:00:00"/>
    <s v="Second Class"/>
    <s v="RC-19960"/>
    <s v="Ryan Crowe"/>
    <x v="0"/>
    <s v="United States"/>
    <x v="38"/>
    <x v="24"/>
    <n v="43229"/>
    <x v="3"/>
    <s v="OFF-PA-10004965"/>
    <x v="1"/>
    <x v="10"/>
    <s v="Xerox 1921"/>
    <x v="112"/>
    <x v="1"/>
    <x v="2"/>
    <x v="114"/>
    <n v="0.31249999999999989"/>
    <n v="16.483500000000003"/>
    <n v="7.9920000000000009"/>
    <n v="2.4974999999999996"/>
    <x v="0"/>
    <s v="average"/>
    <n v="0.45454545454545442"/>
  </r>
  <r>
    <n v="117"/>
    <s v="CA-2014-115259"/>
    <d v="2014-08-25T00:00:00"/>
    <x v="6"/>
    <x v="2"/>
    <d v="2014-08-27T00:00:00"/>
    <s v="Second Class"/>
    <s v="RC-19960"/>
    <s v="Ryan Crowe"/>
    <x v="0"/>
    <s v="United States"/>
    <x v="38"/>
    <x v="24"/>
    <n v="43229"/>
    <x v="3"/>
    <s v="OFF-EN-10002504"/>
    <x v="1"/>
    <x v="12"/>
    <s v="Tyvek  Top-Opening Peel &amp; Seel Envelopes, Plain White"/>
    <x v="113"/>
    <x v="5"/>
    <x v="2"/>
    <x v="115"/>
    <n v="0.33749999999999997"/>
    <n v="86.432400000000001"/>
    <n v="21.744"/>
    <n v="7.3385999999999996"/>
    <x v="0"/>
    <s v="average"/>
    <n v="0.50943396226415094"/>
  </r>
  <r>
    <n v="118"/>
    <s v="CA-2015-110457"/>
    <d v="2015-03-02T00:00:00"/>
    <x v="10"/>
    <x v="1"/>
    <d v="2015-03-06T00:00:00"/>
    <s v="Standard Class"/>
    <s v="DK-13090"/>
    <s v="Dave Kipp"/>
    <x v="0"/>
    <s v="United States"/>
    <x v="4"/>
    <x v="4"/>
    <n v="98103"/>
    <x v="1"/>
    <s v="FUR-TA-10001768"/>
    <x v="0"/>
    <x v="3"/>
    <s v="Hon Racetrack Conference Tables"/>
    <x v="114"/>
    <x v="1"/>
    <x v="0"/>
    <x v="116"/>
    <n v="0.20999999999999994"/>
    <n v="622.14869999999996"/>
    <n v="262.51"/>
    <n v="55.127099999999984"/>
    <x v="0"/>
    <s v="low"/>
    <n v="0.2658227848101265"/>
  </r>
  <r>
    <n v="119"/>
    <s v="US-2015-136476"/>
    <d v="2015-04-05T00:00:00"/>
    <x v="3"/>
    <x v="1"/>
    <d v="2015-04-10T00:00:00"/>
    <s v="Standard Class"/>
    <s v="GG-14650"/>
    <s v="Greg Guthrie"/>
    <x v="1"/>
    <s v="United States"/>
    <x v="39"/>
    <x v="18"/>
    <n v="37620"/>
    <x v="0"/>
    <s v="OFF-BI-10003650"/>
    <x v="1"/>
    <x v="8"/>
    <s v="GBC DocuBind 300 Electric Binding Machine"/>
    <x v="115"/>
    <x v="7"/>
    <x v="6"/>
    <x v="117"/>
    <n v="-0.73333333333333317"/>
    <n v="273.50960000000003"/>
    <n v="157.79400000000004"/>
    <n v="-115.71559999999999"/>
    <x v="1"/>
    <s v="high"/>
    <n v="-0.42307692307692302"/>
  </r>
  <r>
    <n v="120"/>
    <s v="CA-2016-103730"/>
    <d v="2016-06-12T00:00:00"/>
    <x v="1"/>
    <x v="0"/>
    <d v="2016-06-15T00:00:00"/>
    <s v="First Class"/>
    <s v="SC-20725"/>
    <s v="Steven Cartwright"/>
    <x v="0"/>
    <s v="United States"/>
    <x v="40"/>
    <x v="13"/>
    <n v="19805"/>
    <x v="3"/>
    <s v="FUR-FU-10002157"/>
    <x v="0"/>
    <x v="5"/>
    <s v="Artistic Insta-Plaque"/>
    <x v="116"/>
    <x v="1"/>
    <x v="0"/>
    <x v="118"/>
    <n v="0.38999999999999996"/>
    <n v="28.694400000000002"/>
    <n v="15.68"/>
    <n v="6.1151999999999989"/>
    <x v="0"/>
    <s v="low"/>
    <n v="0.63934426229508179"/>
  </r>
  <r>
    <n v="121"/>
    <s v="CA-2016-103730"/>
    <d v="2016-06-12T00:00:00"/>
    <x v="1"/>
    <x v="0"/>
    <d v="2016-06-15T00:00:00"/>
    <s v="First Class"/>
    <s v="SC-20725"/>
    <s v="Steven Cartwright"/>
    <x v="0"/>
    <s v="United States"/>
    <x v="40"/>
    <x v="13"/>
    <n v="19805"/>
    <x v="3"/>
    <s v="OFF-BI-10003910"/>
    <x v="1"/>
    <x v="8"/>
    <s v="DXL Angle-View Binders with Locking Rings by Samsill"/>
    <x v="117"/>
    <x v="4"/>
    <x v="0"/>
    <x v="119"/>
    <n v="0.45"/>
    <n v="16.962"/>
    <n v="7.71"/>
    <n v="3.4695"/>
    <x v="0"/>
    <s v="low"/>
    <n v="0.81818181818181823"/>
  </r>
  <r>
    <n v="122"/>
    <s v="CA-2016-103730"/>
    <d v="2016-06-12T00:00:00"/>
    <x v="1"/>
    <x v="0"/>
    <d v="2016-06-15T00:00:00"/>
    <s v="First Class"/>
    <s v="SC-20725"/>
    <s v="Steven Cartwright"/>
    <x v="0"/>
    <s v="United States"/>
    <x v="40"/>
    <x v="13"/>
    <n v="19805"/>
    <x v="3"/>
    <s v="OFF-ST-10000777"/>
    <x v="1"/>
    <x v="4"/>
    <s v="Companion Letter/Legal File, Black"/>
    <x v="118"/>
    <x v="5"/>
    <x v="0"/>
    <x v="120"/>
    <n v="0.28000000000000003"/>
    <n v="163.1232"/>
    <n v="37.76"/>
    <n v="10.572800000000001"/>
    <x v="0"/>
    <s v="low"/>
    <n v="0.38888888888888895"/>
  </r>
  <r>
    <n v="123"/>
    <s v="CA-2016-103730"/>
    <d v="2016-06-12T00:00:00"/>
    <x v="1"/>
    <x v="0"/>
    <d v="2016-06-15T00:00:00"/>
    <s v="First Class"/>
    <s v="SC-20725"/>
    <s v="Steven Cartwright"/>
    <x v="0"/>
    <s v="United States"/>
    <x v="40"/>
    <x v="13"/>
    <n v="19805"/>
    <x v="3"/>
    <s v="OFF-EN-10002500"/>
    <x v="1"/>
    <x v="12"/>
    <s v="Globe Weis Peel &amp; Seel First Class Envelopes"/>
    <x v="119"/>
    <x v="6"/>
    <x v="0"/>
    <x v="121"/>
    <n v="0.44999999999999996"/>
    <n v="63.261000000000003"/>
    <n v="12.78"/>
    <n v="5.7509999999999994"/>
    <x v="0"/>
    <s v="low"/>
    <n v="0.81818181818181801"/>
  </r>
  <r>
    <n v="124"/>
    <s v="CA-2016-103730"/>
    <d v="2016-06-12T00:00:00"/>
    <x v="1"/>
    <x v="0"/>
    <d v="2016-06-15T00:00:00"/>
    <s v="First Class"/>
    <s v="SC-20725"/>
    <s v="Steven Cartwright"/>
    <x v="0"/>
    <s v="United States"/>
    <x v="40"/>
    <x v="13"/>
    <n v="19805"/>
    <x v="3"/>
    <s v="TEC-PH-10003875"/>
    <x v="2"/>
    <x v="7"/>
    <s v="KLD Oscar II Style Snap-on Ultra Thin Side Flip Synthetic Leather Cover Case for HTC One HTC M7"/>
    <x v="120"/>
    <x v="3"/>
    <x v="0"/>
    <x v="122"/>
    <n v="0.28999999999999992"/>
    <n v="48.308400000000006"/>
    <n v="9.7200000000000006"/>
    <n v="2.8187999999999995"/>
    <x v="0"/>
    <s v="low"/>
    <n v="0.40845070422535201"/>
  </r>
  <r>
    <n v="125"/>
    <s v="US-2014-152030"/>
    <d v="2014-12-26T00:00:00"/>
    <x v="4"/>
    <x v="2"/>
    <d v="2014-12-28T00:00:00"/>
    <s v="Second Class"/>
    <s v="AD-10180"/>
    <s v="Alan Dominguez"/>
    <x v="2"/>
    <s v="United States"/>
    <x v="12"/>
    <x v="5"/>
    <n v="77041"/>
    <x v="2"/>
    <s v="FUR-CH-10004063"/>
    <x v="0"/>
    <x v="1"/>
    <s v="Global Deluxe High-Back Manager's Chair"/>
    <x v="121"/>
    <x v="1"/>
    <x v="4"/>
    <x v="123"/>
    <n v="-1.4285714285714415E-2"/>
    <n v="609.13740000000007"/>
    <n v="200.18600000000001"/>
    <n v="-2.8598000000000261"/>
    <x v="1"/>
    <s v="high"/>
    <n v="-1.4084507042253648E-2"/>
  </r>
  <r>
    <n v="126"/>
    <s v="US-2014-134614"/>
    <d v="2014-09-20T00:00:00"/>
    <x v="8"/>
    <x v="2"/>
    <d v="2014-09-25T00:00:00"/>
    <s v="Standard Class"/>
    <s v="PF-19165"/>
    <s v="Philip Fox"/>
    <x v="0"/>
    <s v="United States"/>
    <x v="41"/>
    <x v="10"/>
    <n v="61701"/>
    <x v="2"/>
    <s v="FUR-TA-10004534"/>
    <x v="0"/>
    <x v="3"/>
    <s v="Bevis 44 x 96 Conference Tables"/>
    <x v="122"/>
    <x v="5"/>
    <x v="5"/>
    <x v="124"/>
    <n v="-0.66000000000000014"/>
    <n v="1025.3820000000001"/>
    <n v="102.95"/>
    <n v="-67.947000000000017"/>
    <x v="1"/>
    <s v="high"/>
    <n v="-0.39759036144578325"/>
  </r>
  <r>
    <n v="127"/>
    <s v="US-2017-107272"/>
    <d v="2017-11-05T00:00:00"/>
    <x v="0"/>
    <x v="3"/>
    <d v="2017-11-12T00:00:00"/>
    <s v="Standard Class"/>
    <s v="TS-21610"/>
    <s v="Troy Staebel"/>
    <x v="0"/>
    <s v="United States"/>
    <x v="42"/>
    <x v="16"/>
    <n v="85023"/>
    <x v="1"/>
    <s v="OFF-BI-10003274"/>
    <x v="1"/>
    <x v="8"/>
    <s v="Avery Durable Slant Ring Binders, No Labels"/>
    <x v="123"/>
    <x v="0"/>
    <x v="6"/>
    <x v="125"/>
    <n v="-0.7666666666666665"/>
    <n v="4.2187999999999999"/>
    <n v="1.1940000000000002"/>
    <n v="-0.91539999999999999"/>
    <x v="1"/>
    <s v="high"/>
    <n v="-0.43396226415094341"/>
  </r>
  <r>
    <n v="128"/>
    <s v="US-2017-107272"/>
    <d v="2017-11-05T00:00:00"/>
    <x v="0"/>
    <x v="3"/>
    <d v="2017-11-12T00:00:00"/>
    <s v="Standard Class"/>
    <s v="TS-21610"/>
    <s v="Troy Staebel"/>
    <x v="0"/>
    <s v="United States"/>
    <x v="42"/>
    <x v="16"/>
    <n v="85023"/>
    <x v="1"/>
    <s v="OFF-ST-10002974"/>
    <x v="1"/>
    <x v="4"/>
    <s v="Trav-L-File Heavy-Duty Shuttle II, Black"/>
    <x v="124"/>
    <x v="3"/>
    <x v="2"/>
    <x v="126"/>
    <n v="0.12499999999999992"/>
    <n v="213.49300000000005"/>
    <n v="34.856000000000002"/>
    <n v="4.3569999999999975"/>
    <x v="0"/>
    <s v="average"/>
    <n v="0.14285714285714274"/>
  </r>
  <r>
    <n v="129"/>
    <s v="US-2016-125969"/>
    <d v="2016-11-06T00:00:00"/>
    <x v="0"/>
    <x v="0"/>
    <d v="2016-11-10T00:00:00"/>
    <s v="Second Class"/>
    <s v="LS-16975"/>
    <s v="Lindsay Shagiari"/>
    <x v="2"/>
    <s v="United States"/>
    <x v="1"/>
    <x v="1"/>
    <n v="90004"/>
    <x v="1"/>
    <s v="FUR-CH-10001146"/>
    <x v="0"/>
    <x v="1"/>
    <s v="Global Task Chair, Black"/>
    <x v="125"/>
    <x v="0"/>
    <x v="2"/>
    <x v="127"/>
    <n v="-0.11249999999999995"/>
    <n v="90.58420000000001"/>
    <n v="40.712000000000003"/>
    <n v="-4.5800999999999981"/>
    <x v="1"/>
    <s v="average"/>
    <n v="-0.10112359550561792"/>
  </r>
  <r>
    <n v="130"/>
    <s v="US-2016-125969"/>
    <d v="2016-11-06T00:00:00"/>
    <x v="0"/>
    <x v="0"/>
    <d v="2016-11-10T00:00:00"/>
    <s v="Second Class"/>
    <s v="LS-16975"/>
    <s v="Lindsay Shagiari"/>
    <x v="2"/>
    <s v="United States"/>
    <x v="1"/>
    <x v="1"/>
    <n v="90004"/>
    <x v="1"/>
    <s v="FUR-FU-10003773"/>
    <x v="0"/>
    <x v="5"/>
    <s v="Eldon Cleatmat Plus Chair Mats for High Pile Carpets"/>
    <x v="126"/>
    <x v="1"/>
    <x v="0"/>
    <x v="128"/>
    <n v="0.1099999999999999"/>
    <n v="212.31840000000003"/>
    <n v="79.52"/>
    <n v="8.7471999999999923"/>
    <x v="0"/>
    <s v="low"/>
    <n v="0.1235955056179774"/>
  </r>
  <r>
    <n v="131"/>
    <s v="US-2017-164147"/>
    <d v="2017-02-02T00:00:00"/>
    <x v="11"/>
    <x v="3"/>
    <d v="2017-02-05T00:00:00"/>
    <s v="First Class"/>
    <s v="DW-13585"/>
    <s v="Dorothy Wardle"/>
    <x v="1"/>
    <s v="United States"/>
    <x v="38"/>
    <x v="24"/>
    <n v="43229"/>
    <x v="3"/>
    <s v="TEC-PH-10002293"/>
    <x v="2"/>
    <x v="7"/>
    <s v="Anker 36W 4-Port USB Wall Charger Travel Power Adapter for iPhone 5s 5c 5"/>
    <x v="127"/>
    <x v="2"/>
    <x v="10"/>
    <x v="129"/>
    <n v="-0.1999999999999999"/>
    <n v="71.963999999999984"/>
    <n v="11.993999999999998"/>
    <n v="-2.3987999999999987"/>
    <x v="1"/>
    <s v="high"/>
    <n v="-0.1666666666666666"/>
  </r>
  <r>
    <n v="132"/>
    <s v="US-2017-164147"/>
    <d v="2017-02-02T00:00:00"/>
    <x v="11"/>
    <x v="3"/>
    <d v="2017-02-05T00:00:00"/>
    <s v="First Class"/>
    <s v="DW-13585"/>
    <s v="Dorothy Wardle"/>
    <x v="1"/>
    <s v="United States"/>
    <x v="38"/>
    <x v="24"/>
    <n v="43229"/>
    <x v="3"/>
    <s v="OFF-PA-10002377"/>
    <x v="1"/>
    <x v="10"/>
    <s v="Xerox 1916"/>
    <x v="128"/>
    <x v="0"/>
    <x v="2"/>
    <x v="130"/>
    <n v="0.37499999999999994"/>
    <n v="48.940000000000005"/>
    <n v="39.152000000000001"/>
    <n v="14.681999999999999"/>
    <x v="0"/>
    <s v="average"/>
    <n v="0.59999999999999987"/>
  </r>
  <r>
    <n v="133"/>
    <s v="US-2017-164147"/>
    <d v="2017-02-02T00:00:00"/>
    <x v="11"/>
    <x v="3"/>
    <d v="2017-02-05T00:00:00"/>
    <s v="First Class"/>
    <s v="DW-13585"/>
    <s v="Dorothy Wardle"/>
    <x v="1"/>
    <s v="United States"/>
    <x v="38"/>
    <x v="24"/>
    <n v="43229"/>
    <x v="3"/>
    <s v="OFF-FA-10002780"/>
    <x v="1"/>
    <x v="13"/>
    <s v="Staples"/>
    <x v="129"/>
    <x v="6"/>
    <x v="2"/>
    <x v="131"/>
    <n v="0.3249999999999999"/>
    <n v="14.482800000000001"/>
    <n v="2.3839999999999999"/>
    <n v="0.77479999999999971"/>
    <x v="0"/>
    <s v="average"/>
    <n v="0.48148148148148129"/>
  </r>
  <r>
    <n v="134"/>
    <s v="CA-2016-145583"/>
    <d v="2016-10-13T00:00:00"/>
    <x v="2"/>
    <x v="0"/>
    <d v="2016-10-19T00:00:00"/>
    <s v="Standard Class"/>
    <s v="LC-16885"/>
    <s v="Lena Creighton"/>
    <x v="0"/>
    <s v="United States"/>
    <x v="43"/>
    <x v="1"/>
    <n v="95661"/>
    <x v="1"/>
    <s v="OFF-PA-10001804"/>
    <x v="1"/>
    <x v="10"/>
    <s v="Xerox 195"/>
    <x v="130"/>
    <x v="1"/>
    <x v="0"/>
    <x v="132"/>
    <n v="0.48"/>
    <n v="10.4208"/>
    <n v="6.68"/>
    <n v="3.2063999999999999"/>
    <x v="0"/>
    <s v="low"/>
    <n v="0.92307692307692302"/>
  </r>
  <r>
    <n v="135"/>
    <s v="CA-2016-145583"/>
    <d v="2016-10-13T00:00:00"/>
    <x v="2"/>
    <x v="0"/>
    <d v="2016-10-19T00:00:00"/>
    <s v="Standard Class"/>
    <s v="LC-16885"/>
    <s v="Lena Creighton"/>
    <x v="0"/>
    <s v="United States"/>
    <x v="43"/>
    <x v="1"/>
    <n v="95661"/>
    <x v="1"/>
    <s v="OFF-PA-10001736"/>
    <x v="1"/>
    <x v="10"/>
    <s v="Xerox 1880"/>
    <x v="131"/>
    <x v="7"/>
    <x v="0"/>
    <x v="133"/>
    <n v="0.46999999999999992"/>
    <n v="18.783200000000001"/>
    <n v="35.44"/>
    <n v="16.656799999999997"/>
    <x v="0"/>
    <s v="low"/>
    <n v="0.88679245283018848"/>
  </r>
  <r>
    <n v="136"/>
    <s v="CA-2016-145583"/>
    <d v="2016-10-13T00:00:00"/>
    <x v="2"/>
    <x v="0"/>
    <d v="2016-10-19T00:00:00"/>
    <s v="Standard Class"/>
    <s v="LC-16885"/>
    <s v="Lena Creighton"/>
    <x v="0"/>
    <s v="United States"/>
    <x v="43"/>
    <x v="1"/>
    <n v="95661"/>
    <x v="1"/>
    <s v="OFF-AR-10001149"/>
    <x v="1"/>
    <x v="6"/>
    <s v="Sanford Colorific Colored Pencils, 12/Box"/>
    <x v="132"/>
    <x v="4"/>
    <x v="0"/>
    <x v="134"/>
    <n v="0.3"/>
    <n v="8.0640000000000001"/>
    <n v="2.88"/>
    <n v="0.86399999999999988"/>
    <x v="0"/>
    <s v="low"/>
    <n v="0.42857142857142849"/>
  </r>
  <r>
    <n v="137"/>
    <s v="CA-2016-145583"/>
    <d v="2016-10-13T00:00:00"/>
    <x v="2"/>
    <x v="0"/>
    <d v="2016-10-19T00:00:00"/>
    <s v="Standard Class"/>
    <s v="LC-16885"/>
    <s v="Lena Creighton"/>
    <x v="0"/>
    <s v="United States"/>
    <x v="43"/>
    <x v="1"/>
    <n v="95661"/>
    <x v="1"/>
    <s v="OFF-FA-10002988"/>
    <x v="1"/>
    <x v="13"/>
    <s v="Ideal Clamps"/>
    <x v="133"/>
    <x v="0"/>
    <x v="0"/>
    <x v="135"/>
    <n v="0.49"/>
    <n v="2.0501999999999998"/>
    <n v="2.0099999999999998"/>
    <n v="0.98489999999999989"/>
    <x v="0"/>
    <s v="low"/>
    <n v="0.96078431372549022"/>
  </r>
  <r>
    <n v="138"/>
    <s v="CA-2016-145583"/>
    <d v="2016-10-13T00:00:00"/>
    <x v="2"/>
    <x v="0"/>
    <d v="2016-10-19T00:00:00"/>
    <s v="Standard Class"/>
    <s v="LC-16885"/>
    <s v="Lena Creighton"/>
    <x v="0"/>
    <s v="United States"/>
    <x v="43"/>
    <x v="1"/>
    <n v="95661"/>
    <x v="1"/>
    <s v="OFF-BI-10004781"/>
    <x v="1"/>
    <x v="8"/>
    <s v="GBC Wire Binding Strips"/>
    <x v="134"/>
    <x v="1"/>
    <x v="2"/>
    <x v="136"/>
    <n v="0.34999999999999992"/>
    <n v="49.514400000000009"/>
    <n v="25.391999999999999"/>
    <n v="8.8871999999999982"/>
    <x v="0"/>
    <s v="average"/>
    <n v="0.53846153846153832"/>
  </r>
  <r>
    <n v="139"/>
    <s v="CA-2016-145583"/>
    <d v="2016-10-13T00:00:00"/>
    <x v="2"/>
    <x v="0"/>
    <d v="2016-10-19T00:00:00"/>
    <s v="Standard Class"/>
    <s v="LC-16885"/>
    <s v="Lena Creighton"/>
    <x v="0"/>
    <s v="United States"/>
    <x v="43"/>
    <x v="1"/>
    <n v="95661"/>
    <x v="1"/>
    <s v="OFF-SU-10001218"/>
    <x v="1"/>
    <x v="14"/>
    <s v="Fiskars Softgrip Scissors"/>
    <x v="135"/>
    <x v="5"/>
    <x v="0"/>
    <x v="137"/>
    <n v="0.28000000000000008"/>
    <n v="47.433599999999991"/>
    <n v="10.979999999999999"/>
    <n v="3.0744000000000007"/>
    <x v="0"/>
    <s v="low"/>
    <n v="0.38888888888888906"/>
  </r>
  <r>
    <n v="140"/>
    <s v="CA-2016-145583"/>
    <d v="2016-10-13T00:00:00"/>
    <x v="2"/>
    <x v="0"/>
    <d v="2016-10-19T00:00:00"/>
    <s v="Standard Class"/>
    <s v="LC-16885"/>
    <s v="Lena Creighton"/>
    <x v="0"/>
    <s v="United States"/>
    <x v="43"/>
    <x v="1"/>
    <n v="95661"/>
    <x v="1"/>
    <s v="FUR-FU-10001706"/>
    <x v="0"/>
    <x v="5"/>
    <s v="Longer-Life Soft White Bulbs"/>
    <x v="136"/>
    <x v="9"/>
    <x v="0"/>
    <x v="138"/>
    <n v="0.47999999999999987"/>
    <n v="22.422400000000007"/>
    <n v="3.0800000000000005"/>
    <n v="1.4783999999999999"/>
    <x v="0"/>
    <s v="low"/>
    <n v="0.92307692307692268"/>
  </r>
  <r>
    <n v="141"/>
    <s v="CA-2016-110366"/>
    <d v="2016-09-05T00:00:00"/>
    <x v="8"/>
    <x v="0"/>
    <d v="2016-09-07T00:00:00"/>
    <s v="Second Class"/>
    <s v="JD-15895"/>
    <s v="Jonathan Doherty"/>
    <x v="1"/>
    <s v="United States"/>
    <x v="10"/>
    <x v="9"/>
    <n v="19140"/>
    <x v="3"/>
    <s v="FUR-FU-10004848"/>
    <x v="0"/>
    <x v="5"/>
    <s v="Howard Miller 13-3/4&quot; Diameter Brushed Chrome Round Wall Clock"/>
    <x v="137"/>
    <x v="0"/>
    <x v="2"/>
    <x v="139"/>
    <n v="0.12499999999999992"/>
    <n v="72.450000000000017"/>
    <n v="41.400000000000006"/>
    <n v="5.1749999999999972"/>
    <x v="0"/>
    <s v="average"/>
    <n v="0.14285714285714274"/>
  </r>
  <r>
    <n v="142"/>
    <s v="CA-2017-106180"/>
    <d v="2017-09-18T00:00:00"/>
    <x v="8"/>
    <x v="3"/>
    <d v="2017-09-23T00:00:00"/>
    <s v="Standard Class"/>
    <s v="SH-19975"/>
    <s v="Sally Hughsby"/>
    <x v="1"/>
    <s v="United States"/>
    <x v="8"/>
    <x v="1"/>
    <n v="94122"/>
    <x v="1"/>
    <s v="OFF-AR-10000940"/>
    <x v="1"/>
    <x v="6"/>
    <s v="Newell 343"/>
    <x v="138"/>
    <x v="1"/>
    <x v="0"/>
    <x v="140"/>
    <n v="0.27"/>
    <n v="6.4386000000000001"/>
    <n v="2.94"/>
    <n v="0.79380000000000006"/>
    <x v="0"/>
    <s v="low"/>
    <n v="0.36986301369863017"/>
  </r>
  <r>
    <n v="143"/>
    <s v="CA-2017-106180"/>
    <d v="2017-09-18T00:00:00"/>
    <x v="8"/>
    <x v="3"/>
    <d v="2017-09-23T00:00:00"/>
    <s v="Standard Class"/>
    <s v="SH-19975"/>
    <s v="Sally Hughsby"/>
    <x v="1"/>
    <s v="United States"/>
    <x v="8"/>
    <x v="1"/>
    <n v="94122"/>
    <x v="1"/>
    <s v="OFF-EN-10004030"/>
    <x v="1"/>
    <x v="12"/>
    <s v="Convenience Packs of Business Envelopes"/>
    <x v="139"/>
    <x v="1"/>
    <x v="0"/>
    <x v="141"/>
    <n v="0.47000000000000008"/>
    <n v="5.7557999999999989"/>
    <n v="3.6199999999999997"/>
    <n v="1.7014000000000002"/>
    <x v="0"/>
    <s v="low"/>
    <n v="0.88679245283018893"/>
  </r>
  <r>
    <n v="144"/>
    <s v="CA-2017-106180"/>
    <d v="2017-09-18T00:00:00"/>
    <x v="8"/>
    <x v="3"/>
    <d v="2017-09-23T00:00:00"/>
    <s v="Standard Class"/>
    <s v="SH-19975"/>
    <s v="Sally Hughsby"/>
    <x v="1"/>
    <s v="United States"/>
    <x v="8"/>
    <x v="1"/>
    <n v="94122"/>
    <x v="1"/>
    <s v="OFF-PA-10004327"/>
    <x v="1"/>
    <x v="10"/>
    <s v="Xerox 1911"/>
    <x v="140"/>
    <x v="1"/>
    <x v="0"/>
    <x v="142"/>
    <n v="0.48000000000000004"/>
    <n v="74.72399999999999"/>
    <n v="47.9"/>
    <n v="22.992000000000001"/>
    <x v="0"/>
    <s v="low"/>
    <n v="0.92307692307692324"/>
  </r>
  <r>
    <n v="145"/>
    <s v="CA-2017-155376"/>
    <d v="2017-12-22T00:00:00"/>
    <x v="4"/>
    <x v="3"/>
    <d v="2017-12-27T00:00:00"/>
    <s v="Standard Class"/>
    <s v="SG-20080"/>
    <s v="Sandra Glassco"/>
    <x v="0"/>
    <s v="United States"/>
    <x v="44"/>
    <x v="25"/>
    <n v="64055"/>
    <x v="2"/>
    <s v="OFF-AP-10001058"/>
    <x v="1"/>
    <x v="9"/>
    <s v="Sanyo 2.5 Cubic Foot Mid-Size Office Refrigerators"/>
    <x v="141"/>
    <x v="1"/>
    <x v="0"/>
    <x v="143"/>
    <n v="0.25999999999999995"/>
    <n v="621.17820000000006"/>
    <n v="279.81"/>
    <n v="72.750599999999991"/>
    <x v="0"/>
    <s v="low"/>
    <n v="0.35135135135135126"/>
  </r>
  <r>
    <n v="146"/>
    <s v="CA-2015-110744"/>
    <d v="2015-09-07T00:00:00"/>
    <x v="8"/>
    <x v="1"/>
    <d v="2015-09-12T00:00:00"/>
    <s v="Standard Class"/>
    <s v="HA-14920"/>
    <s v="Helen Andreada"/>
    <x v="0"/>
    <s v="United States"/>
    <x v="45"/>
    <x v="1"/>
    <n v="91104"/>
    <x v="1"/>
    <s v="OFF-ST-10003656"/>
    <x v="1"/>
    <x v="4"/>
    <s v="Safco Industrial Wire Shelving"/>
    <x v="142"/>
    <x v="3"/>
    <x v="0"/>
    <x v="144"/>
    <n v="0.03"/>
    <n v="651.77209999999991"/>
    <n v="95.99"/>
    <n v="2.8796999999999997"/>
    <x v="0"/>
    <s v="low"/>
    <n v="3.0927835051546393E-2"/>
  </r>
  <r>
    <n v="147"/>
    <s v="CA-2014-110072"/>
    <d v="2014-10-22T00:00:00"/>
    <x v="2"/>
    <x v="2"/>
    <d v="2014-10-28T00:00:00"/>
    <s v="Standard Class"/>
    <s v="MG-17680"/>
    <s v="Maureen Gastineau"/>
    <x v="2"/>
    <s v="United States"/>
    <x v="46"/>
    <x v="24"/>
    <n v="43055"/>
    <x v="3"/>
    <s v="FUR-FU-10000521"/>
    <x v="0"/>
    <x v="5"/>
    <s v="Seth Thomas 14&quot; Putty-Colored Wall Clock"/>
    <x v="143"/>
    <x v="4"/>
    <x v="2"/>
    <x v="145"/>
    <n v="0.1374999999999999"/>
    <n v="80.978400000000022"/>
    <n v="23.472000000000001"/>
    <n v="3.2273999999999976"/>
    <x v="0"/>
    <s v="average"/>
    <n v="0.15942028985507231"/>
  </r>
  <r>
    <n v="148"/>
    <s v="CA-2016-114489"/>
    <d v="2016-12-05T00:00:00"/>
    <x v="4"/>
    <x v="0"/>
    <d v="2016-12-09T00:00:00"/>
    <s v="Standard Class"/>
    <s v="JE-16165"/>
    <s v="Justin Ellison"/>
    <x v="1"/>
    <s v="United States"/>
    <x v="47"/>
    <x v="6"/>
    <n v="53132"/>
    <x v="2"/>
    <s v="TEC-PH-10000215"/>
    <x v="2"/>
    <x v="7"/>
    <s v="Plantronics Cordless Phone Headset with In-line Volume - M214C"/>
    <x v="144"/>
    <x v="10"/>
    <x v="0"/>
    <x v="146"/>
    <n v="0.27000000000000007"/>
    <n v="280.64850000000001"/>
    <n v="34.950000000000003"/>
    <n v="9.4365000000000023"/>
    <x v="0"/>
    <s v="low"/>
    <n v="0.36986301369863023"/>
  </r>
  <r>
    <n v="149"/>
    <s v="CA-2016-114489"/>
    <d v="2016-12-05T00:00:00"/>
    <x v="4"/>
    <x v="0"/>
    <d v="2016-12-09T00:00:00"/>
    <s v="Standard Class"/>
    <s v="JE-16165"/>
    <s v="Justin Ellison"/>
    <x v="1"/>
    <s v="United States"/>
    <x v="47"/>
    <x v="6"/>
    <n v="53132"/>
    <x v="2"/>
    <s v="TEC-PH-10001448"/>
    <x v="2"/>
    <x v="7"/>
    <s v="Anker Astro 15000mAh USB Portable Charger"/>
    <x v="145"/>
    <x v="1"/>
    <x v="0"/>
    <x v="147"/>
    <n v="3.9999999999999876E-2"/>
    <n v="143.97120000000001"/>
    <n v="49.99"/>
    <n v="1.9995999999999938"/>
    <x v="0"/>
    <s v="low"/>
    <n v="4.1666666666666533E-2"/>
  </r>
  <r>
    <n v="150"/>
    <s v="CA-2016-114489"/>
    <d v="2016-12-05T00:00:00"/>
    <x v="4"/>
    <x v="0"/>
    <d v="2016-12-09T00:00:00"/>
    <s v="Standard Class"/>
    <s v="JE-16165"/>
    <s v="Justin Ellison"/>
    <x v="1"/>
    <s v="United States"/>
    <x v="47"/>
    <x v="6"/>
    <n v="53132"/>
    <x v="2"/>
    <s v="FUR-CH-10000454"/>
    <x v="0"/>
    <x v="1"/>
    <s v="Hon Deluxe Fabric Upholstered Stacking Chairs, Rounded Back"/>
    <x v="146"/>
    <x v="8"/>
    <x v="0"/>
    <x v="148"/>
    <n v="0.3"/>
    <n v="1366.288"/>
    <n v="243.98"/>
    <n v="73.193999999999988"/>
    <x v="0"/>
    <s v="low"/>
    <n v="0.42857142857142849"/>
  </r>
  <r>
    <n v="151"/>
    <s v="CA-2016-114489"/>
    <d v="2016-12-05T00:00:00"/>
    <x v="4"/>
    <x v="0"/>
    <d v="2016-12-09T00:00:00"/>
    <s v="Standard Class"/>
    <s v="JE-16165"/>
    <s v="Justin Ellison"/>
    <x v="1"/>
    <s v="United States"/>
    <x v="47"/>
    <x v="6"/>
    <n v="53132"/>
    <x v="2"/>
    <s v="OFF-BI-10002735"/>
    <x v="1"/>
    <x v="8"/>
    <s v="GBC Prestige Therm-A-Bind Covers"/>
    <x v="147"/>
    <x v="2"/>
    <x v="0"/>
    <x v="149"/>
    <n v="0.47"/>
    <n v="90.921500000000009"/>
    <n v="34.31"/>
    <n v="16.125700000000002"/>
    <x v="0"/>
    <s v="low"/>
    <n v="0.88679245283018859"/>
  </r>
  <r>
    <n v="152"/>
    <s v="CA-2016-158834"/>
    <d v="2016-03-13T00:00:00"/>
    <x v="10"/>
    <x v="0"/>
    <d v="2016-03-16T00:00:00"/>
    <s v="First Class"/>
    <s v="TW-21025"/>
    <s v="Tamara Willingham"/>
    <x v="2"/>
    <s v="United States"/>
    <x v="48"/>
    <x v="16"/>
    <n v="85254"/>
    <x v="1"/>
    <s v="OFF-AP-10000326"/>
    <x v="1"/>
    <x v="9"/>
    <s v="Belkin 7 Outlet SurgeMaster Surge Protector with Phone Protection"/>
    <x v="148"/>
    <x v="2"/>
    <x v="2"/>
    <x v="150"/>
    <n v="0.11249999999999995"/>
    <n v="140.154"/>
    <n v="31.583999999999996"/>
    <n v="3.5531999999999981"/>
    <x v="0"/>
    <s v="average"/>
    <n v="0.12676056338028163"/>
  </r>
  <r>
    <n v="153"/>
    <s v="CA-2016-158834"/>
    <d v="2016-03-13T00:00:00"/>
    <x v="10"/>
    <x v="0"/>
    <d v="2016-03-16T00:00:00"/>
    <s v="First Class"/>
    <s v="TW-21025"/>
    <s v="Tamara Willingham"/>
    <x v="2"/>
    <s v="United States"/>
    <x v="48"/>
    <x v="16"/>
    <n v="85254"/>
    <x v="1"/>
    <s v="TEC-PH-10001254"/>
    <x v="2"/>
    <x v="7"/>
    <s v="Jabra BIZ 2300 Duo QD Duo Corded Headset"/>
    <x v="149"/>
    <x v="0"/>
    <x v="2"/>
    <x v="151"/>
    <n v="7.4999999999999956E-2"/>
    <n v="187.9452"/>
    <n v="101.592"/>
    <n v="7.6193999999999953"/>
    <x v="0"/>
    <s v="average"/>
    <n v="8.108108108108103E-2"/>
  </r>
  <r>
    <n v="154"/>
    <s v="CA-2015-124919"/>
    <d v="2015-05-31T00:00:00"/>
    <x v="5"/>
    <x v="1"/>
    <d v="2015-06-02T00:00:00"/>
    <s v="First Class"/>
    <s v="SP-20650"/>
    <s v="Stephanie Phelps"/>
    <x v="1"/>
    <s v="United States"/>
    <x v="49"/>
    <x v="1"/>
    <n v="95123"/>
    <x v="1"/>
    <s v="OFF-PA-10001950"/>
    <x v="1"/>
    <x v="10"/>
    <s v="Southworth 25% Cotton Antique Laid Paper &amp; Envelopes"/>
    <x v="150"/>
    <x v="3"/>
    <x v="0"/>
    <x v="152"/>
    <n v="0.4499999999999999"/>
    <n v="32.109000000000002"/>
    <n v="8.34"/>
    <n v="3.7529999999999992"/>
    <x v="0"/>
    <s v="low"/>
    <n v="0.8181818181818179"/>
  </r>
  <r>
    <n v="155"/>
    <s v="CA-2015-124919"/>
    <d v="2015-05-31T00:00:00"/>
    <x v="5"/>
    <x v="1"/>
    <d v="2015-06-02T00:00:00"/>
    <s v="First Class"/>
    <s v="SP-20650"/>
    <s v="Stephanie Phelps"/>
    <x v="1"/>
    <s v="United States"/>
    <x v="49"/>
    <x v="1"/>
    <n v="95123"/>
    <x v="1"/>
    <s v="OFF-PA-10002254"/>
    <x v="1"/>
    <x v="10"/>
    <s v="Xerox 1883"/>
    <x v="151"/>
    <x v="4"/>
    <x v="0"/>
    <x v="153"/>
    <n v="0.45999999999999996"/>
    <n v="56.980800000000002"/>
    <n v="26.38"/>
    <n v="12.134799999999998"/>
    <x v="0"/>
    <s v="low"/>
    <n v="0.85185185185185175"/>
  </r>
  <r>
    <n v="156"/>
    <s v="CA-2015-124919"/>
    <d v="2015-05-31T00:00:00"/>
    <x v="5"/>
    <x v="1"/>
    <d v="2015-06-02T00:00:00"/>
    <s v="First Class"/>
    <s v="SP-20650"/>
    <s v="Stephanie Phelps"/>
    <x v="1"/>
    <s v="United States"/>
    <x v="49"/>
    <x v="1"/>
    <n v="95123"/>
    <x v="1"/>
    <s v="OFF-ST-10001590"/>
    <x v="1"/>
    <x v="4"/>
    <s v="Tenex Personal Project File with Scoop Front Design, Black"/>
    <x v="152"/>
    <x v="5"/>
    <x v="0"/>
    <x v="154"/>
    <n v="0.25999999999999995"/>
    <n v="59.851199999999999"/>
    <n v="13.479999999999999"/>
    <n v="3.5047999999999995"/>
    <x v="0"/>
    <s v="low"/>
    <n v="0.35135135135135132"/>
  </r>
  <r>
    <n v="157"/>
    <s v="CA-2015-118948"/>
    <d v="2015-05-28T00:00:00"/>
    <x v="5"/>
    <x v="1"/>
    <d v="2015-06-03T00:00:00"/>
    <s v="Standard Class"/>
    <s v="NK-18490"/>
    <s v="Neil Knudson"/>
    <x v="2"/>
    <s v="United States"/>
    <x v="4"/>
    <x v="4"/>
    <n v="98105"/>
    <x v="1"/>
    <s v="OFF-AR-10001547"/>
    <x v="1"/>
    <x v="6"/>
    <s v="Newell 311"/>
    <x v="153"/>
    <x v="1"/>
    <x v="0"/>
    <x v="155"/>
    <n v="0.27"/>
    <n v="4.8399000000000001"/>
    <n v="2.21"/>
    <n v="0.59670000000000001"/>
    <x v="0"/>
    <s v="low"/>
    <n v="0.36986301369863012"/>
  </r>
  <r>
    <n v="158"/>
    <s v="CA-2014-104269"/>
    <d v="2014-03-01T00:00:00"/>
    <x v="10"/>
    <x v="2"/>
    <d v="2014-03-06T00:00:00"/>
    <s v="Second Class"/>
    <s v="DB-13060"/>
    <s v="Dave Brooks"/>
    <x v="0"/>
    <s v="United States"/>
    <x v="4"/>
    <x v="4"/>
    <n v="98115"/>
    <x v="1"/>
    <s v="FUR-CH-10004063"/>
    <x v="0"/>
    <x v="1"/>
    <s v="Global Deluxe High-Back Manager's Chair"/>
    <x v="154"/>
    <x v="0"/>
    <x v="2"/>
    <x v="156"/>
    <n v="0.11249999999999986"/>
    <n v="406.09160000000008"/>
    <n v="228.78400000000002"/>
    <n v="25.738199999999971"/>
    <x v="0"/>
    <s v="average"/>
    <n v="0.12676056338028152"/>
  </r>
  <r>
    <n v="159"/>
    <s v="CA-2016-114104"/>
    <d v="2016-11-20T00:00:00"/>
    <x v="0"/>
    <x v="0"/>
    <d v="2016-11-24T00:00:00"/>
    <s v="Standard Class"/>
    <s v="NP-18670"/>
    <s v="Nora Paige"/>
    <x v="0"/>
    <s v="United States"/>
    <x v="50"/>
    <x v="26"/>
    <n v="73034"/>
    <x v="2"/>
    <s v="OFF-LA-10002475"/>
    <x v="1"/>
    <x v="2"/>
    <s v="Avery 519"/>
    <x v="2"/>
    <x v="0"/>
    <x v="0"/>
    <x v="2"/>
    <n v="0.47"/>
    <n v="7.7485999999999997"/>
    <n v="7.31"/>
    <n v="3.4356999999999998"/>
    <x v="0"/>
    <s v="low"/>
    <n v="0.8867924528301887"/>
  </r>
  <r>
    <n v="160"/>
    <s v="CA-2016-114104"/>
    <d v="2016-11-20T00:00:00"/>
    <x v="0"/>
    <x v="0"/>
    <d v="2016-11-24T00:00:00"/>
    <s v="Standard Class"/>
    <s v="NP-18670"/>
    <s v="Nora Paige"/>
    <x v="0"/>
    <s v="United States"/>
    <x v="50"/>
    <x v="26"/>
    <n v="73034"/>
    <x v="2"/>
    <s v="TEC-PH-10004536"/>
    <x v="2"/>
    <x v="7"/>
    <s v="Avaya 5420 Digital phone"/>
    <x v="155"/>
    <x v="3"/>
    <x v="0"/>
    <x v="157"/>
    <n v="0.25"/>
    <n v="708.69749999999999"/>
    <n v="134.99"/>
    <n v="33.747500000000002"/>
    <x v="0"/>
    <s v="low"/>
    <n v="0.33333333333333337"/>
  </r>
  <r>
    <n v="161"/>
    <s v="CA-2016-162733"/>
    <d v="2016-05-11T00:00:00"/>
    <x v="5"/>
    <x v="0"/>
    <d v="2016-05-12T00:00:00"/>
    <s v="First Class"/>
    <s v="TT-21070"/>
    <s v="Ted Trevino"/>
    <x v="0"/>
    <s v="United States"/>
    <x v="1"/>
    <x v="1"/>
    <n v="90045"/>
    <x v="1"/>
    <s v="OFF-PA-10002751"/>
    <x v="1"/>
    <x v="10"/>
    <s v="Xerox 1920"/>
    <x v="156"/>
    <x v="7"/>
    <x v="0"/>
    <x v="158"/>
    <n v="0.44999999999999996"/>
    <n v="3.2890000000000006"/>
    <n v="5.98"/>
    <n v="2.6909999999999998"/>
    <x v="0"/>
    <s v="low"/>
    <n v="0.81818181818181801"/>
  </r>
  <r>
    <n v="162"/>
    <s v="CA-2015-119697"/>
    <d v="2015-12-28T00:00:00"/>
    <x v="4"/>
    <x v="1"/>
    <d v="2015-12-31T00:00:00"/>
    <s v="Second Class"/>
    <s v="EM-13960"/>
    <s v="Eric Murdock"/>
    <x v="0"/>
    <s v="United States"/>
    <x v="10"/>
    <x v="9"/>
    <n v="19134"/>
    <x v="3"/>
    <s v="TEC-AC-10003657"/>
    <x v="2"/>
    <x v="11"/>
    <s v="Lenovo 17-Key USB Numeric Keypad"/>
    <x v="157"/>
    <x v="0"/>
    <x v="2"/>
    <x v="159"/>
    <n v="2.4999999999999904E-2"/>
    <n v="53.024400000000014"/>
    <n v="27.192000000000004"/>
    <n v="0.67979999999999752"/>
    <x v="0"/>
    <s v="average"/>
    <n v="2.564102564102554E-2"/>
  </r>
  <r>
    <n v="163"/>
    <s v="CA-2016-154508"/>
    <d v="2016-11-16T00:00:00"/>
    <x v="0"/>
    <x v="0"/>
    <d v="2016-11-20T00:00:00"/>
    <s v="Standard Class"/>
    <s v="RD-19900"/>
    <s v="Ruben Dartt"/>
    <x v="0"/>
    <s v="United States"/>
    <x v="51"/>
    <x v="27"/>
    <n v="88220"/>
    <x v="1"/>
    <s v="OFF-EN-10001990"/>
    <x v="1"/>
    <x v="12"/>
    <s v="Staple envelope"/>
    <x v="158"/>
    <x v="2"/>
    <x v="0"/>
    <x v="160"/>
    <n v="0.46999999999999992"/>
    <n v="15.052000000000001"/>
    <n v="5.68"/>
    <n v="2.6695999999999995"/>
    <x v="0"/>
    <s v="low"/>
    <n v="0.88679245283018837"/>
  </r>
  <r>
    <n v="164"/>
    <s v="CA-2016-113817"/>
    <d v="2016-11-07T00:00:00"/>
    <x v="0"/>
    <x v="0"/>
    <d v="2016-11-11T00:00:00"/>
    <s v="Standard Class"/>
    <s v="MJ-17740"/>
    <s v="Max Jones"/>
    <x v="0"/>
    <s v="United States"/>
    <x v="4"/>
    <x v="4"/>
    <n v="98115"/>
    <x v="1"/>
    <s v="OFF-BI-10004002"/>
    <x v="1"/>
    <x v="8"/>
    <s v="Wilson Jones International Size A4 Ring Binders"/>
    <x v="159"/>
    <x v="0"/>
    <x v="2"/>
    <x v="161"/>
    <n v="0.34999999999999992"/>
    <n v="17.992000000000004"/>
    <n v="13.840000000000002"/>
    <n v="4.8439999999999994"/>
    <x v="0"/>
    <s v="average"/>
    <n v="0.53846153846153821"/>
  </r>
  <r>
    <n v="165"/>
    <s v="CA-2014-139892"/>
    <d v="2014-09-08T00:00:00"/>
    <x v="8"/>
    <x v="2"/>
    <d v="2014-09-12T00:00:00"/>
    <s v="Standard Class"/>
    <s v="BM-11140"/>
    <s v="Becky Martin"/>
    <x v="0"/>
    <s v="United States"/>
    <x v="52"/>
    <x v="5"/>
    <n v="78207"/>
    <x v="2"/>
    <s v="OFF-AR-10004441"/>
    <x v="1"/>
    <x v="6"/>
    <s v="BIC Brite Liner Highlighters"/>
    <x v="160"/>
    <x v="1"/>
    <x v="2"/>
    <x v="162"/>
    <n v="0.27500000000000002"/>
    <n v="7.2035999999999998"/>
    <n v="3.3119999999999998"/>
    <n v="0.91080000000000005"/>
    <x v="0"/>
    <s v="average"/>
    <n v="0.37931034482758624"/>
  </r>
  <r>
    <n v="166"/>
    <s v="CA-2014-139892"/>
    <d v="2014-09-08T00:00:00"/>
    <x v="8"/>
    <x v="2"/>
    <d v="2014-09-12T00:00:00"/>
    <s v="Standard Class"/>
    <s v="BM-11140"/>
    <s v="Becky Martin"/>
    <x v="0"/>
    <s v="United States"/>
    <x v="52"/>
    <x v="5"/>
    <n v="78207"/>
    <x v="2"/>
    <s v="TEC-MA-10000822"/>
    <x v="2"/>
    <x v="15"/>
    <s v="Lexmark MX611dhe Monochrome Laser Printer"/>
    <x v="161"/>
    <x v="8"/>
    <x v="10"/>
    <x v="163"/>
    <n v="-0.16666666666666693"/>
    <n v="9519.9440000000013"/>
    <n v="1019.9939999999999"/>
    <n v="-169.99900000000025"/>
    <x v="1"/>
    <s v="high"/>
    <n v="-0.14285714285714304"/>
  </r>
  <r>
    <n v="167"/>
    <s v="CA-2014-139892"/>
    <d v="2014-09-08T00:00:00"/>
    <x v="8"/>
    <x v="2"/>
    <d v="2014-09-12T00:00:00"/>
    <s v="Standard Class"/>
    <s v="BM-11140"/>
    <s v="Becky Martin"/>
    <x v="0"/>
    <s v="United States"/>
    <x v="52"/>
    <x v="5"/>
    <n v="78207"/>
    <x v="2"/>
    <s v="OFF-ST-10000991"/>
    <x v="1"/>
    <x v="4"/>
    <s v="Space Solutions HD Industrial Steel Shelving."/>
    <x v="162"/>
    <x v="1"/>
    <x v="2"/>
    <x v="164"/>
    <n v="-0.21249999999999999"/>
    <n v="334.56270000000001"/>
    <n v="91.975999999999999"/>
    <n v="-19.544899999999998"/>
    <x v="1"/>
    <s v="average"/>
    <n v="-0.17525773195876287"/>
  </r>
  <r>
    <n v="168"/>
    <s v="CA-2014-139892"/>
    <d v="2014-09-08T00:00:00"/>
    <x v="8"/>
    <x v="2"/>
    <d v="2014-09-12T00:00:00"/>
    <s v="Standard Class"/>
    <s v="BM-11140"/>
    <s v="Becky Martin"/>
    <x v="0"/>
    <s v="United States"/>
    <x v="52"/>
    <x v="5"/>
    <n v="78207"/>
    <x v="2"/>
    <s v="FUR-CH-10004287"/>
    <x v="0"/>
    <x v="1"/>
    <s v="SAFCO Arco Folding Chair"/>
    <x v="163"/>
    <x v="6"/>
    <x v="4"/>
    <x v="165"/>
    <n v="-1.4285714285714388E-2"/>
    <n v="1764.9179999999999"/>
    <n v="193.33999999999997"/>
    <n v="-2.7620000000000196"/>
    <x v="1"/>
    <s v="high"/>
    <n v="-1.408450704225362E-2"/>
  </r>
  <r>
    <n v="169"/>
    <s v="CA-2014-139892"/>
    <d v="2014-09-08T00:00:00"/>
    <x v="8"/>
    <x v="2"/>
    <d v="2014-09-12T00:00:00"/>
    <s v="Standard Class"/>
    <s v="BM-11140"/>
    <s v="Becky Martin"/>
    <x v="0"/>
    <s v="United States"/>
    <x v="52"/>
    <x v="5"/>
    <n v="78207"/>
    <x v="2"/>
    <s v="OFF-AR-10002656"/>
    <x v="1"/>
    <x v="6"/>
    <s v="Sanford Liquid Accent Highlighters"/>
    <x v="164"/>
    <x v="5"/>
    <x v="2"/>
    <x v="166"/>
    <n v="0.21249999999999991"/>
    <n v="25.250400000000003"/>
    <n v="5.3440000000000003"/>
    <n v="1.1355999999999995"/>
    <x v="0"/>
    <s v="average"/>
    <n v="0.26984126984126972"/>
  </r>
  <r>
    <n v="170"/>
    <s v="CA-2014-139892"/>
    <d v="2014-09-08T00:00:00"/>
    <x v="8"/>
    <x v="2"/>
    <d v="2014-09-12T00:00:00"/>
    <s v="Standard Class"/>
    <s v="BM-11140"/>
    <s v="Becky Martin"/>
    <x v="0"/>
    <s v="United States"/>
    <x v="52"/>
    <x v="5"/>
    <n v="78207"/>
    <x v="2"/>
    <s v="OFF-AP-10002518"/>
    <x v="1"/>
    <x v="9"/>
    <s v="Kensington 7 Outlet MasterPiece Power Center"/>
    <x v="165"/>
    <x v="2"/>
    <x v="3"/>
    <x v="167"/>
    <n v="-2.5500000000000007"/>
    <n v="631.82899999999995"/>
    <n v="35.595999999999989"/>
    <n v="-90.769800000000004"/>
    <x v="1"/>
    <s v="high"/>
    <n v="-0.71830985915492973"/>
  </r>
  <r>
    <n v="171"/>
    <s v="CA-2014-139892"/>
    <d v="2014-09-08T00:00:00"/>
    <x v="8"/>
    <x v="2"/>
    <d v="2014-09-12T00:00:00"/>
    <s v="Standard Class"/>
    <s v="BM-11140"/>
    <s v="Becky Martin"/>
    <x v="0"/>
    <s v="United States"/>
    <x v="52"/>
    <x v="5"/>
    <n v="78207"/>
    <x v="2"/>
    <s v="TEC-PH-10003931"/>
    <x v="2"/>
    <x v="7"/>
    <s v="JBL Micro Wireless Portable Bluetooth Speaker"/>
    <x v="166"/>
    <x v="1"/>
    <x v="2"/>
    <x v="168"/>
    <n v="6.2500000000000056E-2"/>
    <n v="134.97749999999999"/>
    <n v="47.991999999999997"/>
    <n v="2.9995000000000025"/>
    <x v="0"/>
    <s v="average"/>
    <n v="6.6666666666666721E-2"/>
  </r>
  <r>
    <n v="172"/>
    <s v="CA-2014-118962"/>
    <d v="2014-08-05T00:00:00"/>
    <x v="6"/>
    <x v="2"/>
    <d v="2014-08-09T00:00:00"/>
    <s v="Standard Class"/>
    <s v="CS-12130"/>
    <s v="Chad Sievert"/>
    <x v="0"/>
    <s v="United States"/>
    <x v="1"/>
    <x v="1"/>
    <n v="90004"/>
    <x v="1"/>
    <s v="OFF-PA-10000659"/>
    <x v="1"/>
    <x v="10"/>
    <s v="Adams Phone Message Book, Professional, 400 Message Capacity, 5 3/6” x 11”"/>
    <x v="167"/>
    <x v="1"/>
    <x v="0"/>
    <x v="169"/>
    <n v="0.47000000000000003"/>
    <n v="11.0982"/>
    <n v="6.98"/>
    <n v="3.2806000000000002"/>
    <x v="0"/>
    <s v="low"/>
    <n v="0.8867924528301887"/>
  </r>
  <r>
    <n v="173"/>
    <s v="CA-2014-118962"/>
    <d v="2014-08-05T00:00:00"/>
    <x v="6"/>
    <x v="2"/>
    <d v="2014-08-09T00:00:00"/>
    <s v="Standard Class"/>
    <s v="CS-12130"/>
    <s v="Chad Sievert"/>
    <x v="0"/>
    <s v="United States"/>
    <x v="1"/>
    <x v="1"/>
    <n v="90004"/>
    <x v="1"/>
    <s v="OFF-PA-10001144"/>
    <x v="1"/>
    <x v="10"/>
    <s v="Xerox 1913"/>
    <x v="168"/>
    <x v="0"/>
    <x v="0"/>
    <x v="170"/>
    <n v="0.48"/>
    <n v="57.699199999999998"/>
    <n v="55.48"/>
    <n v="26.630399999999998"/>
    <x v="0"/>
    <s v="low"/>
    <n v="0.92307692307692302"/>
  </r>
  <r>
    <n v="174"/>
    <s v="CA-2014-118962"/>
    <d v="2014-08-05T00:00:00"/>
    <x v="6"/>
    <x v="2"/>
    <d v="2014-08-09T00:00:00"/>
    <s v="Standard Class"/>
    <s v="CS-12130"/>
    <s v="Chad Sievert"/>
    <x v="0"/>
    <s v="United States"/>
    <x v="1"/>
    <x v="1"/>
    <n v="90004"/>
    <x v="1"/>
    <s v="FUR-CH-10003817"/>
    <x v="0"/>
    <x v="1"/>
    <s v="Global Value Steno Chair, Gray"/>
    <x v="169"/>
    <x v="3"/>
    <x v="2"/>
    <x v="171"/>
    <n v="6.2499999999999986E-2"/>
    <n v="318.88500000000005"/>
    <n v="48.592000000000006"/>
    <n v="3.0369999999999999"/>
    <x v="0"/>
    <s v="average"/>
    <n v="6.6666666666666652E-2"/>
  </r>
  <r>
    <n v="175"/>
    <s v="US-2014-100853"/>
    <d v="2014-09-14T00:00:00"/>
    <x v="8"/>
    <x v="2"/>
    <d v="2014-09-19T00:00:00"/>
    <s v="Standard Class"/>
    <s v="JB-15400"/>
    <s v="Jennifer Braxton"/>
    <x v="1"/>
    <s v="United States"/>
    <x v="22"/>
    <x v="10"/>
    <n v="60623"/>
    <x v="2"/>
    <s v="OFF-AP-10000891"/>
    <x v="1"/>
    <x v="9"/>
    <s v="Kensington 7 Outlet MasterPiece HOMEOFFICE Power Control Center"/>
    <x v="170"/>
    <x v="0"/>
    <x v="3"/>
    <x v="172"/>
    <n v="-2.5000000000000009"/>
    <n v="183.56800000000004"/>
    <n v="26.223999999999997"/>
    <n v="-65.560000000000016"/>
    <x v="1"/>
    <s v="high"/>
    <n v="-0.7142857142857143"/>
  </r>
  <r>
    <n v="176"/>
    <s v="US-2014-100853"/>
    <d v="2014-09-14T00:00:00"/>
    <x v="8"/>
    <x v="2"/>
    <d v="2014-09-19T00:00:00"/>
    <s v="Standard Class"/>
    <s v="JB-15400"/>
    <s v="Jennifer Braxton"/>
    <x v="1"/>
    <s v="United States"/>
    <x v="22"/>
    <x v="10"/>
    <n v="60623"/>
    <x v="2"/>
    <s v="OFF-LA-10003148"/>
    <x v="1"/>
    <x v="2"/>
    <s v="Avery 51"/>
    <x v="171"/>
    <x v="4"/>
    <x v="2"/>
    <x v="173"/>
    <n v="0.32499999999999996"/>
    <n v="13.608000000000001"/>
    <n v="5.04"/>
    <n v="1.6379999999999997"/>
    <x v="0"/>
    <s v="average"/>
    <n v="0.48148148148148134"/>
  </r>
  <r>
    <n v="177"/>
    <s v="US-2017-152366"/>
    <d v="2017-04-21T00:00:00"/>
    <x v="3"/>
    <x v="3"/>
    <d v="2017-04-25T00:00:00"/>
    <s v="Second Class"/>
    <s v="SJ-20500"/>
    <s v="Shirley Jackson"/>
    <x v="0"/>
    <s v="United States"/>
    <x v="12"/>
    <x v="5"/>
    <n v="77036"/>
    <x v="2"/>
    <s v="OFF-AP-10002684"/>
    <x v="1"/>
    <x v="9"/>
    <s v="Acco 7-Outlet Masterpiece Power Center, Wihtout Fax/Phone Line Protection"/>
    <x v="172"/>
    <x v="4"/>
    <x v="3"/>
    <x v="174"/>
    <n v="-2.5000000000000013"/>
    <n v="340.42400000000009"/>
    <n v="24.315999999999995"/>
    <n v="-60.79000000000002"/>
    <x v="1"/>
    <s v="high"/>
    <n v="-0.7142857142857143"/>
  </r>
  <r>
    <n v="178"/>
    <s v="US-2015-101511"/>
    <d v="2015-11-21T00:00:00"/>
    <x v="0"/>
    <x v="1"/>
    <d v="2015-11-23T00:00:00"/>
    <s v="Second Class"/>
    <s v="JE-15745"/>
    <s v="Joel Eaton"/>
    <x v="0"/>
    <s v="United States"/>
    <x v="46"/>
    <x v="24"/>
    <n v="43055"/>
    <x v="3"/>
    <s v="FUR-CH-10004698"/>
    <x v="0"/>
    <x v="1"/>
    <s v="Padded Folding Chairs, Black, 4/Carton"/>
    <x v="173"/>
    <x v="3"/>
    <x v="4"/>
    <x v="175"/>
    <n v="-2.8571428571428414E-2"/>
    <n v="408.13919999999996"/>
    <n v="56.686"/>
    <n v="-1.6195999999999913"/>
    <x v="1"/>
    <s v="high"/>
    <n v="-2.7777777777777631E-2"/>
  </r>
  <r>
    <n v="179"/>
    <s v="US-2015-101511"/>
    <d v="2015-11-21T00:00:00"/>
    <x v="0"/>
    <x v="1"/>
    <d v="2015-11-23T00:00:00"/>
    <s v="Second Class"/>
    <s v="JE-15745"/>
    <s v="Joel Eaton"/>
    <x v="0"/>
    <s v="United States"/>
    <x v="46"/>
    <x v="24"/>
    <n v="43055"/>
    <x v="3"/>
    <s v="OFF-SU-10002189"/>
    <x v="1"/>
    <x v="14"/>
    <s v="Acme Rosewood Handle Letter Opener"/>
    <x v="174"/>
    <x v="2"/>
    <x v="2"/>
    <x v="176"/>
    <n v="-0.23750000000000004"/>
    <n v="19.651500000000002"/>
    <n v="3.1760000000000002"/>
    <n v="-0.75430000000000019"/>
    <x v="1"/>
    <s v="average"/>
    <n v="-0.19191919191919193"/>
  </r>
  <r>
    <n v="180"/>
    <s v="CA-2015-137225"/>
    <d v="2015-12-15T00:00:00"/>
    <x v="4"/>
    <x v="1"/>
    <d v="2015-12-19T00:00:00"/>
    <s v="Standard Class"/>
    <s v="JK-15640"/>
    <s v="Jim Kriz"/>
    <x v="2"/>
    <s v="United States"/>
    <x v="20"/>
    <x v="15"/>
    <n v="10009"/>
    <x v="3"/>
    <s v="OFF-AR-10001940"/>
    <x v="1"/>
    <x v="6"/>
    <s v="Sanford Colorific Eraseable Coloring Pencils, 12 Count"/>
    <x v="175"/>
    <x v="7"/>
    <x v="0"/>
    <x v="177"/>
    <n v="0.43000000000000005"/>
    <n v="1.8695999999999997"/>
    <n v="3.28"/>
    <n v="1.4104000000000001"/>
    <x v="0"/>
    <s v="low"/>
    <n v="0.75438596491228083"/>
  </r>
  <r>
    <n v="181"/>
    <s v="CA-2014-166191"/>
    <d v="2014-12-05T00:00:00"/>
    <x v="4"/>
    <x v="2"/>
    <d v="2014-12-09T00:00:00"/>
    <s v="Second Class"/>
    <s v="DK-13150"/>
    <s v="David Kendrick"/>
    <x v="1"/>
    <s v="United States"/>
    <x v="27"/>
    <x v="10"/>
    <n v="62521"/>
    <x v="2"/>
    <s v="OFF-ST-10003455"/>
    <x v="1"/>
    <x v="4"/>
    <s v="Tenex File Box, Personal Filing Tote with Lid, Black"/>
    <x v="176"/>
    <x v="0"/>
    <x v="2"/>
    <x v="178"/>
    <n v="7.4999999999999997E-2"/>
    <n v="22.954800000000002"/>
    <n v="12.408000000000001"/>
    <n v="0.93060000000000009"/>
    <x v="0"/>
    <s v="average"/>
    <n v="8.1081081081081086E-2"/>
  </r>
  <r>
    <n v="182"/>
    <s v="CA-2014-166191"/>
    <d v="2014-12-05T00:00:00"/>
    <x v="4"/>
    <x v="2"/>
    <d v="2014-12-09T00:00:00"/>
    <s v="Second Class"/>
    <s v="DK-13150"/>
    <s v="David Kendrick"/>
    <x v="1"/>
    <s v="United States"/>
    <x v="27"/>
    <x v="10"/>
    <n v="62521"/>
    <x v="2"/>
    <s v="TEC-AC-10004659"/>
    <x v="2"/>
    <x v="11"/>
    <s v="Imation Secure+ Hardware Encrypted USB 2.0 Flash Drive; 16GB"/>
    <x v="177"/>
    <x v="3"/>
    <x v="2"/>
    <x v="179"/>
    <n v="0.18749999999999997"/>
    <n v="332.10449999999997"/>
    <n v="58.391999999999996"/>
    <n v="10.948499999999997"/>
    <x v="0"/>
    <s v="average"/>
    <n v="0.23076923076923073"/>
  </r>
  <r>
    <n v="183"/>
    <s v="CA-2014-158274"/>
    <d v="2014-11-19T00:00:00"/>
    <x v="0"/>
    <x v="2"/>
    <d v="2014-11-24T00:00:00"/>
    <s v="Second Class"/>
    <s v="RM-19675"/>
    <s v="Robert Marley"/>
    <x v="2"/>
    <s v="United States"/>
    <x v="53"/>
    <x v="28"/>
    <n v="71203"/>
    <x v="0"/>
    <s v="TEC-PH-10003273"/>
    <x v="2"/>
    <x v="7"/>
    <s v="AT&amp;T TR1909W"/>
    <x v="178"/>
    <x v="4"/>
    <x v="0"/>
    <x v="180"/>
    <n v="0.26000000000000006"/>
    <n v="372.93039999999996"/>
    <n v="125.99"/>
    <n v="32.757400000000004"/>
    <x v="0"/>
    <s v="low"/>
    <n v="0.35135135135135143"/>
  </r>
  <r>
    <n v="184"/>
    <s v="CA-2014-158274"/>
    <d v="2014-11-19T00:00:00"/>
    <x v="0"/>
    <x v="2"/>
    <d v="2014-11-24T00:00:00"/>
    <s v="Second Class"/>
    <s v="RM-19675"/>
    <s v="Robert Marley"/>
    <x v="2"/>
    <s v="United States"/>
    <x v="53"/>
    <x v="28"/>
    <n v="71203"/>
    <x v="0"/>
    <s v="TEC-PH-10004896"/>
    <x v="2"/>
    <x v="7"/>
    <s v="Nokia Lumia 521 (T-Mobile)"/>
    <x v="179"/>
    <x v="2"/>
    <x v="0"/>
    <x v="181"/>
    <n v="0.28000000000000003"/>
    <n v="107.96399999999998"/>
    <n v="29.99"/>
    <n v="8.3972000000000016"/>
    <x v="0"/>
    <s v="low"/>
    <n v="0.38888888888888901"/>
  </r>
  <r>
    <n v="185"/>
    <s v="CA-2014-158274"/>
    <d v="2014-11-19T00:00:00"/>
    <x v="0"/>
    <x v="2"/>
    <d v="2014-11-24T00:00:00"/>
    <s v="Second Class"/>
    <s v="RM-19675"/>
    <s v="Robert Marley"/>
    <x v="2"/>
    <s v="United States"/>
    <x v="53"/>
    <x v="28"/>
    <n v="71203"/>
    <x v="0"/>
    <s v="TEC-AC-10002345"/>
    <x v="2"/>
    <x v="11"/>
    <s v="HP Standard 104 key PS/2 Keyboard"/>
    <x v="180"/>
    <x v="0"/>
    <x v="0"/>
    <x v="182"/>
    <n v="0.25"/>
    <n v="21.75"/>
    <n v="14.5"/>
    <n v="3.625"/>
    <x v="0"/>
    <s v="low"/>
    <n v="0.33333333333333331"/>
  </r>
  <r>
    <n v="186"/>
    <s v="CA-2016-105018"/>
    <d v="2016-11-28T00:00:00"/>
    <x v="0"/>
    <x v="0"/>
    <d v="2016-12-02T00:00:00"/>
    <s v="Standard Class"/>
    <s v="SK-19990"/>
    <s v="Sally Knutson"/>
    <x v="0"/>
    <s v="United States"/>
    <x v="54"/>
    <x v="29"/>
    <n v="6824"/>
    <x v="3"/>
    <s v="OFF-BI-10001890"/>
    <x v="1"/>
    <x v="8"/>
    <s v="Avery Poly Binder Pockets"/>
    <x v="181"/>
    <x v="0"/>
    <x v="0"/>
    <x v="183"/>
    <n v="0.48"/>
    <n v="3.7232000000000003"/>
    <n v="3.58"/>
    <n v="1.7183999999999999"/>
    <x v="0"/>
    <s v="low"/>
    <n v="0.92307692307692302"/>
  </r>
  <r>
    <n v="187"/>
    <s v="CA-2014-123260"/>
    <d v="2014-08-26T00:00:00"/>
    <x v="6"/>
    <x v="2"/>
    <d v="2014-08-30T00:00:00"/>
    <s v="Standard Class"/>
    <s v="FM-14290"/>
    <s v="Frank Merwin"/>
    <x v="2"/>
    <s v="United States"/>
    <x v="1"/>
    <x v="1"/>
    <n v="90032"/>
    <x v="1"/>
    <s v="TEC-AC-10002323"/>
    <x v="2"/>
    <x v="11"/>
    <s v="SanDisk Ultra 32 GB MicroSDHC Class 10 Memory Card"/>
    <x v="182"/>
    <x v="8"/>
    <x v="0"/>
    <x v="184"/>
    <n v="0.13000000000000003"/>
    <n v="153.816"/>
    <n v="22.1"/>
    <n v="2.8730000000000011"/>
    <x v="0"/>
    <s v="low"/>
    <n v="0.14942528735632191"/>
  </r>
  <r>
    <n v="188"/>
    <s v="CA-2016-157000"/>
    <d v="2016-07-16T00:00:00"/>
    <x v="7"/>
    <x v="0"/>
    <d v="2016-07-22T00:00:00"/>
    <s v="Standard Class"/>
    <s v="AM-10360"/>
    <s v="Alice McCarthy"/>
    <x v="1"/>
    <s v="United States"/>
    <x v="55"/>
    <x v="5"/>
    <n v="75051"/>
    <x v="2"/>
    <s v="OFF-ST-10001328"/>
    <x v="1"/>
    <x v="4"/>
    <s v="Personal Filing Tote with Lid, Black/Gray"/>
    <x v="183"/>
    <x v="1"/>
    <x v="2"/>
    <x v="185"/>
    <n v="0.1"/>
    <n v="33.501600000000003"/>
    <n v="12.408000000000001"/>
    <n v="1.2408000000000001"/>
    <x v="0"/>
    <s v="average"/>
    <n v="0.1111111111111111"/>
  </r>
  <r>
    <n v="189"/>
    <s v="CA-2016-157000"/>
    <d v="2016-07-16T00:00:00"/>
    <x v="7"/>
    <x v="0"/>
    <d v="2016-07-22T00:00:00"/>
    <s v="Standard Class"/>
    <s v="AM-10360"/>
    <s v="Alice McCarthy"/>
    <x v="1"/>
    <s v="United States"/>
    <x v="55"/>
    <x v="5"/>
    <n v="75051"/>
    <x v="2"/>
    <s v="OFF-PA-10001950"/>
    <x v="1"/>
    <x v="10"/>
    <s v="Southworth 25% Cotton Antique Laid Paper &amp; Envelopes"/>
    <x v="184"/>
    <x v="1"/>
    <x v="2"/>
    <x v="186"/>
    <n v="0.31249999999999978"/>
    <n v="13.761000000000006"/>
    <n v="6.6720000000000006"/>
    <n v="2.0849999999999986"/>
    <x v="0"/>
    <s v="average"/>
    <n v="0.45454545454545409"/>
  </r>
  <r>
    <n v="190"/>
    <s v="CA-2015-102281"/>
    <d v="2015-10-12T00:00:00"/>
    <x v="2"/>
    <x v="1"/>
    <d v="2015-10-14T00:00:00"/>
    <s v="First Class"/>
    <s v="MP-17470"/>
    <s v="Mark Packer"/>
    <x v="2"/>
    <s v="United States"/>
    <x v="20"/>
    <x v="15"/>
    <n v="10035"/>
    <x v="3"/>
    <s v="FUR-BO-10002613"/>
    <x v="0"/>
    <x v="0"/>
    <s v="Atlantic Metals Mobile 4-Shelf Bookcases, Custom Colors"/>
    <x v="185"/>
    <x v="4"/>
    <x v="2"/>
    <x v="187"/>
    <n v="0.12499999999999989"/>
    <n v="786.74400000000014"/>
    <n v="224.78400000000002"/>
    <n v="28.097999999999978"/>
    <x v="0"/>
    <s v="average"/>
    <n v="0.14285714285714271"/>
  </r>
  <r>
    <n v="191"/>
    <s v="CA-2015-102281"/>
    <d v="2015-10-12T00:00:00"/>
    <x v="2"/>
    <x v="1"/>
    <d v="2015-10-14T00:00:00"/>
    <s v="First Class"/>
    <s v="MP-17470"/>
    <s v="Mark Packer"/>
    <x v="2"/>
    <s v="United States"/>
    <x v="20"/>
    <x v="15"/>
    <n v="10035"/>
    <x v="3"/>
    <s v="TEC-PH-10001552"/>
    <x v="2"/>
    <x v="7"/>
    <s v="I Need's 3d Hello Kitty Hybrid Silicone Case Cover for HTC One X 4g with 3d Hello Kitty Stylus Pen Green/pink"/>
    <x v="186"/>
    <x v="5"/>
    <x v="0"/>
    <x v="188"/>
    <n v="0.28000000000000003"/>
    <n v="51.667200000000001"/>
    <n v="11.96"/>
    <n v="3.3488000000000007"/>
    <x v="0"/>
    <s v="low"/>
    <n v="0.38888888888888895"/>
  </r>
  <r>
    <n v="192"/>
    <s v="CA-2015-102281"/>
    <d v="2015-10-12T00:00:00"/>
    <x v="2"/>
    <x v="1"/>
    <d v="2015-10-14T00:00:00"/>
    <s v="First Class"/>
    <s v="MP-17470"/>
    <s v="Mark Packer"/>
    <x v="2"/>
    <s v="United States"/>
    <x v="20"/>
    <x v="15"/>
    <n v="10035"/>
    <x v="3"/>
    <s v="OFF-PA-10000061"/>
    <x v="1"/>
    <x v="10"/>
    <s v="Xerox 205"/>
    <x v="187"/>
    <x v="8"/>
    <x v="0"/>
    <x v="189"/>
    <n v="0.48000000000000004"/>
    <n v="26.956800000000001"/>
    <n v="6.48"/>
    <n v="3.1104000000000003"/>
    <x v="0"/>
    <s v="low"/>
    <n v="0.92307692307692313"/>
  </r>
  <r>
    <n v="193"/>
    <s v="CA-2015-102281"/>
    <d v="2015-10-12T00:00:00"/>
    <x v="2"/>
    <x v="1"/>
    <d v="2015-10-14T00:00:00"/>
    <s v="First Class"/>
    <s v="MP-17470"/>
    <s v="Mark Packer"/>
    <x v="2"/>
    <s v="United States"/>
    <x v="20"/>
    <x v="15"/>
    <n v="10035"/>
    <x v="3"/>
    <s v="FUR-BO-10002545"/>
    <x v="0"/>
    <x v="0"/>
    <s v="Atlantic Metals Mobile 3-Shelf Bookcases, Custom Colors"/>
    <x v="188"/>
    <x v="1"/>
    <x v="2"/>
    <x v="190"/>
    <n v="7.5000000000000011E-2"/>
    <n v="579.37560000000008"/>
    <n v="208.78400000000002"/>
    <n v="15.658800000000005"/>
    <x v="0"/>
    <s v="average"/>
    <n v="8.1081081081081086E-2"/>
  </r>
  <r>
    <n v="194"/>
    <s v="CA-2015-102281"/>
    <d v="2015-10-12T00:00:00"/>
    <x v="2"/>
    <x v="1"/>
    <d v="2015-10-14T00:00:00"/>
    <s v="First Class"/>
    <s v="MP-17470"/>
    <s v="Mark Packer"/>
    <x v="2"/>
    <s v="United States"/>
    <x v="20"/>
    <x v="15"/>
    <n v="10035"/>
    <x v="3"/>
    <s v="OFF-AR-10003514"/>
    <x v="1"/>
    <x v="6"/>
    <s v="4009 Highlighters by Sanford"/>
    <x v="189"/>
    <x v="2"/>
    <x v="0"/>
    <x v="191"/>
    <n v="0.32999999999999996"/>
    <n v="13.333"/>
    <n v="3.9799999999999995"/>
    <n v="1.3133999999999997"/>
    <x v="0"/>
    <s v="low"/>
    <n v="0.49253731343283569"/>
  </r>
  <r>
    <n v="195"/>
    <s v="CA-2015-131457"/>
    <d v="2015-10-31T00:00:00"/>
    <x v="2"/>
    <x v="1"/>
    <d v="2015-11-06T00:00:00"/>
    <s v="Standard Class"/>
    <s v="MZ-17515"/>
    <s v="Mary Zewe"/>
    <x v="1"/>
    <s v="United States"/>
    <x v="56"/>
    <x v="1"/>
    <n v="92374"/>
    <x v="1"/>
    <s v="OFF-EN-10001509"/>
    <x v="1"/>
    <x v="12"/>
    <s v="Poly String Tie Envelopes"/>
    <x v="190"/>
    <x v="3"/>
    <x v="0"/>
    <x v="192"/>
    <n v="0.46999999999999986"/>
    <n v="7.5684000000000022"/>
    <n v="2.04"/>
    <n v="0.95879999999999987"/>
    <x v="0"/>
    <s v="low"/>
    <n v="0.88679245283018826"/>
  </r>
  <r>
    <n v="196"/>
    <s v="CA-2014-140004"/>
    <d v="2014-03-21T00:00:00"/>
    <x v="10"/>
    <x v="2"/>
    <d v="2014-03-25T00:00:00"/>
    <s v="Standard Class"/>
    <s v="CB-12025"/>
    <s v="Cassandra Brandow"/>
    <x v="0"/>
    <s v="United States"/>
    <x v="57"/>
    <x v="24"/>
    <n v="45011"/>
    <x v="3"/>
    <s v="OFF-AR-10004685"/>
    <x v="1"/>
    <x v="6"/>
    <s v="Binney &amp; Smith Crayola Metallic Colored Pencils, 8-Color Set"/>
    <x v="191"/>
    <x v="0"/>
    <x v="2"/>
    <x v="193"/>
    <n v="0.16249999999999992"/>
    <n v="6.204200000000001"/>
    <n v="3.7040000000000002"/>
    <n v="0.60189999999999977"/>
    <x v="0"/>
    <s v="average"/>
    <n v="0.19402985074626855"/>
  </r>
  <r>
    <n v="197"/>
    <s v="CA-2014-140004"/>
    <d v="2014-03-21T00:00:00"/>
    <x v="10"/>
    <x v="2"/>
    <d v="2014-03-25T00:00:00"/>
    <s v="Standard Class"/>
    <s v="CB-12025"/>
    <s v="Cassandra Brandow"/>
    <x v="0"/>
    <s v="United States"/>
    <x v="57"/>
    <x v="24"/>
    <n v="45011"/>
    <x v="3"/>
    <s v="OFF-AR-10004027"/>
    <x v="1"/>
    <x v="6"/>
    <s v="Binney &amp; Smith inkTank Erasable Desk Highlighter, Chisel Tip, Yellow, 12/Box"/>
    <x v="192"/>
    <x v="1"/>
    <x v="2"/>
    <x v="194"/>
    <n v="0.26250000000000007"/>
    <n v="4.4603999999999999"/>
    <n v="2.016"/>
    <n v="0.52920000000000023"/>
    <x v="0"/>
    <s v="average"/>
    <n v="0.35593220338983061"/>
  </r>
  <r>
    <n v="198"/>
    <s v="CA-2017-107720"/>
    <d v="2017-11-06T00:00:00"/>
    <x v="0"/>
    <x v="3"/>
    <d v="2017-11-13T00:00:00"/>
    <s v="Standard Class"/>
    <s v="VM-21685"/>
    <s v="Valerie Mitchum"/>
    <x v="2"/>
    <s v="United States"/>
    <x v="58"/>
    <x v="30"/>
    <n v="7090"/>
    <x v="3"/>
    <s v="OFF-ST-10001414"/>
    <x v="1"/>
    <x v="4"/>
    <s v="Decoflex Hanging Personal Folder File"/>
    <x v="193"/>
    <x v="1"/>
    <x v="0"/>
    <x v="195"/>
    <n v="0.26"/>
    <n v="34.232399999999998"/>
    <n v="15.42"/>
    <n v="4.0091999999999999"/>
    <x v="0"/>
    <s v="low"/>
    <n v="0.35135135135135137"/>
  </r>
  <r>
    <n v="199"/>
    <s v="US-2017-124303"/>
    <d v="2017-07-06T00:00:00"/>
    <x v="7"/>
    <x v="3"/>
    <d v="2017-07-13T00:00:00"/>
    <s v="Standard Class"/>
    <s v="FH-14365"/>
    <s v="Fred Hopkins"/>
    <x v="1"/>
    <s v="United States"/>
    <x v="10"/>
    <x v="9"/>
    <n v="19120"/>
    <x v="3"/>
    <s v="OFF-BI-10000343"/>
    <x v="1"/>
    <x v="8"/>
    <s v="Pressboard Covers with Storage Hooks, 9 1/2&quot; x 11&quot;, Light Blue"/>
    <x v="194"/>
    <x v="0"/>
    <x v="6"/>
    <x v="196"/>
    <n v="-0.76666666666666639"/>
    <n v="5.2046000000000001"/>
    <n v="1.4730000000000003"/>
    <n v="-1.1292999999999997"/>
    <x v="1"/>
    <s v="high"/>
    <n v="-0.4339622641509433"/>
  </r>
  <r>
    <n v="200"/>
    <s v="US-2017-124303"/>
    <d v="2017-07-06T00:00:00"/>
    <x v="7"/>
    <x v="3"/>
    <d v="2017-07-13T00:00:00"/>
    <s v="Standard Class"/>
    <s v="FH-14365"/>
    <s v="Fred Hopkins"/>
    <x v="1"/>
    <s v="United States"/>
    <x v="10"/>
    <x v="9"/>
    <n v="19120"/>
    <x v="3"/>
    <s v="OFF-PA-10002749"/>
    <x v="1"/>
    <x v="10"/>
    <s v="Wirebound Message Books, 5-1/2 x 4 Forms, 2 or 4 Forms per Page"/>
    <x v="195"/>
    <x v="1"/>
    <x v="2"/>
    <x v="197"/>
    <n v="0.36249999999999999"/>
    <n v="10.235700000000001"/>
    <n v="5.3520000000000003"/>
    <n v="1.9401000000000002"/>
    <x v="0"/>
    <s v="average"/>
    <n v="0.56862745098039214"/>
  </r>
  <r>
    <n v="201"/>
    <s v="CA-2017-105074"/>
    <d v="2017-06-24T00:00:00"/>
    <x v="1"/>
    <x v="3"/>
    <d v="2017-06-29T00:00:00"/>
    <s v="Standard Class"/>
    <s v="MB-17305"/>
    <s v="Maria Bertelson"/>
    <x v="0"/>
    <s v="United States"/>
    <x v="59"/>
    <x v="24"/>
    <n v="44312"/>
    <x v="3"/>
    <s v="OFF-PA-10002666"/>
    <x v="1"/>
    <x v="10"/>
    <s v="Southworth 25% Cotton Linen-Finish Paper &amp; Envelopes"/>
    <x v="196"/>
    <x v="1"/>
    <x v="2"/>
    <x v="198"/>
    <n v="0.31249999999999989"/>
    <n v="14.949000000000005"/>
    <n v="7.2480000000000011"/>
    <n v="2.2649999999999997"/>
    <x v="0"/>
    <s v="average"/>
    <n v="0.45454545454545431"/>
  </r>
  <r>
    <n v="202"/>
    <s v="CA-2014-133690"/>
    <d v="2014-08-03T00:00:00"/>
    <x v="6"/>
    <x v="2"/>
    <d v="2014-08-05T00:00:00"/>
    <s v="First Class"/>
    <s v="BS-11755"/>
    <s v="Bruce Stewart"/>
    <x v="0"/>
    <s v="United States"/>
    <x v="60"/>
    <x v="22"/>
    <n v="80219"/>
    <x v="1"/>
    <s v="FUR-TA-10004289"/>
    <x v="0"/>
    <x v="3"/>
    <s v="BoxOffice By Design Rectangular and Half-Moon Meeting Room Tables"/>
    <x v="197"/>
    <x v="0"/>
    <x v="5"/>
    <x v="199"/>
    <n v="-0.74"/>
    <n v="380.625"/>
    <n v="109.375"/>
    <n v="-80.9375"/>
    <x v="1"/>
    <s v="high"/>
    <n v="-0.42528735632183906"/>
  </r>
  <r>
    <n v="203"/>
    <s v="CA-2014-133690"/>
    <d v="2014-08-03T00:00:00"/>
    <x v="6"/>
    <x v="2"/>
    <d v="2014-08-05T00:00:00"/>
    <s v="First Class"/>
    <s v="BS-11755"/>
    <s v="Bruce Stewart"/>
    <x v="0"/>
    <s v="United States"/>
    <x v="60"/>
    <x v="22"/>
    <n v="80219"/>
    <x v="1"/>
    <s v="OFF-AP-10003622"/>
    <x v="1"/>
    <x v="9"/>
    <s v="Bravo II Megaboss 12-Amp Hard Body Upright, Replacement Belts, 2 Belts per Pack"/>
    <x v="198"/>
    <x v="7"/>
    <x v="2"/>
    <x v="200"/>
    <n v="0.11249999999999995"/>
    <n v="2.3075000000000001"/>
    <n v="2.6"/>
    <n v="0.29249999999999987"/>
    <x v="0"/>
    <s v="average"/>
    <n v="0.12676056338028163"/>
  </r>
  <r>
    <n v="204"/>
    <s v="US-2017-116701"/>
    <d v="2017-12-17T00:00:00"/>
    <x v="4"/>
    <x v="3"/>
    <d v="2017-12-21T00:00:00"/>
    <s v="Second Class"/>
    <s v="LC-17140"/>
    <s v="Logan Currie"/>
    <x v="0"/>
    <s v="United States"/>
    <x v="61"/>
    <x v="5"/>
    <n v="75220"/>
    <x v="2"/>
    <s v="OFF-AP-10003217"/>
    <x v="1"/>
    <x v="9"/>
    <s v="Eureka Sanitaire  Commercial Upright"/>
    <x v="199"/>
    <x v="0"/>
    <x v="3"/>
    <x v="201"/>
    <n v="-2.7000000000000006"/>
    <n v="245.2508"/>
    <n v="33.141999999999996"/>
    <n v="-89.483400000000003"/>
    <x v="1"/>
    <s v="high"/>
    <n v="-0.72972972972972971"/>
  </r>
  <r>
    <n v="205"/>
    <s v="CA-2017-126382"/>
    <d v="2017-06-03T00:00:00"/>
    <x v="1"/>
    <x v="3"/>
    <d v="2017-06-07T00:00:00"/>
    <s v="Standard Class"/>
    <s v="HK-14890"/>
    <s v="Heather Kirkland"/>
    <x v="1"/>
    <s v="United States"/>
    <x v="47"/>
    <x v="18"/>
    <n v="37064"/>
    <x v="0"/>
    <s v="FUR-FU-10002960"/>
    <x v="0"/>
    <x v="5"/>
    <s v="Eldon 200 Class Desk Accessories, Burgundy"/>
    <x v="200"/>
    <x v="3"/>
    <x v="2"/>
    <x v="202"/>
    <n v="0.27500000000000002"/>
    <n v="25.496800000000004"/>
    <n v="5.0240000000000009"/>
    <n v="1.3816000000000004"/>
    <x v="0"/>
    <s v="average"/>
    <n v="0.37931034482758624"/>
  </r>
  <r>
    <n v="206"/>
    <s v="CA-2017-108329"/>
    <d v="2017-12-09T00:00:00"/>
    <x v="4"/>
    <x v="3"/>
    <d v="2017-12-14T00:00:00"/>
    <s v="Standard Class"/>
    <s v="LE-16810"/>
    <s v="Laurel Elliston"/>
    <x v="0"/>
    <s v="United States"/>
    <x v="62"/>
    <x v="1"/>
    <n v="90604"/>
    <x v="1"/>
    <s v="TEC-PH-10001918"/>
    <x v="2"/>
    <x v="7"/>
    <s v="Nortel Business Series Terminal T7208 Digital phone"/>
    <x v="201"/>
    <x v="4"/>
    <x v="2"/>
    <x v="203"/>
    <n v="0.10000000000000005"/>
    <n v="400.2912"/>
    <n v="111.19200000000001"/>
    <n v="11.119200000000006"/>
    <x v="0"/>
    <s v="average"/>
    <n v="0.11111111111111117"/>
  </r>
  <r>
    <n v="207"/>
    <s v="CA-2017-135860"/>
    <d v="2017-12-01T00:00:00"/>
    <x v="4"/>
    <x v="3"/>
    <d v="2017-12-07T00:00:00"/>
    <s v="Standard Class"/>
    <s v="JH-15985"/>
    <s v="Joseph Holt"/>
    <x v="0"/>
    <s v="United States"/>
    <x v="63"/>
    <x v="12"/>
    <n v="48601"/>
    <x v="2"/>
    <s v="OFF-ST-10000642"/>
    <x v="1"/>
    <x v="4"/>
    <s v="Tennsco Lockers, Gray"/>
    <x v="202"/>
    <x v="4"/>
    <x v="0"/>
    <x v="204"/>
    <n v="6.9999999999999937E-2"/>
    <n v="78.045600000000007"/>
    <n v="20.98"/>
    <n v="1.4685999999999986"/>
    <x v="0"/>
    <s v="low"/>
    <n v="7.5268817204300995E-2"/>
  </r>
  <r>
    <n v="208"/>
    <s v="CA-2017-135860"/>
    <d v="2017-12-01T00:00:00"/>
    <x v="4"/>
    <x v="3"/>
    <d v="2017-12-07T00:00:00"/>
    <s v="Standard Class"/>
    <s v="JH-15985"/>
    <s v="Joseph Holt"/>
    <x v="0"/>
    <s v="United States"/>
    <x v="63"/>
    <x v="12"/>
    <n v="48601"/>
    <x v="2"/>
    <s v="TEC-PH-10001700"/>
    <x v="2"/>
    <x v="7"/>
    <s v="Panasonic KX-TG6844B Expandable Digital Cordless Telephone"/>
    <x v="203"/>
    <x v="0"/>
    <x v="0"/>
    <x v="205"/>
    <n v="0.27000000000000007"/>
    <n v="96.345399999999984"/>
    <n v="65.989999999999995"/>
    <n v="17.817300000000003"/>
    <x v="0"/>
    <s v="low"/>
    <n v="0.36986301369863028"/>
  </r>
  <r>
    <n v="209"/>
    <s v="CA-2017-135860"/>
    <d v="2017-12-01T00:00:00"/>
    <x v="4"/>
    <x v="3"/>
    <d v="2017-12-07T00:00:00"/>
    <s v="Standard Class"/>
    <s v="JH-15985"/>
    <s v="Joseph Holt"/>
    <x v="0"/>
    <s v="United States"/>
    <x v="63"/>
    <x v="12"/>
    <n v="48601"/>
    <x v="2"/>
    <s v="OFF-BI-10003274"/>
    <x v="1"/>
    <x v="8"/>
    <s v="Avery Durable Slant Ring Binders, No Labels"/>
    <x v="204"/>
    <x v="4"/>
    <x v="0"/>
    <x v="206"/>
    <n v="0.47000000000000003"/>
    <n v="8.4375999999999998"/>
    <n v="3.98"/>
    <n v="1.8706"/>
    <x v="0"/>
    <s v="low"/>
    <n v="0.8867924528301887"/>
  </r>
  <r>
    <n v="210"/>
    <s v="CA-2017-135860"/>
    <d v="2017-12-01T00:00:00"/>
    <x v="4"/>
    <x v="3"/>
    <d v="2017-12-07T00:00:00"/>
    <s v="Standard Class"/>
    <s v="JH-15985"/>
    <s v="Joseph Holt"/>
    <x v="0"/>
    <s v="United States"/>
    <x v="63"/>
    <x v="12"/>
    <n v="48601"/>
    <x v="2"/>
    <s v="OFF-FA-10000134"/>
    <x v="1"/>
    <x v="13"/>
    <s v="Advantus Push Pins, Aluminum Head"/>
    <x v="205"/>
    <x v="6"/>
    <x v="0"/>
    <x v="207"/>
    <n v="0.30999999999999994"/>
    <n v="36.080100000000002"/>
    <n v="5.81"/>
    <n v="1.8010999999999997"/>
    <x v="0"/>
    <s v="low"/>
    <n v="0.44927536231884047"/>
  </r>
  <r>
    <n v="211"/>
    <s v="CA-2017-135860"/>
    <d v="2017-12-01T00:00:00"/>
    <x v="4"/>
    <x v="3"/>
    <d v="2017-12-07T00:00:00"/>
    <s v="Standard Class"/>
    <s v="JH-15985"/>
    <s v="Joseph Holt"/>
    <x v="0"/>
    <s v="United States"/>
    <x v="63"/>
    <x v="12"/>
    <n v="48601"/>
    <x v="2"/>
    <s v="OFF-ST-10001522"/>
    <x v="1"/>
    <x v="4"/>
    <s v="Gould Plastics 18-Pocket Panel Bin, 34w x 5-1/4d x 20-1/2h"/>
    <x v="206"/>
    <x v="7"/>
    <x v="0"/>
    <x v="208"/>
    <n v="3.9999999999999931E-2"/>
    <n v="88.310400000000001"/>
    <n v="91.99"/>
    <n v="3.6795999999999935"/>
    <x v="0"/>
    <s v="low"/>
    <n v="4.1666666666666595E-2"/>
  </r>
  <r>
    <n v="212"/>
    <s v="CA-2015-101007"/>
    <d v="2015-02-09T00:00:00"/>
    <x v="11"/>
    <x v="1"/>
    <d v="2015-02-13T00:00:00"/>
    <s v="Second Class"/>
    <s v="MS-17980"/>
    <s v="Michael Stewart"/>
    <x v="1"/>
    <s v="United States"/>
    <x v="61"/>
    <x v="5"/>
    <n v="75220"/>
    <x v="2"/>
    <s v="TEC-AC-10001266"/>
    <x v="2"/>
    <x v="11"/>
    <s v="Memorex Micro Travel Drive 8 GB"/>
    <x v="207"/>
    <x v="0"/>
    <x v="2"/>
    <x v="209"/>
    <n v="0.31249999999999994"/>
    <n v="14.3"/>
    <n v="10.4"/>
    <n v="3.2499999999999996"/>
    <x v="0"/>
    <s v="average"/>
    <n v="0.45454545454545447"/>
  </r>
  <r>
    <n v="213"/>
    <s v="CA-2015-146262"/>
    <d v="2015-01-02T00:00:00"/>
    <x v="9"/>
    <x v="1"/>
    <d v="2015-01-09T00:00:00"/>
    <s v="Standard Class"/>
    <s v="VW-21775"/>
    <s v="Victoria Wilson"/>
    <x v="1"/>
    <s v="United States"/>
    <x v="64"/>
    <x v="24"/>
    <n v="44256"/>
    <x v="3"/>
    <s v="OFF-LA-10004544"/>
    <x v="1"/>
    <x v="2"/>
    <s v="Avery 505"/>
    <x v="208"/>
    <x v="0"/>
    <x v="2"/>
    <x v="210"/>
    <n v="0.37499999999999989"/>
    <n v="14.800000000000004"/>
    <n v="11.840000000000002"/>
    <n v="4.4399999999999995"/>
    <x v="0"/>
    <s v="average"/>
    <n v="0.59999999999999976"/>
  </r>
  <r>
    <n v="214"/>
    <s v="CA-2015-146262"/>
    <d v="2015-01-02T00:00:00"/>
    <x v="9"/>
    <x v="1"/>
    <d v="2015-01-09T00:00:00"/>
    <s v="Standard Class"/>
    <s v="VW-21775"/>
    <s v="Victoria Wilson"/>
    <x v="1"/>
    <s v="United States"/>
    <x v="64"/>
    <x v="24"/>
    <n v="44256"/>
    <x v="3"/>
    <s v="FUR-BO-10004695"/>
    <x v="0"/>
    <x v="0"/>
    <s v="O'Sullivan 2-Door Barrister Bookcase in Odessa Pine"/>
    <x v="209"/>
    <x v="2"/>
    <x v="5"/>
    <x v="211"/>
    <n v="-0.54000000000000015"/>
    <n v="696.77300000000002"/>
    <n v="90.49"/>
    <n v="-48.86460000000001"/>
    <x v="1"/>
    <s v="high"/>
    <n v="-0.35064935064935071"/>
  </r>
  <r>
    <n v="215"/>
    <s v="CA-2015-146262"/>
    <d v="2015-01-02T00:00:00"/>
    <x v="9"/>
    <x v="1"/>
    <d v="2015-01-09T00:00:00"/>
    <s v="Standard Class"/>
    <s v="VW-21775"/>
    <s v="Victoria Wilson"/>
    <x v="1"/>
    <s v="United States"/>
    <x v="64"/>
    <x v="24"/>
    <n v="44256"/>
    <x v="3"/>
    <s v="TEC-PH-10002844"/>
    <x v="2"/>
    <x v="7"/>
    <s v="Speck Products Candyshell Flip Case"/>
    <x v="210"/>
    <x v="1"/>
    <x v="10"/>
    <x v="212"/>
    <n v="-0.23333333333333342"/>
    <n v="77.677800000000005"/>
    <n v="20.994"/>
    <n v="-4.8986000000000018"/>
    <x v="1"/>
    <s v="high"/>
    <n v="-0.18918918918918926"/>
  </r>
  <r>
    <n v="216"/>
    <s v="CA-2015-146262"/>
    <d v="2015-01-02T00:00:00"/>
    <x v="9"/>
    <x v="1"/>
    <d v="2015-01-09T00:00:00"/>
    <s v="Standard Class"/>
    <s v="VW-21775"/>
    <s v="Victoria Wilson"/>
    <x v="1"/>
    <s v="United States"/>
    <x v="64"/>
    <x v="24"/>
    <n v="44256"/>
    <x v="3"/>
    <s v="TEC-MA-10000864"/>
    <x v="2"/>
    <x v="15"/>
    <s v="Cisco 9971 IP Video Phone Charcoal"/>
    <x v="211"/>
    <x v="6"/>
    <x v="6"/>
    <x v="213"/>
    <n v="-0.79999999999999993"/>
    <n v="2138.4000000000005"/>
    <n v="132.00000000000003"/>
    <n v="-105.60000000000001"/>
    <x v="1"/>
    <s v="high"/>
    <n v="-0.44444444444444436"/>
  </r>
  <r>
    <n v="217"/>
    <s v="CA-2015-146262"/>
    <d v="2015-01-02T00:00:00"/>
    <x v="9"/>
    <x v="1"/>
    <d v="2015-01-09T00:00:00"/>
    <s v="Standard Class"/>
    <s v="VW-21775"/>
    <s v="Victoria Wilson"/>
    <x v="1"/>
    <s v="United States"/>
    <x v="64"/>
    <x v="24"/>
    <n v="44256"/>
    <x v="3"/>
    <s v="TEC-AC-10000109"/>
    <x v="2"/>
    <x v="11"/>
    <s v="Sony Micro Vault Click 16 GB USB 2.0 Flash Drive"/>
    <x v="212"/>
    <x v="0"/>
    <x v="2"/>
    <x v="214"/>
    <n v="5.0000000000000065E-2"/>
    <n v="85.104799999999997"/>
    <n v="44.792000000000002"/>
    <n v="2.2396000000000029"/>
    <x v="0"/>
    <s v="average"/>
    <n v="5.2631578947368494E-2"/>
  </r>
  <r>
    <n v="218"/>
    <s v="CA-2016-130162"/>
    <d v="2016-10-28T00:00:00"/>
    <x v="2"/>
    <x v="0"/>
    <d v="2016-11-01T00:00:00"/>
    <s v="Standard Class"/>
    <s v="JH-15910"/>
    <s v="Jonathan Howell"/>
    <x v="0"/>
    <s v="United States"/>
    <x v="1"/>
    <x v="1"/>
    <n v="90032"/>
    <x v="1"/>
    <s v="OFF-ST-10001328"/>
    <x v="1"/>
    <x v="4"/>
    <s v="Personal Filing Tote with Lid, Black/Gray"/>
    <x v="213"/>
    <x v="5"/>
    <x v="0"/>
    <x v="215"/>
    <n v="0.28000000000000003"/>
    <n v="67.003199999999993"/>
    <n v="15.51"/>
    <n v="4.3428000000000004"/>
    <x v="0"/>
    <s v="low"/>
    <n v="0.38888888888888895"/>
  </r>
  <r>
    <n v="219"/>
    <s v="CA-2016-130162"/>
    <d v="2016-10-28T00:00:00"/>
    <x v="2"/>
    <x v="0"/>
    <d v="2016-11-01T00:00:00"/>
    <s v="Standard Class"/>
    <s v="JH-15910"/>
    <s v="Jonathan Howell"/>
    <x v="0"/>
    <s v="United States"/>
    <x v="1"/>
    <x v="1"/>
    <n v="90032"/>
    <x v="1"/>
    <s v="TEC-PH-10002563"/>
    <x v="2"/>
    <x v="7"/>
    <s v="Adtran 1202752G1"/>
    <x v="214"/>
    <x v="1"/>
    <x v="2"/>
    <x v="216"/>
    <n v="7.5000000000000067E-2"/>
    <n v="279.69779999999997"/>
    <n v="100.79199999999999"/>
    <n v="7.5594000000000063"/>
    <x v="0"/>
    <s v="average"/>
    <n v="8.1081081081081155E-2"/>
  </r>
  <r>
    <n v="220"/>
    <s v="CA-2015-169397"/>
    <d v="2015-12-24T00:00:00"/>
    <x v="4"/>
    <x v="1"/>
    <d v="2015-12-27T00:00:00"/>
    <s v="First Class"/>
    <s v="JB-15925"/>
    <s v="Joni Blumstein"/>
    <x v="0"/>
    <s v="United States"/>
    <x v="65"/>
    <x v="24"/>
    <n v="43017"/>
    <x v="3"/>
    <s v="OFF-FA-10000585"/>
    <x v="1"/>
    <x v="13"/>
    <s v="OIC Bulk Pack Metal Binder Clips"/>
    <x v="215"/>
    <x v="0"/>
    <x v="2"/>
    <x v="217"/>
    <n v="0.3249999999999999"/>
    <n v="3.7692000000000005"/>
    <n v="2.7920000000000003"/>
    <n v="0.90739999999999987"/>
    <x v="0"/>
    <s v="average"/>
    <n v="0.48148148148148134"/>
  </r>
  <r>
    <n v="221"/>
    <s v="CA-2015-169397"/>
    <d v="2015-12-24T00:00:00"/>
    <x v="4"/>
    <x v="1"/>
    <d v="2015-12-27T00:00:00"/>
    <s v="First Class"/>
    <s v="JB-15925"/>
    <s v="Joni Blumstein"/>
    <x v="0"/>
    <s v="United States"/>
    <x v="65"/>
    <x v="24"/>
    <n v="43017"/>
    <x v="3"/>
    <s v="OFF-PA-10004000"/>
    <x v="1"/>
    <x v="10"/>
    <s v="While You Were Out Pads, 50 per Pad, 4 x 5 1/4, Green Cycle"/>
    <x v="216"/>
    <x v="5"/>
    <x v="2"/>
    <x v="218"/>
    <n v="0.36249999999999993"/>
    <n v="14.473800000000004"/>
    <n v="3.7840000000000007"/>
    <n v="1.3716999999999999"/>
    <x v="0"/>
    <s v="average"/>
    <n v="0.56862745098039202"/>
  </r>
  <r>
    <n v="222"/>
    <s v="CA-2015-169397"/>
    <d v="2015-12-24T00:00:00"/>
    <x v="4"/>
    <x v="1"/>
    <d v="2015-12-27T00:00:00"/>
    <s v="First Class"/>
    <s v="JB-15925"/>
    <s v="Joni Blumstein"/>
    <x v="0"/>
    <s v="United States"/>
    <x v="65"/>
    <x v="24"/>
    <n v="43017"/>
    <x v="3"/>
    <s v="OFF-BI-10002852"/>
    <x v="1"/>
    <x v="8"/>
    <s v="Ibico Standard Transparent Covers"/>
    <x v="217"/>
    <x v="4"/>
    <x v="6"/>
    <x v="219"/>
    <n v="-0.69999999999999962"/>
    <n v="33.619199999999999"/>
    <n v="4.9440000000000008"/>
    <n v="-3.460799999999999"/>
    <x v="1"/>
    <s v="high"/>
    <n v="-0.41176470588235281"/>
  </r>
  <r>
    <n v="223"/>
    <s v="CA-2015-169397"/>
    <d v="2015-12-24T00:00:00"/>
    <x v="4"/>
    <x v="1"/>
    <d v="2015-12-27T00:00:00"/>
    <s v="First Class"/>
    <s v="JB-15925"/>
    <s v="Joni Blumstein"/>
    <x v="0"/>
    <s v="United States"/>
    <x v="65"/>
    <x v="24"/>
    <n v="43017"/>
    <x v="3"/>
    <s v="FUR-FU-10000087"/>
    <x v="0"/>
    <x v="5"/>
    <s v="Executive Impressions 14&quot; Two-Color Numerals Wall Clock"/>
    <x v="218"/>
    <x v="4"/>
    <x v="2"/>
    <x v="220"/>
    <n v="0.26250000000000007"/>
    <n v="53.619199999999992"/>
    <n v="18.175999999999998"/>
    <n v="4.7712000000000012"/>
    <x v="0"/>
    <s v="average"/>
    <n v="0.35593220338983067"/>
  </r>
  <r>
    <n v="224"/>
    <s v="CA-2015-169397"/>
    <d v="2015-12-24T00:00:00"/>
    <x v="4"/>
    <x v="1"/>
    <d v="2015-12-27T00:00:00"/>
    <s v="First Class"/>
    <s v="JB-15925"/>
    <s v="Joni Blumstein"/>
    <x v="0"/>
    <s v="United States"/>
    <x v="65"/>
    <x v="24"/>
    <n v="43017"/>
    <x v="3"/>
    <s v="TEC-MA-10001148"/>
    <x v="2"/>
    <x v="15"/>
    <s v="Swingline SM12-08 MicroCut Jam Free Shredder"/>
    <x v="219"/>
    <x v="4"/>
    <x v="6"/>
    <x v="221"/>
    <n v="-0.79999999999999993"/>
    <n v="863.97840000000008"/>
    <n v="119.99700000000001"/>
    <n v="-95.997600000000006"/>
    <x v="1"/>
    <s v="high"/>
    <n v="-0.44444444444444442"/>
  </r>
  <r>
    <n v="225"/>
    <s v="CA-2015-169397"/>
    <d v="2015-12-24T00:00:00"/>
    <x v="4"/>
    <x v="1"/>
    <d v="2015-12-27T00:00:00"/>
    <s v="First Class"/>
    <s v="JB-15925"/>
    <s v="Joni Blumstein"/>
    <x v="0"/>
    <s v="United States"/>
    <x v="65"/>
    <x v="24"/>
    <n v="43017"/>
    <x v="3"/>
    <s v="OFF-AR-10001958"/>
    <x v="1"/>
    <x v="6"/>
    <s v="Stanley Bostitch Contemporary Electric Pencil Sharpeners"/>
    <x v="220"/>
    <x v="0"/>
    <x v="2"/>
    <x v="222"/>
    <n v="9.9999999999999992E-2"/>
    <n v="24.451200000000004"/>
    <n v="13.584000000000001"/>
    <n v="1.3584000000000001"/>
    <x v="0"/>
    <s v="average"/>
    <n v="0.1111111111111111"/>
  </r>
  <r>
    <n v="226"/>
    <s v="CA-2015-163055"/>
    <d v="2015-08-09T00:00:00"/>
    <x v="6"/>
    <x v="1"/>
    <d v="2015-08-16T00:00:00"/>
    <s v="Standard Class"/>
    <s v="DS-13180"/>
    <s v="David Smith"/>
    <x v="1"/>
    <s v="United States"/>
    <x v="66"/>
    <x v="12"/>
    <n v="48227"/>
    <x v="2"/>
    <s v="OFF-AR-10001026"/>
    <x v="1"/>
    <x v="6"/>
    <s v="Sanford Uni-Blazer View Highlighters, Chisel Tip, Yellow"/>
    <x v="221"/>
    <x v="7"/>
    <x v="0"/>
    <x v="223"/>
    <n v="0.44000000000000006"/>
    <n v="1.232"/>
    <n v="2.2000000000000002"/>
    <n v="0.96800000000000019"/>
    <x v="0"/>
    <s v="low"/>
    <n v="0.78571428571428592"/>
  </r>
  <r>
    <n v="227"/>
    <s v="CA-2015-163055"/>
    <d v="2015-08-09T00:00:00"/>
    <x v="6"/>
    <x v="1"/>
    <d v="2015-08-16T00:00:00"/>
    <s v="Standard Class"/>
    <s v="DS-13180"/>
    <s v="David Smith"/>
    <x v="1"/>
    <s v="United States"/>
    <x v="66"/>
    <x v="12"/>
    <n v="48227"/>
    <x v="2"/>
    <s v="FUR-TA-10003748"/>
    <x v="0"/>
    <x v="3"/>
    <s v="Bevis 36 x 72 Conference Tables"/>
    <x v="222"/>
    <x v="2"/>
    <x v="0"/>
    <x v="224"/>
    <n v="0.22"/>
    <n v="485.51099999999997"/>
    <n v="124.48999999999998"/>
    <n v="27.387799999999999"/>
    <x v="0"/>
    <s v="low"/>
    <n v="0.28205128205128205"/>
  </r>
  <r>
    <n v="228"/>
    <s v="CA-2015-163055"/>
    <d v="2015-08-09T00:00:00"/>
    <x v="6"/>
    <x v="1"/>
    <d v="2015-08-16T00:00:00"/>
    <s v="Standard Class"/>
    <s v="DS-13180"/>
    <s v="David Smith"/>
    <x v="1"/>
    <s v="United States"/>
    <x v="66"/>
    <x v="12"/>
    <n v="48227"/>
    <x v="2"/>
    <s v="OFF-ST-10002485"/>
    <x v="1"/>
    <x v="4"/>
    <s v="Rogers Deluxe File Chest"/>
    <x v="223"/>
    <x v="7"/>
    <x v="0"/>
    <x v="225"/>
    <n v="9.999999999999969E-3"/>
    <n v="21.760200000000001"/>
    <n v="21.98"/>
    <n v="0.21979999999999933"/>
    <x v="0"/>
    <s v="low"/>
    <n v="1.0101010101010069E-2"/>
  </r>
  <r>
    <n v="229"/>
    <s v="US-2015-145436"/>
    <d v="2015-02-28T00:00:00"/>
    <x v="11"/>
    <x v="1"/>
    <d v="2015-03-04T00:00:00"/>
    <s v="Standard Class"/>
    <s v="VD-21670"/>
    <s v="Valerie Dominguez"/>
    <x v="0"/>
    <s v="United States"/>
    <x v="29"/>
    <x v="18"/>
    <n v="38401"/>
    <x v="0"/>
    <s v="FUR-CH-10004860"/>
    <x v="0"/>
    <x v="1"/>
    <s v="Global Low Back Tilter Chair"/>
    <x v="224"/>
    <x v="0"/>
    <x v="2"/>
    <x v="226"/>
    <n v="-0.17500000000000013"/>
    <n v="189.84240000000003"/>
    <n v="80.784000000000006"/>
    <n v="-14.137200000000011"/>
    <x v="1"/>
    <s v="average"/>
    <n v="-0.14893617021276606"/>
  </r>
  <r>
    <n v="230"/>
    <s v="US-2015-145436"/>
    <d v="2015-02-28T00:00:00"/>
    <x v="11"/>
    <x v="1"/>
    <d v="2015-03-04T00:00:00"/>
    <s v="Standard Class"/>
    <s v="VD-21670"/>
    <s v="Valerie Dominguez"/>
    <x v="0"/>
    <s v="United States"/>
    <x v="29"/>
    <x v="18"/>
    <n v="38401"/>
    <x v="0"/>
    <s v="FUR-CH-10004477"/>
    <x v="0"/>
    <x v="1"/>
    <s v="Global Push Button Manager's Chair, Indigo"/>
    <x v="225"/>
    <x v="8"/>
    <x v="2"/>
    <x v="227"/>
    <n v="0.11249999999999992"/>
    <n v="345.85520000000008"/>
    <n v="48.712000000000003"/>
    <n v="5.4800999999999966"/>
    <x v="0"/>
    <s v="average"/>
    <n v="0.12676056338028158"/>
  </r>
  <r>
    <n v="231"/>
    <s v="US-2014-156216"/>
    <d v="2014-09-13T00:00:00"/>
    <x v="8"/>
    <x v="2"/>
    <d v="2014-09-17T00:00:00"/>
    <s v="Standard Class"/>
    <s v="EA-14035"/>
    <s v="Erin Ashbrook"/>
    <x v="1"/>
    <s v="United States"/>
    <x v="35"/>
    <x v="3"/>
    <n v="28205"/>
    <x v="0"/>
    <s v="OFF-BI-10001679"/>
    <x v="1"/>
    <x v="8"/>
    <s v="GBC Instant Index System for Binding Systems"/>
    <x v="226"/>
    <x v="3"/>
    <x v="6"/>
    <x v="228"/>
    <n v="-0.66666666666666652"/>
    <n v="31.080000000000002"/>
    <n v="2.6640000000000006"/>
    <n v="-1.7759999999999998"/>
    <x v="1"/>
    <s v="high"/>
    <n v="-0.39999999999999991"/>
  </r>
  <r>
    <n v="232"/>
    <s v="US-2017-100930"/>
    <d v="2017-04-07T00:00:00"/>
    <x v="3"/>
    <x v="3"/>
    <d v="2017-04-12T00:00:00"/>
    <s v="Standard Class"/>
    <s v="CS-12400"/>
    <s v="Christopher Schild"/>
    <x v="2"/>
    <s v="United States"/>
    <x v="67"/>
    <x v="2"/>
    <n v="33614"/>
    <x v="0"/>
    <s v="FUR-TA-10001705"/>
    <x v="0"/>
    <x v="3"/>
    <s v="Bush Advantage Collection Round Conference Table"/>
    <x v="227"/>
    <x v="0"/>
    <x v="1"/>
    <x v="229"/>
    <n v="-0.43636363636363645"/>
    <n v="335.90800000000002"/>
    <n v="116.93"/>
    <n v="-51.024000000000015"/>
    <x v="1"/>
    <s v="high"/>
    <n v="-0.30379746835443044"/>
  </r>
  <r>
    <n v="233"/>
    <s v="US-2017-100930"/>
    <d v="2017-04-07T00:00:00"/>
    <x v="3"/>
    <x v="3"/>
    <d v="2017-04-12T00:00:00"/>
    <s v="Standard Class"/>
    <s v="CS-12400"/>
    <s v="Christopher Schild"/>
    <x v="2"/>
    <s v="United States"/>
    <x v="67"/>
    <x v="2"/>
    <n v="33614"/>
    <x v="0"/>
    <s v="FUR-TA-10003473"/>
    <x v="0"/>
    <x v="3"/>
    <s v="Bretford Rectangular Conference Table Tops"/>
    <x v="228"/>
    <x v="1"/>
    <x v="1"/>
    <x v="230"/>
    <n v="-0.3999999999999998"/>
    <n v="868.86030000000005"/>
    <n v="206.87150000000005"/>
    <n v="-82.748599999999968"/>
    <x v="1"/>
    <s v="high"/>
    <n v="-0.28571428571428559"/>
  </r>
  <r>
    <n v="234"/>
    <s v="US-2017-100930"/>
    <d v="2017-04-07T00:00:00"/>
    <x v="3"/>
    <x v="3"/>
    <d v="2017-04-12T00:00:00"/>
    <s v="Standard Class"/>
    <s v="CS-12400"/>
    <s v="Christopher Schild"/>
    <x v="2"/>
    <s v="United States"/>
    <x v="67"/>
    <x v="2"/>
    <n v="33614"/>
    <x v="0"/>
    <s v="OFF-BI-10001679"/>
    <x v="1"/>
    <x v="8"/>
    <s v="GBC Instant Index System for Binding Systems"/>
    <x v="229"/>
    <x v="0"/>
    <x v="6"/>
    <x v="231"/>
    <n v="-0.66666666666666641"/>
    <n v="8.8800000000000008"/>
    <n v="2.6640000000000006"/>
    <n v="-1.7759999999999998"/>
    <x v="1"/>
    <s v="high"/>
    <n v="-0.39999999999999991"/>
  </r>
  <r>
    <n v="235"/>
    <s v="US-2017-100930"/>
    <d v="2017-04-07T00:00:00"/>
    <x v="3"/>
    <x v="3"/>
    <d v="2017-04-12T00:00:00"/>
    <s v="Standard Class"/>
    <s v="CS-12400"/>
    <s v="Christopher Schild"/>
    <x v="2"/>
    <s v="United States"/>
    <x v="67"/>
    <x v="2"/>
    <n v="33614"/>
    <x v="0"/>
    <s v="FUR-FU-10004017"/>
    <x v="0"/>
    <x v="5"/>
    <s v="Tenex Contemporary Contur Chairmats for Low and Medium Pile Carpet, Computer, 39&quot; x 49&quot;"/>
    <x v="230"/>
    <x v="1"/>
    <x v="2"/>
    <x v="232"/>
    <n v="0"/>
    <n v="258.072"/>
    <n v="86.024000000000001"/>
    <n v="0"/>
    <x v="0"/>
    <s v="average"/>
    <n v="0"/>
  </r>
  <r>
    <n v="236"/>
    <s v="US-2017-100930"/>
    <d v="2017-04-07T00:00:00"/>
    <x v="3"/>
    <x v="3"/>
    <d v="2017-04-12T00:00:00"/>
    <s v="Standard Class"/>
    <s v="CS-12400"/>
    <s v="Christopher Schild"/>
    <x v="2"/>
    <s v="United States"/>
    <x v="67"/>
    <x v="2"/>
    <n v="33614"/>
    <x v="0"/>
    <s v="TEC-AC-10003832"/>
    <x v="2"/>
    <x v="11"/>
    <s v="Logitech P710e Mobile Speakerphone"/>
    <x v="231"/>
    <x v="1"/>
    <x v="2"/>
    <x v="233"/>
    <n v="-1.2500000000000157E-2"/>
    <n v="625.70070000000021"/>
    <n v="205.99200000000005"/>
    <n v="-2.5749000000000328"/>
    <x v="1"/>
    <s v="average"/>
    <n v="-1.2345679012345831E-2"/>
  </r>
  <r>
    <n v="237"/>
    <s v="CA-2017-160514"/>
    <d v="2017-11-12T00:00:00"/>
    <x v="0"/>
    <x v="3"/>
    <d v="2017-11-16T00:00:00"/>
    <s v="Standard Class"/>
    <s v="DB-13120"/>
    <s v="David Bremer"/>
    <x v="1"/>
    <s v="United States"/>
    <x v="68"/>
    <x v="1"/>
    <n v="95051"/>
    <x v="1"/>
    <s v="OFF-PA-10002479"/>
    <x v="1"/>
    <x v="10"/>
    <s v="Xerox 4200 Series MultiUse Premium Copy Paper (20Lb. and 84 Bright)"/>
    <x v="232"/>
    <x v="0"/>
    <x v="0"/>
    <x v="234"/>
    <n v="0.44999999999999996"/>
    <n v="5.8080000000000007"/>
    <n v="5.28"/>
    <n v="2.3759999999999999"/>
    <x v="0"/>
    <s v="low"/>
    <n v="0.81818181818181801"/>
  </r>
  <r>
    <n v="238"/>
    <s v="CA-2016-157749"/>
    <d v="2016-06-04T00:00:00"/>
    <x v="1"/>
    <x v="0"/>
    <d v="2016-06-09T00:00:00"/>
    <s v="Second Class"/>
    <s v="KL-16645"/>
    <s v="Ken Lonsdale"/>
    <x v="0"/>
    <s v="United States"/>
    <x v="22"/>
    <x v="10"/>
    <n v="60610"/>
    <x v="2"/>
    <s v="OFF-PA-10003349"/>
    <x v="1"/>
    <x v="10"/>
    <s v="Xerox 1957"/>
    <x v="233"/>
    <x v="2"/>
    <x v="2"/>
    <x v="235"/>
    <n v="0.36249999999999993"/>
    <n v="16.524000000000004"/>
    <n v="5.1840000000000011"/>
    <n v="1.8792000000000002"/>
    <x v="0"/>
    <s v="average"/>
    <n v="0.56862745098039202"/>
  </r>
  <r>
    <n v="239"/>
    <s v="CA-2016-157749"/>
    <d v="2016-06-04T00:00:00"/>
    <x v="1"/>
    <x v="0"/>
    <d v="2016-06-09T00:00:00"/>
    <s v="Second Class"/>
    <s v="KL-16645"/>
    <s v="Ken Lonsdale"/>
    <x v="0"/>
    <s v="United States"/>
    <x v="22"/>
    <x v="10"/>
    <n v="60610"/>
    <x v="2"/>
    <s v="FUR-FU-10000576"/>
    <x v="0"/>
    <x v="5"/>
    <s v="Luxo Professional Fluorescent Magnifier Lamp with Clamp-Mount Base"/>
    <x v="234"/>
    <x v="2"/>
    <x v="7"/>
    <x v="236"/>
    <n v="-0.84999999999999976"/>
    <n v="776.40800000000002"/>
    <n v="83.936000000000007"/>
    <n v="-71.34559999999999"/>
    <x v="1"/>
    <s v="high"/>
    <n v="-0.45945945945945937"/>
  </r>
  <r>
    <n v="240"/>
    <s v="CA-2016-157749"/>
    <d v="2016-06-04T00:00:00"/>
    <x v="1"/>
    <x v="0"/>
    <d v="2016-06-09T00:00:00"/>
    <s v="Second Class"/>
    <s v="KL-16645"/>
    <s v="Ken Lonsdale"/>
    <x v="0"/>
    <s v="United States"/>
    <x v="22"/>
    <x v="10"/>
    <n v="60610"/>
    <x v="2"/>
    <s v="FUR-FU-10004351"/>
    <x v="0"/>
    <x v="5"/>
    <s v="Staple-based wall hangings"/>
    <x v="235"/>
    <x v="1"/>
    <x v="7"/>
    <x v="237"/>
    <n v="-0.39999999999999986"/>
    <n v="16.363199999999999"/>
    <n v="3.8960000000000004"/>
    <n v="-1.5583999999999996"/>
    <x v="1"/>
    <s v="high"/>
    <n v="-0.28571428571428564"/>
  </r>
  <r>
    <n v="241"/>
    <s v="CA-2016-157749"/>
    <d v="2016-06-04T00:00:00"/>
    <x v="1"/>
    <x v="0"/>
    <d v="2016-06-09T00:00:00"/>
    <s v="Second Class"/>
    <s v="KL-16645"/>
    <s v="Ken Lonsdale"/>
    <x v="0"/>
    <s v="United States"/>
    <x v="22"/>
    <x v="10"/>
    <n v="60610"/>
    <x v="2"/>
    <s v="TEC-PH-10000011"/>
    <x v="2"/>
    <x v="7"/>
    <s v="PureGear Roll-On Screen Protector"/>
    <x v="236"/>
    <x v="0"/>
    <x v="2"/>
    <x v="238"/>
    <n v="0.35"/>
    <n v="20.7896"/>
    <n v="15.991999999999999"/>
    <n v="5.5971999999999991"/>
    <x v="0"/>
    <s v="average"/>
    <n v="0.53846153846153832"/>
  </r>
  <r>
    <n v="242"/>
    <s v="CA-2016-157749"/>
    <d v="2016-06-04T00:00:00"/>
    <x v="1"/>
    <x v="0"/>
    <d v="2016-06-09T00:00:00"/>
    <s v="Second Class"/>
    <s v="KL-16645"/>
    <s v="Ken Lonsdale"/>
    <x v="0"/>
    <s v="United States"/>
    <x v="22"/>
    <x v="10"/>
    <n v="60610"/>
    <x v="2"/>
    <s v="FUR-TA-10002607"/>
    <x v="0"/>
    <x v="3"/>
    <s v="KI Conference Tables"/>
    <x v="237"/>
    <x v="2"/>
    <x v="5"/>
    <x v="239"/>
    <n v="-0.67999999999999994"/>
    <n v="297.73799999999994"/>
    <n v="35.445"/>
    <n v="-24.102599999999995"/>
    <x v="1"/>
    <s v="high"/>
    <n v="-0.40476190476190477"/>
  </r>
  <r>
    <n v="243"/>
    <s v="CA-2016-157749"/>
    <d v="2016-06-04T00:00:00"/>
    <x v="1"/>
    <x v="0"/>
    <d v="2016-06-09T00:00:00"/>
    <s v="Second Class"/>
    <s v="KL-16645"/>
    <s v="Ken Lonsdale"/>
    <x v="0"/>
    <s v="United States"/>
    <x v="22"/>
    <x v="10"/>
    <n v="60610"/>
    <x v="2"/>
    <s v="FUR-FU-10002505"/>
    <x v="0"/>
    <x v="5"/>
    <s v="Eldon 100 Class Desk Accessories"/>
    <x v="238"/>
    <x v="1"/>
    <x v="7"/>
    <x v="240"/>
    <n v="-0.69999999999999984"/>
    <n v="6.8748000000000005"/>
    <n v="1.3480000000000001"/>
    <n v="-0.94359999999999988"/>
    <x v="1"/>
    <s v="high"/>
    <n v="-0.41176470588235287"/>
  </r>
  <r>
    <n v="244"/>
    <s v="CA-2016-157749"/>
    <d v="2016-06-04T00:00:00"/>
    <x v="1"/>
    <x v="0"/>
    <d v="2016-06-09T00:00:00"/>
    <s v="Second Class"/>
    <s v="KL-16645"/>
    <s v="Ken Lonsdale"/>
    <x v="0"/>
    <s v="United States"/>
    <x v="22"/>
    <x v="10"/>
    <n v="60610"/>
    <x v="2"/>
    <s v="OFF-AR-10004685"/>
    <x v="1"/>
    <x v="6"/>
    <s v="Binney &amp; Smith Crayola Metallic Colored Pencils, 8-Color Set"/>
    <x v="191"/>
    <x v="0"/>
    <x v="2"/>
    <x v="193"/>
    <n v="0.16249999999999992"/>
    <n v="6.204200000000001"/>
    <n v="3.7040000000000002"/>
    <n v="0.60189999999999977"/>
    <x v="0"/>
    <s v="average"/>
    <n v="0.19402985074626855"/>
  </r>
  <r>
    <n v="245"/>
    <s v="CA-2014-131926"/>
    <d v="2014-06-01T00:00:00"/>
    <x v="1"/>
    <x v="2"/>
    <d v="2014-06-06T00:00:00"/>
    <s v="Second Class"/>
    <s v="DW-13480"/>
    <s v="Dianna Wilson"/>
    <x v="2"/>
    <s v="United States"/>
    <x v="69"/>
    <x v="11"/>
    <n v="55044"/>
    <x v="2"/>
    <s v="FUR-CH-10004063"/>
    <x v="0"/>
    <x v="1"/>
    <s v="Global Deluxe High-Back Manager's Chair"/>
    <x v="239"/>
    <x v="3"/>
    <x v="0"/>
    <x v="241"/>
    <n v="0.28999999999999992"/>
    <n v="1421.3206000000002"/>
    <n v="285.98"/>
    <n v="82.93419999999999"/>
    <x v="0"/>
    <s v="low"/>
    <n v="0.40845070422535196"/>
  </r>
  <r>
    <n v="246"/>
    <s v="CA-2014-131926"/>
    <d v="2014-06-01T00:00:00"/>
    <x v="1"/>
    <x v="2"/>
    <d v="2014-06-06T00:00:00"/>
    <s v="Second Class"/>
    <s v="DW-13480"/>
    <s v="Dianna Wilson"/>
    <x v="2"/>
    <s v="United States"/>
    <x v="69"/>
    <x v="11"/>
    <n v="55044"/>
    <x v="2"/>
    <s v="OFF-ST-10002276"/>
    <x v="1"/>
    <x v="4"/>
    <s v="Safco Steel Mobile File Cart"/>
    <x v="240"/>
    <x v="0"/>
    <x v="0"/>
    <x v="242"/>
    <n v="0.25000000000000006"/>
    <n v="125.03999999999999"/>
    <n v="83.36"/>
    <n v="20.840000000000003"/>
    <x v="0"/>
    <s v="low"/>
    <n v="0.33333333333333343"/>
  </r>
  <r>
    <n v="247"/>
    <s v="CA-2014-131926"/>
    <d v="2014-06-01T00:00:00"/>
    <x v="1"/>
    <x v="2"/>
    <d v="2014-06-06T00:00:00"/>
    <s v="Second Class"/>
    <s v="DW-13480"/>
    <s v="Dianna Wilson"/>
    <x v="2"/>
    <s v="United States"/>
    <x v="69"/>
    <x v="11"/>
    <n v="55044"/>
    <x v="2"/>
    <s v="OFF-PA-10004082"/>
    <x v="1"/>
    <x v="10"/>
    <s v="Adams Telephone Message Book w/Frequently-Called Numbers Space, 400 Messages per Book"/>
    <x v="241"/>
    <x v="5"/>
    <x v="0"/>
    <x v="243"/>
    <n v="0.5"/>
    <n v="23.94"/>
    <n v="7.98"/>
    <n v="3.99"/>
    <x v="0"/>
    <s v="low"/>
    <n v="1"/>
  </r>
  <r>
    <n v="248"/>
    <s v="CA-2014-131926"/>
    <d v="2014-06-01T00:00:00"/>
    <x v="1"/>
    <x v="2"/>
    <d v="2014-06-06T00:00:00"/>
    <s v="Second Class"/>
    <s v="DW-13480"/>
    <s v="Dianna Wilson"/>
    <x v="2"/>
    <s v="United States"/>
    <x v="69"/>
    <x v="11"/>
    <n v="55044"/>
    <x v="2"/>
    <s v="OFF-AP-10002945"/>
    <x v="1"/>
    <x v="9"/>
    <s v="Honeywell Enviracaire Portable HEPA Air Cleaner for 17' x 22' Room"/>
    <x v="242"/>
    <x v="2"/>
    <x v="0"/>
    <x v="244"/>
    <n v="0.32999999999999996"/>
    <n v="1007.1775"/>
    <n v="300.64999999999998"/>
    <n v="99.214499999999987"/>
    <x v="0"/>
    <s v="low"/>
    <n v="0.49253731343283574"/>
  </r>
  <r>
    <n v="249"/>
    <s v="CA-2014-131926"/>
    <d v="2014-06-01T00:00:00"/>
    <x v="1"/>
    <x v="2"/>
    <d v="2014-06-06T00:00:00"/>
    <s v="Second Class"/>
    <s v="DW-13480"/>
    <s v="Dianna Wilson"/>
    <x v="2"/>
    <s v="United States"/>
    <x v="69"/>
    <x v="11"/>
    <n v="55044"/>
    <x v="2"/>
    <s v="OFF-PA-10000061"/>
    <x v="1"/>
    <x v="10"/>
    <s v="Xerox 205"/>
    <x v="243"/>
    <x v="4"/>
    <x v="0"/>
    <x v="245"/>
    <n v="0.48000000000000004"/>
    <n v="13.478400000000001"/>
    <n v="6.48"/>
    <n v="3.1104000000000003"/>
    <x v="0"/>
    <s v="low"/>
    <n v="0.92307692307692313"/>
  </r>
  <r>
    <n v="250"/>
    <s v="CA-2016-154739"/>
    <d v="2016-12-10T00:00:00"/>
    <x v="4"/>
    <x v="0"/>
    <d v="2016-12-15T00:00:00"/>
    <s v="Second Class"/>
    <s v="LH-17155"/>
    <s v="Logan Haushalter"/>
    <x v="0"/>
    <s v="United States"/>
    <x v="8"/>
    <x v="1"/>
    <n v="94109"/>
    <x v="1"/>
    <s v="FUR-CH-10002965"/>
    <x v="0"/>
    <x v="1"/>
    <s v="Global Leather Highback Executive Chair with Pneumatic Height Adjustment, Black"/>
    <x v="244"/>
    <x v="0"/>
    <x v="2"/>
    <x v="246"/>
    <n v="8.7500000000000022E-2"/>
    <n v="293.43079999999998"/>
    <n v="160.78399999999999"/>
    <n v="14.068600000000004"/>
    <x v="0"/>
    <s v="average"/>
    <n v="9.5890410958904146E-2"/>
  </r>
  <r>
    <n v="251"/>
    <s v="CA-2016-145625"/>
    <d v="2016-09-11T00:00:00"/>
    <x v="8"/>
    <x v="0"/>
    <d v="2016-09-17T00:00:00"/>
    <s v="Standard Class"/>
    <s v="KC-16540"/>
    <s v="Kelly Collister"/>
    <x v="0"/>
    <s v="United States"/>
    <x v="70"/>
    <x v="1"/>
    <n v="92037"/>
    <x v="1"/>
    <s v="OFF-PA-10004569"/>
    <x v="1"/>
    <x v="10"/>
    <s v="Wirebound Message Books, Two 4 1/4&quot; x 5&quot; Forms per Page"/>
    <x v="245"/>
    <x v="7"/>
    <x v="0"/>
    <x v="247"/>
    <n v="0.47"/>
    <n v="4.0333000000000006"/>
    <n v="7.61"/>
    <n v="3.5766999999999998"/>
    <x v="0"/>
    <s v="low"/>
    <n v="0.88679245283018848"/>
  </r>
  <r>
    <n v="252"/>
    <s v="CA-2016-145625"/>
    <d v="2016-09-11T00:00:00"/>
    <x v="8"/>
    <x v="0"/>
    <d v="2016-09-17T00:00:00"/>
    <s v="Standard Class"/>
    <s v="KC-16540"/>
    <s v="Kelly Collister"/>
    <x v="0"/>
    <s v="United States"/>
    <x v="70"/>
    <x v="1"/>
    <n v="92037"/>
    <x v="1"/>
    <s v="TEC-AC-10003832"/>
    <x v="2"/>
    <x v="11"/>
    <s v="Logitech P710e Mobile Speakerphone"/>
    <x v="246"/>
    <x v="11"/>
    <x v="0"/>
    <x v="248"/>
    <n v="0.18999999999999992"/>
    <n v="2711.3697000000002"/>
    <n v="257.49"/>
    <n v="48.923099999999977"/>
    <x v="0"/>
    <s v="low"/>
    <n v="0.23456790123456778"/>
  </r>
  <r>
    <n v="253"/>
    <s v="CA-2016-146941"/>
    <d v="2016-12-10T00:00:00"/>
    <x v="4"/>
    <x v="0"/>
    <d v="2016-12-13T00:00:00"/>
    <s v="First Class"/>
    <s v="DL-13315"/>
    <s v="Delfina Latchford"/>
    <x v="0"/>
    <s v="United States"/>
    <x v="20"/>
    <x v="15"/>
    <n v="10024"/>
    <x v="3"/>
    <s v="OFF-ST-10001228"/>
    <x v="1"/>
    <x v="4"/>
    <s v="Fellowes Personal Hanging Folder Files, Navy"/>
    <x v="247"/>
    <x v="5"/>
    <x v="0"/>
    <x v="249"/>
    <n v="0.28000000000000003"/>
    <n v="58.017599999999995"/>
    <n v="13.43"/>
    <n v="3.7604000000000006"/>
    <x v="0"/>
    <s v="low"/>
    <n v="0.38888888888888901"/>
  </r>
  <r>
    <n v="254"/>
    <s v="CA-2016-146941"/>
    <d v="2016-12-10T00:00:00"/>
    <x v="4"/>
    <x v="0"/>
    <d v="2016-12-13T00:00:00"/>
    <s v="First Class"/>
    <s v="DL-13315"/>
    <s v="Delfina Latchford"/>
    <x v="0"/>
    <s v="United States"/>
    <x v="20"/>
    <x v="15"/>
    <n v="10024"/>
    <x v="3"/>
    <s v="OFF-EN-10003296"/>
    <x v="1"/>
    <x v="12"/>
    <s v="Tyvek Side-Opening Peel &amp; Seel Expanding Envelopes"/>
    <x v="248"/>
    <x v="4"/>
    <x v="0"/>
    <x v="250"/>
    <n v="0.45"/>
    <n v="199.05600000000001"/>
    <n v="90.48"/>
    <n v="40.716000000000001"/>
    <x v="0"/>
    <s v="low"/>
    <n v="0.81818181818181812"/>
  </r>
  <r>
    <n v="255"/>
    <s v="US-2015-159982"/>
    <d v="2015-11-28T00:00:00"/>
    <x v="0"/>
    <x v="1"/>
    <d v="2015-12-04T00:00:00"/>
    <s v="Standard Class"/>
    <s v="DR-12880"/>
    <s v="Dan Reichenbach"/>
    <x v="1"/>
    <s v="United States"/>
    <x v="22"/>
    <x v="10"/>
    <n v="60623"/>
    <x v="2"/>
    <s v="FUR-FU-10002505"/>
    <x v="0"/>
    <x v="5"/>
    <s v="Eldon 100 Class Desk Accessories"/>
    <x v="249"/>
    <x v="6"/>
    <x v="7"/>
    <x v="251"/>
    <n v="-0.69999999999999973"/>
    <n v="20.624400000000001"/>
    <n v="1.3480000000000001"/>
    <n v="-0.94359999999999977"/>
    <x v="1"/>
    <s v="high"/>
    <n v="-0.41176470588235281"/>
  </r>
  <r>
    <n v="256"/>
    <s v="US-2015-159982"/>
    <d v="2015-11-28T00:00:00"/>
    <x v="0"/>
    <x v="1"/>
    <d v="2015-12-04T00:00:00"/>
    <s v="Standard Class"/>
    <s v="DR-12880"/>
    <s v="Dan Reichenbach"/>
    <x v="1"/>
    <s v="United States"/>
    <x v="22"/>
    <x v="10"/>
    <n v="60623"/>
    <x v="2"/>
    <s v="OFF-ST-10004804"/>
    <x v="1"/>
    <x v="4"/>
    <s v="Belkin 19&quot; Vented Equipment Shelf, Black"/>
    <x v="250"/>
    <x v="0"/>
    <x v="2"/>
    <x v="252"/>
    <n v="-0.23749999999999996"/>
    <n v="101.93039999999999"/>
    <n v="41.183999999999997"/>
    <n v="-9.7811999999999983"/>
    <x v="1"/>
    <s v="average"/>
    <n v="-0.19191919191919191"/>
  </r>
  <r>
    <n v="257"/>
    <s v="US-2015-159982"/>
    <d v="2015-11-28T00:00:00"/>
    <x v="0"/>
    <x v="1"/>
    <d v="2015-12-04T00:00:00"/>
    <s v="Standard Class"/>
    <s v="DR-12880"/>
    <s v="Dan Reichenbach"/>
    <x v="1"/>
    <s v="United States"/>
    <x v="22"/>
    <x v="10"/>
    <n v="60623"/>
    <x v="2"/>
    <s v="OFF-ST-10001590"/>
    <x v="1"/>
    <x v="4"/>
    <s v="Tenex Personal Project File with Scoop Front Design, Black"/>
    <x v="251"/>
    <x v="2"/>
    <x v="2"/>
    <x v="253"/>
    <n v="7.4999999999999942E-2"/>
    <n v="49.876000000000005"/>
    <n v="10.784000000000001"/>
    <n v="0.80879999999999941"/>
    <x v="0"/>
    <s v="average"/>
    <n v="8.1081081081081016E-2"/>
  </r>
  <r>
    <n v="258"/>
    <s v="US-2015-159982"/>
    <d v="2015-11-28T00:00:00"/>
    <x v="0"/>
    <x v="1"/>
    <d v="2015-12-04T00:00:00"/>
    <s v="Standard Class"/>
    <s v="DR-12880"/>
    <s v="Dan Reichenbach"/>
    <x v="1"/>
    <s v="United States"/>
    <x v="22"/>
    <x v="10"/>
    <n v="60623"/>
    <x v="2"/>
    <s v="TEC-PH-10001580"/>
    <x v="2"/>
    <x v="7"/>
    <s v="Logitech Mobile Speakerphone P710e - speaker phone"/>
    <x v="252"/>
    <x v="5"/>
    <x v="2"/>
    <x v="254"/>
    <n v="8.7499999999999953E-2"/>
    <n v="591.2124"/>
    <n v="107.98399999999999"/>
    <n v="9.4485999999999937"/>
    <x v="0"/>
    <s v="average"/>
    <n v="9.5890410958904049E-2"/>
  </r>
  <r>
    <n v="259"/>
    <s v="CA-2017-163139"/>
    <d v="2017-12-01T00:00:00"/>
    <x v="4"/>
    <x v="3"/>
    <d v="2017-12-03T00:00:00"/>
    <s v="Second Class"/>
    <s v="CC-12670"/>
    <s v="Craig Carreira"/>
    <x v="0"/>
    <s v="United States"/>
    <x v="20"/>
    <x v="15"/>
    <n v="10009"/>
    <x v="3"/>
    <s v="TEC-AC-10000290"/>
    <x v="2"/>
    <x v="11"/>
    <s v="Sabrent 4-Port USB 2.0 Hub"/>
    <x v="253"/>
    <x v="1"/>
    <x v="0"/>
    <x v="255"/>
    <n v="0.34"/>
    <n v="13.4442"/>
    <n v="6.79"/>
    <n v="2.3086000000000002"/>
    <x v="0"/>
    <s v="low"/>
    <n v="0.51515151515151514"/>
  </r>
  <r>
    <n v="260"/>
    <s v="CA-2017-163139"/>
    <d v="2017-12-01T00:00:00"/>
    <x v="4"/>
    <x v="3"/>
    <d v="2017-12-03T00:00:00"/>
    <s v="Second Class"/>
    <s v="CC-12670"/>
    <s v="Craig Carreira"/>
    <x v="0"/>
    <s v="United States"/>
    <x v="20"/>
    <x v="15"/>
    <n v="10009"/>
    <x v="3"/>
    <s v="OFF-ST-10002790"/>
    <x v="1"/>
    <x v="4"/>
    <s v="Safco Industrial Shelving"/>
    <x v="254"/>
    <x v="1"/>
    <x v="0"/>
    <x v="256"/>
    <n v="3.0000000000000082E-2"/>
    <n v="214.90349999999995"/>
    <n v="73.849999999999994"/>
    <n v="2.2155000000000058"/>
    <x v="0"/>
    <s v="low"/>
    <n v="3.092783505154648E-2"/>
  </r>
  <r>
    <n v="261"/>
    <s v="CA-2017-163139"/>
    <d v="2017-12-01T00:00:00"/>
    <x v="4"/>
    <x v="3"/>
    <d v="2017-12-03T00:00:00"/>
    <s v="Second Class"/>
    <s v="CC-12670"/>
    <s v="Craig Carreira"/>
    <x v="0"/>
    <s v="United States"/>
    <x v="20"/>
    <x v="15"/>
    <n v="10009"/>
    <x v="3"/>
    <s v="OFF-BI-10003460"/>
    <x v="1"/>
    <x v="8"/>
    <s v="Acco 3-Hole Punch"/>
    <x v="255"/>
    <x v="2"/>
    <x v="2"/>
    <x v="257"/>
    <n v="0.34999999999999992"/>
    <n v="11.388000000000002"/>
    <n v="3.504"/>
    <n v="1.2263999999999997"/>
    <x v="0"/>
    <s v="average"/>
    <n v="0.53846153846153832"/>
  </r>
  <r>
    <n v="262"/>
    <s v="US-2017-155299"/>
    <d v="2017-06-08T00:00:00"/>
    <x v="1"/>
    <x v="3"/>
    <d v="2017-06-12T00:00:00"/>
    <s v="Standard Class"/>
    <s v="Dl-13600"/>
    <s v="Dorris liebe"/>
    <x v="1"/>
    <s v="United States"/>
    <x v="45"/>
    <x v="5"/>
    <n v="77506"/>
    <x v="2"/>
    <s v="OFF-AP-10002203"/>
    <x v="1"/>
    <x v="9"/>
    <s v="Eureka Disposable Bags for Sanitaire Vibra Groomer I Upright Vac"/>
    <x v="256"/>
    <x v="0"/>
    <x v="3"/>
    <x v="258"/>
    <n v="-2.7500000000000009"/>
    <n v="6.09"/>
    <n v="0.81199999999999972"/>
    <n v="-2.2330000000000001"/>
    <x v="1"/>
    <s v="high"/>
    <n v="-0.73333333333333339"/>
  </r>
  <r>
    <n v="263"/>
    <s v="US-2014-106992"/>
    <d v="2014-09-19T00:00:00"/>
    <x v="8"/>
    <x v="2"/>
    <d v="2014-09-21T00:00:00"/>
    <s v="Second Class"/>
    <s v="SB-20290"/>
    <s v="Sean Braxton"/>
    <x v="1"/>
    <s v="United States"/>
    <x v="12"/>
    <x v="5"/>
    <n v="77036"/>
    <x v="2"/>
    <s v="TEC-MA-10000822"/>
    <x v="2"/>
    <x v="15"/>
    <s v="Lexmark MX611dhe Monochrome Laser Printer"/>
    <x v="257"/>
    <x v="1"/>
    <x v="10"/>
    <x v="259"/>
    <n v="-0.16666666666666691"/>
    <n v="3569.9790000000007"/>
    <n v="1019.994"/>
    <n v="-169.99900000000025"/>
    <x v="1"/>
    <s v="high"/>
    <n v="-0.14285714285714304"/>
  </r>
  <r>
    <n v="264"/>
    <s v="US-2014-106992"/>
    <d v="2014-09-19T00:00:00"/>
    <x v="8"/>
    <x v="2"/>
    <d v="2014-09-21T00:00:00"/>
    <s v="Second Class"/>
    <s v="SB-20290"/>
    <s v="Sean Braxton"/>
    <x v="1"/>
    <s v="United States"/>
    <x v="12"/>
    <x v="5"/>
    <n v="77036"/>
    <x v="2"/>
    <s v="TEC-MA-10003353"/>
    <x v="2"/>
    <x v="15"/>
    <s v="Xerox WorkCentre 6505DN Laser Multifunction Printer"/>
    <x v="258"/>
    <x v="3"/>
    <x v="10"/>
    <x v="260"/>
    <n v="-9.9999999999999978E-2"/>
    <n v="2771.9537999999993"/>
    <n v="359.99399999999997"/>
    <n v="-35.999399999999987"/>
    <x v="1"/>
    <s v="high"/>
    <n v="-9.0909090909090898E-2"/>
  </r>
  <r>
    <n v="265"/>
    <s v="CA-2016-125318"/>
    <d v="2016-06-06T00:00:00"/>
    <x v="1"/>
    <x v="0"/>
    <d v="2016-06-13T00:00:00"/>
    <s v="Standard Class"/>
    <s v="RC-19825"/>
    <s v="Roy Collins"/>
    <x v="0"/>
    <s v="United States"/>
    <x v="22"/>
    <x v="10"/>
    <n v="60610"/>
    <x v="2"/>
    <s v="TEC-PH-10001433"/>
    <x v="2"/>
    <x v="7"/>
    <s v="Cisco Small Business SPA 502G VoIP phone"/>
    <x v="259"/>
    <x v="4"/>
    <x v="2"/>
    <x v="261"/>
    <n v="8.7500000000000008E-2"/>
    <n v="299.50439999999998"/>
    <n v="82.055999999999997"/>
    <n v="7.1798999999999999"/>
    <x v="0"/>
    <s v="average"/>
    <n v="9.5890410958904118E-2"/>
  </r>
  <r>
    <n v="266"/>
    <s v="CA-2015-155040"/>
    <d v="2015-11-10T00:00:00"/>
    <x v="0"/>
    <x v="1"/>
    <d v="2015-11-15T00:00:00"/>
    <s v="Standard Class"/>
    <s v="AH-10210"/>
    <s v="Alan Hwang"/>
    <x v="0"/>
    <s v="United States"/>
    <x v="71"/>
    <x v="1"/>
    <n v="94513"/>
    <x v="1"/>
    <s v="TEC-AC-10004469"/>
    <x v="2"/>
    <x v="11"/>
    <s v="Microsoft Sculpt Comfort Mouse"/>
    <x v="260"/>
    <x v="0"/>
    <x v="0"/>
    <x v="262"/>
    <n v="0.44000000000000006"/>
    <n v="44.744"/>
    <n v="39.950000000000003"/>
    <n v="17.578000000000003"/>
    <x v="0"/>
    <s v="low"/>
    <n v="0.78571428571428581"/>
  </r>
  <r>
    <n v="267"/>
    <s v="CA-2017-136826"/>
    <d v="2017-06-16T00:00:00"/>
    <x v="1"/>
    <x v="3"/>
    <d v="2017-06-20T00:00:00"/>
    <s v="Standard Class"/>
    <s v="CB-12535"/>
    <s v="Claudia Bergmann"/>
    <x v="1"/>
    <s v="United States"/>
    <x v="72"/>
    <x v="3"/>
    <n v="27514"/>
    <x v="0"/>
    <s v="OFF-AR-10003602"/>
    <x v="1"/>
    <x v="6"/>
    <s v="Quartet Omega Colored Chalk, 12/Pack"/>
    <x v="261"/>
    <x v="1"/>
    <x v="2"/>
    <x v="263"/>
    <n v="0.33750000000000002"/>
    <n v="9.2855999999999987"/>
    <n v="4.6719999999999997"/>
    <n v="1.5767999999999998"/>
    <x v="0"/>
    <s v="average"/>
    <n v="0.50943396226415094"/>
  </r>
  <r>
    <n v="268"/>
    <s v="CA-2016-111010"/>
    <d v="2016-01-22T00:00:00"/>
    <x v="9"/>
    <x v="0"/>
    <d v="2016-01-28T00:00:00"/>
    <s v="Standard Class"/>
    <s v="PG-18895"/>
    <s v="Paul Gonzalez"/>
    <x v="0"/>
    <s v="United States"/>
    <x v="73"/>
    <x v="30"/>
    <n v="7960"/>
    <x v="3"/>
    <s v="OFF-FA-10003472"/>
    <x v="1"/>
    <x v="13"/>
    <s v="Bagged Rubber Bands"/>
    <x v="262"/>
    <x v="5"/>
    <x v="0"/>
    <x v="264"/>
    <n v="0.04"/>
    <n v="7.2576000000000001"/>
    <n v="1.26"/>
    <n v="5.04E-2"/>
    <x v="0"/>
    <s v="low"/>
    <n v="4.1666666666666664E-2"/>
  </r>
  <r>
    <n v="269"/>
    <s v="US-2017-145366"/>
    <d v="2017-12-09T00:00:00"/>
    <x v="4"/>
    <x v="3"/>
    <d v="2017-12-13T00:00:00"/>
    <s v="Standard Class"/>
    <s v="CA-12310"/>
    <s v="Christine Abelman"/>
    <x v="1"/>
    <s v="United States"/>
    <x v="74"/>
    <x v="24"/>
    <n v="45231"/>
    <x v="3"/>
    <s v="OFF-ST-10004180"/>
    <x v="1"/>
    <x v="4"/>
    <s v="Safco Commercial Shelving"/>
    <x v="263"/>
    <x v="7"/>
    <x v="2"/>
    <x v="265"/>
    <n v="-0.20000000000000004"/>
    <n v="44.6496"/>
    <n v="37.207999999999998"/>
    <n v="-7.4416000000000011"/>
    <x v="1"/>
    <s v="average"/>
    <n v="-0.16666666666666669"/>
  </r>
  <r>
    <n v="270"/>
    <s v="US-2017-145366"/>
    <d v="2017-12-09T00:00:00"/>
    <x v="4"/>
    <x v="3"/>
    <d v="2017-12-13T00:00:00"/>
    <s v="Standard Class"/>
    <s v="CA-12310"/>
    <s v="Christine Abelman"/>
    <x v="1"/>
    <s v="United States"/>
    <x v="74"/>
    <x v="24"/>
    <n v="45231"/>
    <x v="3"/>
    <s v="OFF-EN-10004386"/>
    <x v="1"/>
    <x v="12"/>
    <s v="Recycled Interoffice Envelopes with String and Button Closure, 10 x 13"/>
    <x v="264"/>
    <x v="1"/>
    <x v="2"/>
    <x v="266"/>
    <n v="0.375"/>
    <n v="35.984999999999999"/>
    <n v="19.192"/>
    <n v="7.1970000000000001"/>
    <x v="0"/>
    <s v="average"/>
    <n v="0.60000000000000009"/>
  </r>
  <r>
    <n v="271"/>
    <s v="CA-2017-163979"/>
    <d v="2017-12-28T00:00:00"/>
    <x v="4"/>
    <x v="3"/>
    <d v="2018-01-02T00:00:00"/>
    <s v="Second Class"/>
    <s v="KH-16690"/>
    <s v="Kristen Hastings"/>
    <x v="1"/>
    <s v="United States"/>
    <x v="8"/>
    <x v="1"/>
    <n v="94110"/>
    <x v="1"/>
    <s v="OFF-ST-10003208"/>
    <x v="1"/>
    <x v="4"/>
    <s v="Adjustable Depth Letter/Legal Cart"/>
    <x v="265"/>
    <x v="4"/>
    <x v="0"/>
    <x v="267"/>
    <n v="0.28999999999999987"/>
    <n v="515.34640000000013"/>
    <n v="181.46"/>
    <n v="52.623399999999975"/>
    <x v="0"/>
    <s v="low"/>
    <n v="0.40845070422535179"/>
  </r>
  <r>
    <n v="272"/>
    <s v="CA-2015-155334"/>
    <d v="2015-07-30T00:00:00"/>
    <x v="7"/>
    <x v="1"/>
    <d v="2015-07-31T00:00:00"/>
    <s v="First Class"/>
    <s v="HA-14920"/>
    <s v="Helen Andreada"/>
    <x v="0"/>
    <s v="United States"/>
    <x v="8"/>
    <x v="1"/>
    <n v="94109"/>
    <x v="1"/>
    <s v="TEC-AC-10003628"/>
    <x v="2"/>
    <x v="11"/>
    <s v="Logitech 910-002974 M325 Wireless Mouse for Web Scrolling"/>
    <x v="266"/>
    <x v="3"/>
    <x v="0"/>
    <x v="268"/>
    <n v="0.44000000000000017"/>
    <n v="117.56079999999996"/>
    <n v="29.99"/>
    <n v="13.195600000000002"/>
    <x v="0"/>
    <s v="low"/>
    <n v="0.78571428571428614"/>
  </r>
  <r>
    <n v="273"/>
    <s v="CA-2015-155334"/>
    <d v="2015-07-30T00:00:00"/>
    <x v="7"/>
    <x v="1"/>
    <d v="2015-07-31T00:00:00"/>
    <s v="First Class"/>
    <s v="HA-14920"/>
    <s v="Helen Andreada"/>
    <x v="0"/>
    <s v="United States"/>
    <x v="8"/>
    <x v="1"/>
    <n v="94109"/>
    <x v="1"/>
    <s v="FUR-FU-10003274"/>
    <x v="0"/>
    <x v="5"/>
    <s v="Regeneration Desk Collection"/>
    <x v="267"/>
    <x v="1"/>
    <x v="0"/>
    <x v="269"/>
    <n v="0.44000000000000006"/>
    <n v="2.9567999999999999"/>
    <n v="1.76"/>
    <n v="0.77440000000000009"/>
    <x v="0"/>
    <s v="low"/>
    <n v="0.78571428571428592"/>
  </r>
  <r>
    <n v="274"/>
    <s v="CA-2015-155334"/>
    <d v="2015-07-30T00:00:00"/>
    <x v="7"/>
    <x v="1"/>
    <d v="2015-07-31T00:00:00"/>
    <s v="First Class"/>
    <s v="HA-14920"/>
    <s v="Helen Andreada"/>
    <x v="0"/>
    <s v="United States"/>
    <x v="8"/>
    <x v="1"/>
    <n v="94109"/>
    <x v="1"/>
    <s v="OFF-BI-10002557"/>
    <x v="1"/>
    <x v="8"/>
    <s v="Presstex Flexible Ring Binders"/>
    <x v="268"/>
    <x v="1"/>
    <x v="2"/>
    <x v="270"/>
    <n v="0.37499999999999989"/>
    <n v="6.8250000000000011"/>
    <n v="3.64"/>
    <n v="1.3649999999999995"/>
    <x v="0"/>
    <s v="average"/>
    <n v="0.59999999999999976"/>
  </r>
  <r>
    <n v="275"/>
    <s v="CA-2017-118136"/>
    <d v="2017-09-16T00:00:00"/>
    <x v="8"/>
    <x v="3"/>
    <d v="2017-09-17T00:00:00"/>
    <s v="First Class"/>
    <s v="BB-10990"/>
    <s v="Barry Blumstein"/>
    <x v="1"/>
    <s v="United States"/>
    <x v="75"/>
    <x v="1"/>
    <n v="90301"/>
    <x v="1"/>
    <s v="OFF-PA-10002615"/>
    <x v="1"/>
    <x v="10"/>
    <s v="Ampad Gold Fibre Wirebound Steno Books, 6&quot; x 9&quot;, Gregg Ruled"/>
    <x v="138"/>
    <x v="0"/>
    <x v="0"/>
    <x v="271"/>
    <n v="0.45999999999999996"/>
    <n v="4.7628000000000004"/>
    <n v="4.41"/>
    <n v="2.0286"/>
    <x v="0"/>
    <s v="low"/>
    <n v="0.85185185185185175"/>
  </r>
  <r>
    <n v="276"/>
    <s v="CA-2017-118136"/>
    <d v="2017-09-16T00:00:00"/>
    <x v="8"/>
    <x v="3"/>
    <d v="2017-09-17T00:00:00"/>
    <s v="First Class"/>
    <s v="BB-10990"/>
    <s v="Barry Blumstein"/>
    <x v="1"/>
    <s v="United States"/>
    <x v="75"/>
    <x v="1"/>
    <n v="90301"/>
    <x v="1"/>
    <s v="OFF-AR-10001427"/>
    <x v="1"/>
    <x v="6"/>
    <s v="Newell 330"/>
    <x v="156"/>
    <x v="7"/>
    <x v="0"/>
    <x v="272"/>
    <n v="0.26"/>
    <n v="4.4252000000000002"/>
    <n v="5.98"/>
    <n v="1.5548000000000002"/>
    <x v="0"/>
    <s v="low"/>
    <n v="0.35135135135135137"/>
  </r>
  <r>
    <n v="277"/>
    <s v="CA-2017-132976"/>
    <d v="2017-10-13T00:00:00"/>
    <x v="2"/>
    <x v="3"/>
    <d v="2017-10-17T00:00:00"/>
    <s v="Standard Class"/>
    <s v="AG-10495"/>
    <s v="Andrew Gjertsen"/>
    <x v="1"/>
    <s v="United States"/>
    <x v="10"/>
    <x v="9"/>
    <n v="19140"/>
    <x v="3"/>
    <s v="OFF-PA-10000673"/>
    <x v="1"/>
    <x v="10"/>
    <s v="Post-it “Important Message” Note Pad, Neon Colors, 50 Sheets/Pad"/>
    <x v="25"/>
    <x v="0"/>
    <x v="2"/>
    <x v="273"/>
    <n v="0.35"/>
    <n v="7.571200000000001"/>
    <n v="5.8240000000000007"/>
    <n v="2.0384000000000002"/>
    <x v="0"/>
    <s v="average"/>
    <n v="0.53846153846153844"/>
  </r>
  <r>
    <n v="278"/>
    <s v="CA-2017-132976"/>
    <d v="2017-10-13T00:00:00"/>
    <x v="2"/>
    <x v="3"/>
    <d v="2017-10-17T00:00:00"/>
    <s v="Standard Class"/>
    <s v="AG-10495"/>
    <s v="Andrew Gjertsen"/>
    <x v="1"/>
    <s v="United States"/>
    <x v="10"/>
    <x v="9"/>
    <n v="19140"/>
    <x v="3"/>
    <s v="OFF-PA-10004470"/>
    <x v="1"/>
    <x v="10"/>
    <s v="Adams Write n' Stick Phone Message Book, 11&quot; X 5 1/4&quot;, 200 Messages"/>
    <x v="269"/>
    <x v="4"/>
    <x v="2"/>
    <x v="274"/>
    <n v="0.32499999999999996"/>
    <n v="12.268799999999999"/>
    <n v="4.5439999999999996"/>
    <n v="1.4767999999999997"/>
    <x v="0"/>
    <s v="average"/>
    <n v="0.4814814814814814"/>
  </r>
  <r>
    <n v="279"/>
    <s v="CA-2017-132976"/>
    <d v="2017-10-13T00:00:00"/>
    <x v="2"/>
    <x v="3"/>
    <d v="2017-10-17T00:00:00"/>
    <s v="Standard Class"/>
    <s v="AG-10495"/>
    <s v="Andrew Gjertsen"/>
    <x v="1"/>
    <s v="United States"/>
    <x v="10"/>
    <x v="9"/>
    <n v="19140"/>
    <x v="3"/>
    <s v="OFF-ST-10000876"/>
    <x v="1"/>
    <x v="4"/>
    <s v="Eldon Simplefile Box Office"/>
    <x v="270"/>
    <x v="5"/>
    <x v="2"/>
    <x v="275"/>
    <n v="9.9999999999999992E-2"/>
    <n v="53.740800000000007"/>
    <n v="9.952"/>
    <n v="0.99519999999999997"/>
    <x v="0"/>
    <s v="average"/>
    <n v="0.11111111111111109"/>
  </r>
  <r>
    <n v="280"/>
    <s v="CA-2017-132976"/>
    <d v="2017-10-13T00:00:00"/>
    <x v="2"/>
    <x v="3"/>
    <d v="2017-10-17T00:00:00"/>
    <s v="Standard Class"/>
    <s v="AG-10495"/>
    <s v="Andrew Gjertsen"/>
    <x v="1"/>
    <s v="United States"/>
    <x v="10"/>
    <x v="9"/>
    <n v="19140"/>
    <x v="3"/>
    <s v="OFF-LA-10002043"/>
    <x v="1"/>
    <x v="2"/>
    <s v="Avery 489"/>
    <x v="271"/>
    <x v="1"/>
    <x v="2"/>
    <x v="276"/>
    <n v="0.35000000000000009"/>
    <n v="16.145999999999994"/>
    <n v="8.2799999999999994"/>
    <n v="2.8980000000000001"/>
    <x v="0"/>
    <s v="average"/>
    <n v="0.53846153846153877"/>
  </r>
  <r>
    <n v="281"/>
    <s v="US-2015-161991"/>
    <d v="2015-09-26T00:00:00"/>
    <x v="8"/>
    <x v="1"/>
    <d v="2015-09-28T00:00:00"/>
    <s v="Second Class"/>
    <s v="SC-20725"/>
    <s v="Steven Cartwright"/>
    <x v="0"/>
    <s v="United States"/>
    <x v="12"/>
    <x v="5"/>
    <n v="77070"/>
    <x v="2"/>
    <s v="OFF-BI-10004967"/>
    <x v="1"/>
    <x v="8"/>
    <s v="Round Ring Binders"/>
    <x v="272"/>
    <x v="2"/>
    <x v="3"/>
    <x v="277"/>
    <n v="-1.6500000000000006"/>
    <n v="5.5120000000000005"/>
    <n v="0.41599999999999993"/>
    <n v="-0.68640000000000012"/>
    <x v="1"/>
    <s v="high"/>
    <n v="-0.62264150943396224"/>
  </r>
  <r>
    <n v="282"/>
    <s v="US-2015-161991"/>
    <d v="2015-09-26T00:00:00"/>
    <x v="8"/>
    <x v="1"/>
    <d v="2015-09-28T00:00:00"/>
    <s v="Second Class"/>
    <s v="SC-20725"/>
    <s v="Steven Cartwright"/>
    <x v="0"/>
    <s v="United States"/>
    <x v="12"/>
    <x v="5"/>
    <n v="77070"/>
    <x v="2"/>
    <s v="TEC-PH-10001760"/>
    <x v="2"/>
    <x v="7"/>
    <s v="Bose SoundLink Bluetooth Speaker"/>
    <x v="273"/>
    <x v="3"/>
    <x v="2"/>
    <x v="278"/>
    <n v="0.33749999999999997"/>
    <n v="738.29000000000008"/>
    <n v="159.20000000000002"/>
    <n v="53.730000000000004"/>
    <x v="0"/>
    <s v="average"/>
    <n v="0.50943396226415094"/>
  </r>
  <r>
    <n v="283"/>
    <s v="CA-2015-130890"/>
    <d v="2015-11-02T00:00:00"/>
    <x v="0"/>
    <x v="1"/>
    <d v="2015-11-06T00:00:00"/>
    <s v="Standard Class"/>
    <s v="JO-15280"/>
    <s v="Jas O'Carroll"/>
    <x v="0"/>
    <s v="United States"/>
    <x v="1"/>
    <x v="1"/>
    <n v="90004"/>
    <x v="1"/>
    <s v="FUR-TA-10002903"/>
    <x v="0"/>
    <x v="3"/>
    <s v="Bevis Round Bullnose 29&quot; High Table Top"/>
    <x v="274"/>
    <x v="2"/>
    <x v="2"/>
    <x v="279"/>
    <n v="5.000000000000001E-2"/>
    <n v="986.89799999999991"/>
    <n v="207.76799999999997"/>
    <n v="10.388400000000001"/>
    <x v="0"/>
    <s v="average"/>
    <n v="5.2631578947368432E-2"/>
  </r>
  <r>
    <n v="284"/>
    <s v="CA-2015-130883"/>
    <d v="2015-09-26T00:00:00"/>
    <x v="8"/>
    <x v="1"/>
    <d v="2015-10-02T00:00:00"/>
    <s v="Standard Class"/>
    <s v="TB-21520"/>
    <s v="Tracy Blumstein"/>
    <x v="0"/>
    <s v="United States"/>
    <x v="32"/>
    <x v="21"/>
    <n v="97206"/>
    <x v="1"/>
    <s v="OFF-PA-10000474"/>
    <x v="1"/>
    <x v="10"/>
    <s v="Easy-staple paper"/>
    <x v="275"/>
    <x v="2"/>
    <x v="2"/>
    <x v="280"/>
    <n v="0.33749999999999997"/>
    <n v="93.915999999999997"/>
    <n v="28.351999999999997"/>
    <n v="9.5687999999999995"/>
    <x v="0"/>
    <s v="average"/>
    <n v="0.50943396226415094"/>
  </r>
  <r>
    <n v="285"/>
    <s v="CA-2015-130883"/>
    <d v="2015-09-26T00:00:00"/>
    <x v="8"/>
    <x v="1"/>
    <d v="2015-10-02T00:00:00"/>
    <s v="Standard Class"/>
    <s v="TB-21520"/>
    <s v="Tracy Blumstein"/>
    <x v="0"/>
    <s v="United States"/>
    <x v="32"/>
    <x v="21"/>
    <n v="97206"/>
    <x v="1"/>
    <s v="TEC-AC-10001956"/>
    <x v="2"/>
    <x v="11"/>
    <s v="Microsoft Arc Touch Mouse"/>
    <x v="276"/>
    <x v="2"/>
    <x v="2"/>
    <x v="281"/>
    <n v="0.1999999999999999"/>
    <n v="191.84000000000006"/>
    <n v="47.960000000000008"/>
    <n v="9.591999999999997"/>
    <x v="0"/>
    <s v="average"/>
    <n v="0.24999999999999986"/>
  </r>
  <r>
    <n v="286"/>
    <s v="CA-2015-130883"/>
    <d v="2015-09-26T00:00:00"/>
    <x v="8"/>
    <x v="1"/>
    <d v="2015-10-02T00:00:00"/>
    <s v="Standard Class"/>
    <s v="TB-21520"/>
    <s v="Tracy Blumstein"/>
    <x v="0"/>
    <s v="United States"/>
    <x v="32"/>
    <x v="21"/>
    <n v="97206"/>
    <x v="1"/>
    <s v="OFF-PA-10004100"/>
    <x v="1"/>
    <x v="10"/>
    <s v="Xerox 216"/>
    <x v="277"/>
    <x v="5"/>
    <x v="2"/>
    <x v="282"/>
    <n v="0.34999999999999992"/>
    <n v="20.217600000000004"/>
    <n v="5.1840000000000011"/>
    <n v="1.8144"/>
    <x v="0"/>
    <s v="average"/>
    <n v="0.53846153846153832"/>
  </r>
  <r>
    <n v="287"/>
    <s v="CA-2016-112697"/>
    <d v="2016-12-18T00:00:00"/>
    <x v="4"/>
    <x v="0"/>
    <d v="2016-12-20T00:00:00"/>
    <s v="Second Class"/>
    <s v="AH-10195"/>
    <s v="Alan Haines"/>
    <x v="1"/>
    <s v="United States"/>
    <x v="76"/>
    <x v="2"/>
    <n v="33319"/>
    <x v="0"/>
    <s v="OFF-BI-10000778"/>
    <x v="1"/>
    <x v="8"/>
    <s v="GBC VeloBinder Electric Binding Machine"/>
    <x v="278"/>
    <x v="3"/>
    <x v="6"/>
    <x v="283"/>
    <n v="-0.66666666666666619"/>
    <n v="423.42999999999995"/>
    <n v="36.294000000000004"/>
    <n v="-24.195999999999987"/>
    <x v="1"/>
    <s v="high"/>
    <n v="-0.3999999999999998"/>
  </r>
  <r>
    <n v="288"/>
    <s v="CA-2016-112697"/>
    <d v="2016-12-18T00:00:00"/>
    <x v="4"/>
    <x v="0"/>
    <d v="2016-12-20T00:00:00"/>
    <s v="Second Class"/>
    <s v="AH-10195"/>
    <s v="Alan Haines"/>
    <x v="1"/>
    <s v="United States"/>
    <x v="76"/>
    <x v="2"/>
    <n v="33319"/>
    <x v="0"/>
    <s v="OFF-AP-10002684"/>
    <x v="1"/>
    <x v="9"/>
    <s v="Acco 7-Outlet Masterpiece Power Center, Wihtout Fax/Phone Line Protection"/>
    <x v="279"/>
    <x v="0"/>
    <x v="2"/>
    <x v="284"/>
    <n v="0.12499999999999985"/>
    <n v="170.21200000000005"/>
    <n v="97.26400000000001"/>
    <n v="12.157999999999987"/>
    <x v="0"/>
    <s v="average"/>
    <n v="0.14285714285714265"/>
  </r>
  <r>
    <n v="289"/>
    <s v="CA-2016-112697"/>
    <d v="2016-12-18T00:00:00"/>
    <x v="4"/>
    <x v="0"/>
    <d v="2016-12-20T00:00:00"/>
    <s v="Second Class"/>
    <s v="AH-10195"/>
    <s v="Alan Haines"/>
    <x v="1"/>
    <s v="United States"/>
    <x v="76"/>
    <x v="2"/>
    <n v="33319"/>
    <x v="0"/>
    <s v="OFF-SU-10000646"/>
    <x v="1"/>
    <x v="14"/>
    <s v="Premier Automatic Letter Opener"/>
    <x v="280"/>
    <x v="2"/>
    <x v="2"/>
    <x v="285"/>
    <n v="-0.21249999999999991"/>
    <n v="1165.7945"/>
    <n v="192.29600000000002"/>
    <n v="-40.862899999999989"/>
    <x v="1"/>
    <s v="average"/>
    <n v="-0.17525773195876285"/>
  </r>
  <r>
    <n v="290"/>
    <s v="CA-2016-110772"/>
    <d v="2016-11-20T00:00:00"/>
    <x v="0"/>
    <x v="0"/>
    <d v="2016-11-24T00:00:00"/>
    <s v="Second Class"/>
    <s v="NZ-18565"/>
    <s v="Nick Zandusky"/>
    <x v="2"/>
    <s v="United States"/>
    <x v="38"/>
    <x v="24"/>
    <n v="43229"/>
    <x v="3"/>
    <s v="OFF-FA-10002983"/>
    <x v="1"/>
    <x v="13"/>
    <s v="Advantus SlideClip Paper Clips"/>
    <x v="281"/>
    <x v="3"/>
    <x v="2"/>
    <x v="286"/>
    <n v="0.35"/>
    <n v="12.412400000000002"/>
    <n v="2.7280000000000002"/>
    <n v="0.95479999999999987"/>
    <x v="0"/>
    <s v="average"/>
    <n v="0.53846153846153832"/>
  </r>
  <r>
    <n v="291"/>
    <s v="CA-2016-110772"/>
    <d v="2016-11-20T00:00:00"/>
    <x v="0"/>
    <x v="0"/>
    <d v="2016-11-24T00:00:00"/>
    <s v="Second Class"/>
    <s v="NZ-18565"/>
    <s v="Nick Zandusky"/>
    <x v="2"/>
    <s v="United States"/>
    <x v="38"/>
    <x v="24"/>
    <n v="43229"/>
    <x v="3"/>
    <s v="OFF-LA-10004689"/>
    <x v="1"/>
    <x v="2"/>
    <s v="Avery 512"/>
    <x v="282"/>
    <x v="8"/>
    <x v="2"/>
    <x v="287"/>
    <n v="0.33749999999999997"/>
    <n v="12.253600000000002"/>
    <n v="2.3120000000000003"/>
    <n v="0.78029999999999999"/>
    <x v="0"/>
    <s v="average"/>
    <n v="0.50943396226415083"/>
  </r>
  <r>
    <n v="292"/>
    <s v="CA-2016-110772"/>
    <d v="2016-11-20T00:00:00"/>
    <x v="0"/>
    <x v="0"/>
    <d v="2016-11-24T00:00:00"/>
    <s v="Second Class"/>
    <s v="NZ-18565"/>
    <s v="Nick Zandusky"/>
    <x v="2"/>
    <s v="United States"/>
    <x v="38"/>
    <x v="24"/>
    <n v="43229"/>
    <x v="3"/>
    <s v="TEC-AC-10002001"/>
    <x v="2"/>
    <x v="11"/>
    <s v="Logitech Wireless Gaming Headset G930"/>
    <x v="283"/>
    <x v="0"/>
    <x v="2"/>
    <x v="288"/>
    <n v="0.21249999999999999"/>
    <n v="201.58740000000003"/>
    <n v="127.99200000000002"/>
    <n v="27.198300000000003"/>
    <x v="0"/>
    <s v="average"/>
    <n v="0.26984126984126983"/>
  </r>
  <r>
    <n v="293"/>
    <s v="CA-2016-110772"/>
    <d v="2016-11-20T00:00:00"/>
    <x v="0"/>
    <x v="0"/>
    <d v="2016-11-24T00:00:00"/>
    <s v="Second Class"/>
    <s v="NZ-18565"/>
    <s v="Nick Zandusky"/>
    <x v="2"/>
    <s v="United States"/>
    <x v="38"/>
    <x v="24"/>
    <n v="43229"/>
    <x v="3"/>
    <s v="FUR-BO-10004709"/>
    <x v="0"/>
    <x v="0"/>
    <s v="Bush Westfield Collection Bookcases, Medium Cherry Finish"/>
    <x v="284"/>
    <x v="1"/>
    <x v="5"/>
    <x v="289"/>
    <n v="-0.55999999999999994"/>
    <n v="135.67320000000001"/>
    <n v="28.99"/>
    <n v="-16.234399999999997"/>
    <x v="1"/>
    <s v="high"/>
    <n v="-0.35897435897435892"/>
  </r>
  <r>
    <n v="294"/>
    <s v="CA-2014-111451"/>
    <d v="2014-12-26T00:00:00"/>
    <x v="4"/>
    <x v="2"/>
    <d v="2014-12-28T00:00:00"/>
    <s v="First Class"/>
    <s v="KL-16555"/>
    <s v="Kelly Lampkin"/>
    <x v="1"/>
    <s v="United States"/>
    <x v="77"/>
    <x v="22"/>
    <n v="80906"/>
    <x v="1"/>
    <s v="FUR-FU-10004091"/>
    <x v="0"/>
    <x v="5"/>
    <s v="Howard Miller 13&quot; Diameter Goldtone Round Wall Clock"/>
    <x v="285"/>
    <x v="8"/>
    <x v="2"/>
    <x v="290"/>
    <n v="0.26250000000000001"/>
    <n v="221.55680000000001"/>
    <n v="37.552"/>
    <n v="9.8574000000000002"/>
    <x v="0"/>
    <s v="average"/>
    <n v="0.3559322033898305"/>
  </r>
  <r>
    <n v="295"/>
    <s v="CA-2014-111451"/>
    <d v="2014-12-26T00:00:00"/>
    <x v="4"/>
    <x v="2"/>
    <d v="2014-12-28T00:00:00"/>
    <s v="First Class"/>
    <s v="KL-16555"/>
    <s v="Kelly Lampkin"/>
    <x v="1"/>
    <s v="United States"/>
    <x v="77"/>
    <x v="22"/>
    <n v="80906"/>
    <x v="1"/>
    <s v="FUR-CH-10001891"/>
    <x v="0"/>
    <x v="1"/>
    <s v="Global Deluxe Office Fabric Chairs"/>
    <x v="286"/>
    <x v="1"/>
    <x v="2"/>
    <x v="291"/>
    <n v="8.750000000000005E-2"/>
    <n v="210.19620000000003"/>
    <n v="76.784000000000006"/>
    <n v="6.7186000000000048"/>
    <x v="0"/>
    <s v="average"/>
    <n v="9.589041095890416E-2"/>
  </r>
  <r>
    <n v="296"/>
    <s v="CA-2014-111451"/>
    <d v="2014-12-26T00:00:00"/>
    <x v="4"/>
    <x v="2"/>
    <d v="2014-12-28T00:00:00"/>
    <s v="First Class"/>
    <s v="KL-16555"/>
    <s v="Kelly Lampkin"/>
    <x v="1"/>
    <s v="United States"/>
    <x v="77"/>
    <x v="22"/>
    <n v="80906"/>
    <x v="1"/>
    <s v="FUR-FU-10002918"/>
    <x v="0"/>
    <x v="5"/>
    <s v="Eldon ClusterMat Chair Mat with Cordless Antistatic Protection"/>
    <x v="287"/>
    <x v="1"/>
    <x v="2"/>
    <x v="292"/>
    <n v="-0.11249999999999998"/>
    <n v="242.91660000000002"/>
    <n v="72.784000000000006"/>
    <n v="-8.1882000000000001"/>
    <x v="1"/>
    <s v="average"/>
    <n v="-0.10112359550561796"/>
  </r>
  <r>
    <n v="297"/>
    <s v="CA-2014-111451"/>
    <d v="2014-12-26T00:00:00"/>
    <x v="4"/>
    <x v="2"/>
    <d v="2014-12-28T00:00:00"/>
    <s v="First Class"/>
    <s v="KL-16555"/>
    <s v="Kelly Lampkin"/>
    <x v="1"/>
    <s v="United States"/>
    <x v="77"/>
    <x v="22"/>
    <n v="80906"/>
    <x v="1"/>
    <s v="OFF-BI-10004593"/>
    <x v="1"/>
    <x v="8"/>
    <s v="Ibico Laser Imprintable Binding System Covers"/>
    <x v="288"/>
    <x v="2"/>
    <x v="6"/>
    <x v="293"/>
    <n v="-0.8"/>
    <n v="141.48000000000002"/>
    <n v="15.720000000000002"/>
    <n v="-12.576000000000002"/>
    <x v="1"/>
    <s v="high"/>
    <n v="-0.44444444444444448"/>
  </r>
  <r>
    <n v="298"/>
    <s v="CA-2014-111451"/>
    <d v="2014-12-26T00:00:00"/>
    <x v="4"/>
    <x v="2"/>
    <d v="2014-12-28T00:00:00"/>
    <s v="First Class"/>
    <s v="KL-16555"/>
    <s v="Kelly Lampkin"/>
    <x v="1"/>
    <s v="United States"/>
    <x v="77"/>
    <x v="22"/>
    <n v="80906"/>
    <x v="1"/>
    <s v="OFF-FA-10004854"/>
    <x v="1"/>
    <x v="13"/>
    <s v="Vinyl Coated Wire Paper Clips in Organizer Box, 800/Box"/>
    <x v="289"/>
    <x v="1"/>
    <x v="2"/>
    <x v="294"/>
    <n v="0.33749999999999986"/>
    <n v="18.253200000000007"/>
    <n v="9.1840000000000011"/>
    <n v="3.0995999999999988"/>
    <x v="0"/>
    <s v="average"/>
    <n v="0.50943396226415061"/>
  </r>
  <r>
    <n v="299"/>
    <s v="CA-2016-142545"/>
    <d v="2016-10-28T00:00:00"/>
    <x v="2"/>
    <x v="0"/>
    <d v="2016-11-03T00:00:00"/>
    <s v="Standard Class"/>
    <s v="JD-15895"/>
    <s v="Jonathan Doherty"/>
    <x v="1"/>
    <s v="United States"/>
    <x v="78"/>
    <x v="30"/>
    <n v="7109"/>
    <x v="3"/>
    <s v="OFF-PA-10002105"/>
    <x v="1"/>
    <x v="10"/>
    <s v="Xerox 223"/>
    <x v="56"/>
    <x v="2"/>
    <x v="0"/>
    <x v="56"/>
    <n v="0.48"/>
    <n v="16.848000000000006"/>
    <n v="6.4800000000000013"/>
    <n v="3.1104000000000003"/>
    <x v="0"/>
    <s v="low"/>
    <n v="0.9230769230769228"/>
  </r>
  <r>
    <n v="300"/>
    <s v="CA-2016-142545"/>
    <d v="2016-10-28T00:00:00"/>
    <x v="2"/>
    <x v="0"/>
    <d v="2016-11-03T00:00:00"/>
    <s v="Standard Class"/>
    <s v="JD-15895"/>
    <s v="Jonathan Doherty"/>
    <x v="1"/>
    <s v="United States"/>
    <x v="78"/>
    <x v="30"/>
    <n v="7109"/>
    <x v="3"/>
    <s v="OFF-ST-10002756"/>
    <x v="1"/>
    <x v="4"/>
    <s v="Tennsco Stur-D-Stor Boltless Shelving, 5 Shelves, 24&quot; Deep, Sand"/>
    <x v="290"/>
    <x v="8"/>
    <x v="0"/>
    <x v="295"/>
    <n v="1.0000000000000089E-2"/>
    <n v="1071.6551999999999"/>
    <n v="135.31"/>
    <n v="1.353100000000012"/>
    <x v="0"/>
    <s v="low"/>
    <n v="1.010101010101019E-2"/>
  </r>
  <r>
    <n v="301"/>
    <s v="CA-2016-142545"/>
    <d v="2016-10-28T00:00:00"/>
    <x v="2"/>
    <x v="0"/>
    <d v="2016-11-03T00:00:00"/>
    <s v="Standard Class"/>
    <s v="JD-15895"/>
    <s v="Jonathan Doherty"/>
    <x v="1"/>
    <s v="United States"/>
    <x v="78"/>
    <x v="30"/>
    <n v="7109"/>
    <x v="3"/>
    <s v="OFF-PA-10004243"/>
    <x v="1"/>
    <x v="10"/>
    <s v="Xerox 1939"/>
    <x v="291"/>
    <x v="1"/>
    <x v="0"/>
    <x v="296"/>
    <n v="0.48"/>
    <n v="29.5932"/>
    <n v="18.97"/>
    <n v="9.105599999999999"/>
    <x v="0"/>
    <s v="low"/>
    <n v="0.92307692307692302"/>
  </r>
  <r>
    <n v="302"/>
    <s v="CA-2016-142545"/>
    <d v="2016-10-28T00:00:00"/>
    <x v="2"/>
    <x v="0"/>
    <d v="2016-11-03T00:00:00"/>
    <s v="Standard Class"/>
    <s v="JD-15895"/>
    <s v="Jonathan Doherty"/>
    <x v="1"/>
    <s v="United States"/>
    <x v="78"/>
    <x v="30"/>
    <n v="7109"/>
    <x v="3"/>
    <s v="FUR-FU-10001861"/>
    <x v="0"/>
    <x v="5"/>
    <s v="Floodlight Indoor Halogen Bulbs, 1 Bulb per Pack, 60 Watts"/>
    <x v="292"/>
    <x v="4"/>
    <x v="0"/>
    <x v="297"/>
    <n v="0.48999999999999994"/>
    <n v="39.576000000000001"/>
    <n v="19.399999999999999"/>
    <n v="9.5059999999999985"/>
    <x v="0"/>
    <s v="low"/>
    <n v="0.96078431372549"/>
  </r>
  <r>
    <n v="303"/>
    <s v="CA-2016-142545"/>
    <d v="2016-10-28T00:00:00"/>
    <x v="2"/>
    <x v="0"/>
    <d v="2016-11-03T00:00:00"/>
    <s v="Standard Class"/>
    <s v="JD-15895"/>
    <s v="Jonathan Doherty"/>
    <x v="1"/>
    <s v="United States"/>
    <x v="78"/>
    <x v="30"/>
    <n v="7109"/>
    <x v="3"/>
    <s v="OFF-BI-10002706"/>
    <x v="1"/>
    <x v="8"/>
    <s v="Avery Premier Heavy-Duty Binder with Round Locking Rings"/>
    <x v="293"/>
    <x v="7"/>
    <x v="0"/>
    <x v="298"/>
    <n v="0.45999999999999996"/>
    <n v="7.7111999999999998"/>
    <n v="14.28"/>
    <n v="6.5687999999999995"/>
    <x v="0"/>
    <s v="low"/>
    <n v="0.85185185185185186"/>
  </r>
  <r>
    <n v="304"/>
    <s v="US-2017-152380"/>
    <d v="2017-11-19T00:00:00"/>
    <x v="0"/>
    <x v="3"/>
    <d v="2017-11-23T00:00:00"/>
    <s v="Standard Class"/>
    <s v="JH-15910"/>
    <s v="Jonathan Howell"/>
    <x v="0"/>
    <s v="United States"/>
    <x v="22"/>
    <x v="10"/>
    <n v="60623"/>
    <x v="2"/>
    <s v="FUR-TA-10002533"/>
    <x v="0"/>
    <x v="3"/>
    <s v="BPI Conference Tables"/>
    <x v="294"/>
    <x v="1"/>
    <x v="5"/>
    <x v="299"/>
    <n v="-0.6000000000000002"/>
    <n v="350.5200000000001"/>
    <n v="73.025000000000006"/>
    <n v="-43.815000000000019"/>
    <x v="1"/>
    <s v="high"/>
    <n v="-0.37500000000000006"/>
  </r>
  <r>
    <n v="305"/>
    <s v="CA-2015-144253"/>
    <d v="2015-05-04T00:00:00"/>
    <x v="5"/>
    <x v="1"/>
    <d v="2015-05-09T00:00:00"/>
    <s v="Second Class"/>
    <s v="AS-10225"/>
    <s v="Alan Schoenberger"/>
    <x v="1"/>
    <s v="United States"/>
    <x v="20"/>
    <x v="15"/>
    <n v="10024"/>
    <x v="3"/>
    <s v="FUR-FU-10002671"/>
    <x v="0"/>
    <x v="5"/>
    <s v="Electrix 20W Halogen Replacement Bulb for Zoom-In Desk Lamp"/>
    <x v="295"/>
    <x v="0"/>
    <x v="0"/>
    <x v="300"/>
    <n v="0.47999999999999993"/>
    <n v="13.936000000000002"/>
    <n v="13.4"/>
    <n v="6.4319999999999995"/>
    <x v="0"/>
    <s v="low"/>
    <n v="0.92307692307692291"/>
  </r>
  <r>
    <n v="306"/>
    <s v="CA-2014-130960"/>
    <d v="2014-12-30T00:00:00"/>
    <x v="4"/>
    <x v="2"/>
    <d v="2015-01-04T00:00:00"/>
    <s v="Standard Class"/>
    <s v="KB-16600"/>
    <s v="Ken Brennan"/>
    <x v="1"/>
    <s v="United States"/>
    <x v="79"/>
    <x v="12"/>
    <n v="48180"/>
    <x v="2"/>
    <s v="OFF-AR-10003651"/>
    <x v="1"/>
    <x v="6"/>
    <s v="Newell 350"/>
    <x v="296"/>
    <x v="1"/>
    <x v="0"/>
    <x v="301"/>
    <n v="0.28999999999999987"/>
    <n v="6.9864000000000015"/>
    <n v="3.28"/>
    <n v="0.9511999999999996"/>
    <x v="0"/>
    <s v="low"/>
    <n v="0.40845070422535185"/>
  </r>
  <r>
    <n v="307"/>
    <s v="CA-2014-111003"/>
    <d v="2014-06-01T00:00:00"/>
    <x v="1"/>
    <x v="2"/>
    <d v="2014-06-06T00:00:00"/>
    <s v="Standard Class"/>
    <s v="CR-12625"/>
    <s v="Corey Roper"/>
    <x v="2"/>
    <s v="United States"/>
    <x v="80"/>
    <x v="30"/>
    <n v="8701"/>
    <x v="3"/>
    <s v="OFF-BI-10001072"/>
    <x v="1"/>
    <x v="8"/>
    <s v="GBC Clear Cover, 8-1/2 x 11, unpunched, 25 covers per pack"/>
    <x v="297"/>
    <x v="1"/>
    <x v="0"/>
    <x v="302"/>
    <n v="0.45999999999999996"/>
    <n v="24.559200000000004"/>
    <n v="15.160000000000002"/>
    <n v="6.9736000000000002"/>
    <x v="0"/>
    <s v="low"/>
    <n v="0.85185185185185175"/>
  </r>
  <r>
    <n v="308"/>
    <s v="CA-2014-111003"/>
    <d v="2014-06-01T00:00:00"/>
    <x v="1"/>
    <x v="2"/>
    <d v="2014-06-06T00:00:00"/>
    <s v="Standard Class"/>
    <s v="CR-12625"/>
    <s v="Corey Roper"/>
    <x v="2"/>
    <s v="United States"/>
    <x v="80"/>
    <x v="30"/>
    <n v="8701"/>
    <x v="3"/>
    <s v="OFF-AR-10002135"/>
    <x v="1"/>
    <x v="6"/>
    <s v="Boston Heavy-Duty Trimline Electric Pencil Sharpeners"/>
    <x v="298"/>
    <x v="5"/>
    <x v="0"/>
    <x v="303"/>
    <n v="0.28999999999999981"/>
    <n v="205.33200000000008"/>
    <n v="48.20000000000001"/>
    <n v="13.977999999999994"/>
    <x v="0"/>
    <s v="low"/>
    <n v="0.40845070422535179"/>
  </r>
  <r>
    <n v="309"/>
    <s v="CA-2017-126774"/>
    <d v="2017-04-15T00:00:00"/>
    <x v="3"/>
    <x v="3"/>
    <d v="2017-04-17T00:00:00"/>
    <s v="First Class"/>
    <s v="SH-20395"/>
    <s v="Shahid Hopkins"/>
    <x v="0"/>
    <s v="United States"/>
    <x v="81"/>
    <x v="17"/>
    <n v="22204"/>
    <x v="0"/>
    <s v="OFF-AR-10002804"/>
    <x v="1"/>
    <x v="6"/>
    <s v="Faber Castell Col-Erase Pencils"/>
    <x v="299"/>
    <x v="7"/>
    <x v="0"/>
    <x v="304"/>
    <n v="0.41000000000000003"/>
    <n v="2.8850999999999996"/>
    <n v="4.8899999999999997"/>
    <n v="2.0049000000000001"/>
    <x v="0"/>
    <s v="low"/>
    <n v="0.69491525423728828"/>
  </r>
  <r>
    <n v="310"/>
    <s v="CA-2016-142902"/>
    <d v="2016-09-12T00:00:00"/>
    <x v="8"/>
    <x v="0"/>
    <d v="2016-09-14T00:00:00"/>
    <s v="Second Class"/>
    <s v="BP-11185"/>
    <s v="Ben Peterman"/>
    <x v="1"/>
    <s v="United States"/>
    <x v="82"/>
    <x v="22"/>
    <n v="80004"/>
    <x v="1"/>
    <s v="FUR-FU-10001918"/>
    <x v="0"/>
    <x v="5"/>
    <s v="C-Line Cubicle Keepers Polyproplyene Holder With Velcro Backings"/>
    <x v="300"/>
    <x v="4"/>
    <x v="2"/>
    <x v="305"/>
    <n v="0.23750000000000002"/>
    <n v="11.541200000000002"/>
    <n v="3.7840000000000007"/>
    <n v="0.89870000000000028"/>
    <x v="0"/>
    <s v="average"/>
    <n v="0.31147540983606564"/>
  </r>
  <r>
    <n v="311"/>
    <s v="CA-2016-142902"/>
    <d v="2016-09-12T00:00:00"/>
    <x v="8"/>
    <x v="0"/>
    <d v="2016-09-14T00:00:00"/>
    <s v="Second Class"/>
    <s v="BP-11185"/>
    <s v="Ben Peterman"/>
    <x v="1"/>
    <s v="United States"/>
    <x v="82"/>
    <x v="22"/>
    <n v="80004"/>
    <x v="1"/>
    <s v="FUR-CH-10004086"/>
    <x v="0"/>
    <x v="1"/>
    <s v="Hon 4070 Series Pagoda Armless Upholstered Stacking Chairs"/>
    <x v="301"/>
    <x v="0"/>
    <x v="2"/>
    <x v="306"/>
    <n v="0.11249999999999995"/>
    <n v="414.25660000000005"/>
    <n v="233.38400000000001"/>
    <n v="26.25569999999999"/>
    <x v="0"/>
    <s v="average"/>
    <n v="0.12676056338028163"/>
  </r>
  <r>
    <n v="312"/>
    <s v="CA-2016-142902"/>
    <d v="2016-09-12T00:00:00"/>
    <x v="8"/>
    <x v="0"/>
    <d v="2016-09-14T00:00:00"/>
    <s v="Second Class"/>
    <s v="BP-11185"/>
    <s v="Ben Peterman"/>
    <x v="1"/>
    <s v="United States"/>
    <x v="82"/>
    <x v="22"/>
    <n v="80004"/>
    <x v="1"/>
    <s v="FUR-FU-10001756"/>
    <x v="0"/>
    <x v="5"/>
    <s v="Eldon Expressions Desk Accessory, Wood Photo Frame, Mahogany"/>
    <x v="302"/>
    <x v="7"/>
    <x v="2"/>
    <x v="307"/>
    <n v="0.11249999999999986"/>
    <n v="13.518400000000002"/>
    <n v="15.231999999999999"/>
    <n v="1.7135999999999978"/>
    <x v="0"/>
    <s v="average"/>
    <n v="0.12676056338028152"/>
  </r>
  <r>
    <n v="313"/>
    <s v="CA-2016-142902"/>
    <d v="2016-09-12T00:00:00"/>
    <x v="8"/>
    <x v="0"/>
    <d v="2016-09-14T00:00:00"/>
    <s v="Second Class"/>
    <s v="BP-11185"/>
    <s v="Ben Peterman"/>
    <x v="1"/>
    <s v="United States"/>
    <x v="82"/>
    <x v="22"/>
    <n v="80004"/>
    <x v="1"/>
    <s v="OFF-LA-10000634"/>
    <x v="1"/>
    <x v="2"/>
    <s v="Avery 509"/>
    <x v="303"/>
    <x v="1"/>
    <x v="2"/>
    <x v="308"/>
    <n v="0.32500000000000001"/>
    <n v="4.2282000000000002"/>
    <n v="2.0880000000000001"/>
    <n v="0.67859999999999998"/>
    <x v="0"/>
    <s v="average"/>
    <n v="0.48148148148148145"/>
  </r>
  <r>
    <n v="314"/>
    <s v="CA-2014-120887"/>
    <d v="2014-09-27T00:00:00"/>
    <x v="8"/>
    <x v="2"/>
    <d v="2014-10-03T00:00:00"/>
    <s v="Standard Class"/>
    <s v="TS-21205"/>
    <s v="Thomas Seio"/>
    <x v="1"/>
    <s v="United States"/>
    <x v="83"/>
    <x v="30"/>
    <n v="7601"/>
    <x v="3"/>
    <s v="FUR-FU-10001588"/>
    <x v="0"/>
    <x v="5"/>
    <s v="Deflect-o SuperTray Unbreakable Stackable Tray, Letter, Black"/>
    <x v="304"/>
    <x v="1"/>
    <x v="0"/>
    <x v="309"/>
    <n v="0.43000000000000005"/>
    <n v="49.897799999999989"/>
    <n v="29.179999999999996"/>
    <n v="12.547400000000001"/>
    <x v="0"/>
    <s v="low"/>
    <n v="0.75438596491228094"/>
  </r>
  <r>
    <n v="315"/>
    <s v="CA-2014-167850"/>
    <d v="2014-08-09T00:00:00"/>
    <x v="6"/>
    <x v="2"/>
    <d v="2014-08-16T00:00:00"/>
    <s v="Standard Class"/>
    <s v="AG-10525"/>
    <s v="Andy Gerbode"/>
    <x v="1"/>
    <s v="United States"/>
    <x v="84"/>
    <x v="2"/>
    <n v="33710"/>
    <x v="0"/>
    <s v="TEC-PH-10002398"/>
    <x v="2"/>
    <x v="7"/>
    <s v="AT&amp;T 1070 Corded Phone"/>
    <x v="305"/>
    <x v="0"/>
    <x v="2"/>
    <x v="310"/>
    <n v="0.12499999999999985"/>
    <n v="156.08600000000004"/>
    <n v="89.192000000000007"/>
    <n v="11.148999999999987"/>
    <x v="0"/>
    <s v="average"/>
    <n v="0.14285714285714265"/>
  </r>
  <r>
    <n v="316"/>
    <s v="CA-2014-167850"/>
    <d v="2014-08-09T00:00:00"/>
    <x v="6"/>
    <x v="2"/>
    <d v="2014-08-16T00:00:00"/>
    <s v="Standard Class"/>
    <s v="AG-10525"/>
    <s v="Andy Gerbode"/>
    <x v="1"/>
    <s v="United States"/>
    <x v="84"/>
    <x v="2"/>
    <n v="33710"/>
    <x v="0"/>
    <s v="OFF-PA-10001937"/>
    <x v="1"/>
    <x v="10"/>
    <s v="Xerox 21"/>
    <x v="12"/>
    <x v="1"/>
    <x v="2"/>
    <x v="12"/>
    <n v="0.34999999999999992"/>
    <n v="10.108800000000002"/>
    <n v="5.1840000000000011"/>
    <n v="1.8144"/>
    <x v="0"/>
    <s v="average"/>
    <n v="0.53846153846153832"/>
  </r>
  <r>
    <n v="317"/>
    <s v="CA-2014-164259"/>
    <d v="2014-12-28T00:00:00"/>
    <x v="4"/>
    <x v="2"/>
    <d v="2014-12-30T00:00:00"/>
    <s v="First Class"/>
    <s v="SP-20860"/>
    <s v="Sung Pak"/>
    <x v="1"/>
    <s v="United States"/>
    <x v="10"/>
    <x v="9"/>
    <n v="19143"/>
    <x v="3"/>
    <s v="OFF-AR-10003373"/>
    <x v="1"/>
    <x v="6"/>
    <s v="Boston School Pro Electric Pencil Sharpener, 1670"/>
    <x v="306"/>
    <x v="4"/>
    <x v="2"/>
    <x v="311"/>
    <n v="8.7499999999999939E-2"/>
    <n v="90.461600000000018"/>
    <n v="24.784000000000002"/>
    <n v="2.1685999999999988"/>
    <x v="0"/>
    <s v="average"/>
    <n v="9.5890410958904035E-2"/>
  </r>
  <r>
    <n v="318"/>
    <s v="CA-2014-164973"/>
    <d v="2014-11-04T00:00:00"/>
    <x v="0"/>
    <x v="2"/>
    <d v="2014-11-09T00:00:00"/>
    <s v="Standard Class"/>
    <s v="NM-18445"/>
    <s v="Nathan Mautz"/>
    <x v="2"/>
    <s v="United States"/>
    <x v="20"/>
    <x v="15"/>
    <n v="10024"/>
    <x v="3"/>
    <s v="FUR-CH-10002602"/>
    <x v="0"/>
    <x v="1"/>
    <s v="DMI Arturo Collection Mission-style Design Wood Chair"/>
    <x v="307"/>
    <x v="7"/>
    <x v="9"/>
    <x v="312"/>
    <n v="0.17777777777777781"/>
    <n v="111.7252"/>
    <n v="135.88200000000001"/>
    <n v="24.156800000000004"/>
    <x v="0"/>
    <s v="low"/>
    <n v="0.21621621621621626"/>
  </r>
  <r>
    <n v="319"/>
    <s v="CA-2014-164973"/>
    <d v="2014-11-04T00:00:00"/>
    <x v="0"/>
    <x v="2"/>
    <d v="2014-11-09T00:00:00"/>
    <s v="Standard Class"/>
    <s v="NM-18445"/>
    <s v="Nathan Mautz"/>
    <x v="2"/>
    <s v="United States"/>
    <x v="20"/>
    <x v="15"/>
    <n v="10024"/>
    <x v="3"/>
    <s v="TEC-MA-10002927"/>
    <x v="2"/>
    <x v="15"/>
    <s v="Canon imageCLASS MF7460 Monochrome Digital Laser Multifunction Copier"/>
    <x v="308"/>
    <x v="0"/>
    <x v="0"/>
    <x v="313"/>
    <n v="0.5"/>
    <n v="1995.99"/>
    <n v="1995.99"/>
    <n v="997.995"/>
    <x v="0"/>
    <s v="low"/>
    <n v="1"/>
  </r>
  <r>
    <n v="320"/>
    <s v="CA-2014-164973"/>
    <d v="2014-11-04T00:00:00"/>
    <x v="0"/>
    <x v="2"/>
    <d v="2014-11-09T00:00:00"/>
    <s v="Standard Class"/>
    <s v="NM-18445"/>
    <s v="Nathan Mautz"/>
    <x v="2"/>
    <s v="United States"/>
    <x v="20"/>
    <x v="15"/>
    <n v="10024"/>
    <x v="3"/>
    <s v="TEC-PH-10004093"/>
    <x v="2"/>
    <x v="7"/>
    <s v="Panasonic Kx-TS550"/>
    <x v="309"/>
    <x v="5"/>
    <x v="0"/>
    <x v="314"/>
    <n v="0.28999999999999998"/>
    <n v="195.91739999999999"/>
    <n v="45.99"/>
    <n v="13.3371"/>
    <x v="0"/>
    <s v="low"/>
    <n v="0.40845070422535212"/>
  </r>
  <r>
    <n v="321"/>
    <s v="CA-2014-164973"/>
    <d v="2014-11-04T00:00:00"/>
    <x v="0"/>
    <x v="2"/>
    <d v="2014-11-09T00:00:00"/>
    <s v="Standard Class"/>
    <s v="NM-18445"/>
    <s v="Nathan Mautz"/>
    <x v="2"/>
    <s v="United States"/>
    <x v="20"/>
    <x v="15"/>
    <n v="10024"/>
    <x v="3"/>
    <s v="TEC-AC-10000892"/>
    <x v="2"/>
    <x v="11"/>
    <s v="NETGEAR N750 Dual Band Wi-Fi Gigabit Router"/>
    <x v="310"/>
    <x v="4"/>
    <x v="0"/>
    <x v="315"/>
    <n v="0.36"/>
    <n v="230.4"/>
    <n v="90"/>
    <n v="32.4"/>
    <x v="0"/>
    <s v="low"/>
    <n v="0.5625"/>
  </r>
  <r>
    <n v="322"/>
    <s v="CA-2014-164973"/>
    <d v="2014-11-04T00:00:00"/>
    <x v="0"/>
    <x v="2"/>
    <d v="2014-11-09T00:00:00"/>
    <s v="Standard Class"/>
    <s v="NM-18445"/>
    <s v="Nathan Mautz"/>
    <x v="2"/>
    <s v="United States"/>
    <x v="20"/>
    <x v="15"/>
    <n v="10024"/>
    <x v="3"/>
    <s v="OFF-ST-10002974"/>
    <x v="1"/>
    <x v="4"/>
    <s v="Trav-L-File Heavy-Duty Shuttle II, Black"/>
    <x v="311"/>
    <x v="7"/>
    <x v="0"/>
    <x v="316"/>
    <n v="0.29999999999999993"/>
    <n v="30.499000000000002"/>
    <n v="43.57"/>
    <n v="13.070999999999998"/>
    <x v="0"/>
    <s v="low"/>
    <n v="0.42857142857142849"/>
  </r>
  <r>
    <n v="323"/>
    <s v="CA-2014-156601"/>
    <d v="2014-09-19T00:00:00"/>
    <x v="8"/>
    <x v="2"/>
    <d v="2014-09-24T00:00:00"/>
    <s v="Standard Class"/>
    <s v="FA-14230"/>
    <s v="Frank Atkinson"/>
    <x v="1"/>
    <s v="United States"/>
    <x v="85"/>
    <x v="1"/>
    <n v="90805"/>
    <x v="1"/>
    <s v="OFF-FA-10000624"/>
    <x v="1"/>
    <x v="13"/>
    <s v="OIC Binder Clips"/>
    <x v="181"/>
    <x v="0"/>
    <x v="0"/>
    <x v="317"/>
    <n v="0.5"/>
    <n v="3.58"/>
    <n v="3.58"/>
    <n v="1.79"/>
    <x v="0"/>
    <s v="low"/>
    <n v="1"/>
  </r>
  <r>
    <n v="324"/>
    <s v="CA-2016-162138"/>
    <d v="2016-04-23T00:00:00"/>
    <x v="3"/>
    <x v="0"/>
    <d v="2016-04-27T00:00:00"/>
    <s v="Standard Class"/>
    <s v="GK-14620"/>
    <s v="Grace Kelly"/>
    <x v="1"/>
    <s v="United States"/>
    <x v="86"/>
    <x v="1"/>
    <n v="92345"/>
    <x v="1"/>
    <s v="OFF-BI-10004593"/>
    <x v="1"/>
    <x v="8"/>
    <s v="Ibico Laser Imprintable Binding System Covers"/>
    <x v="312"/>
    <x v="5"/>
    <x v="2"/>
    <x v="318"/>
    <n v="0.32500000000000001"/>
    <n v="169.77600000000001"/>
    <n v="41.92"/>
    <n v="13.624000000000001"/>
    <x v="0"/>
    <s v="average"/>
    <n v="0.48148148148148145"/>
  </r>
  <r>
    <n v="325"/>
    <s v="CA-2016-162138"/>
    <d v="2016-04-23T00:00:00"/>
    <x v="3"/>
    <x v="0"/>
    <d v="2016-04-27T00:00:00"/>
    <s v="Standard Class"/>
    <s v="GK-14620"/>
    <s v="Grace Kelly"/>
    <x v="1"/>
    <s v="United States"/>
    <x v="86"/>
    <x v="1"/>
    <n v="92345"/>
    <x v="1"/>
    <s v="TEC-AC-10001908"/>
    <x v="2"/>
    <x v="11"/>
    <s v="Logitech Wireless Headset h800"/>
    <x v="313"/>
    <x v="7"/>
    <x v="0"/>
    <x v="319"/>
    <n v="0.35"/>
    <n v="64.993499999999997"/>
    <n v="99.99"/>
    <n v="34.996499999999997"/>
    <x v="0"/>
    <s v="low"/>
    <n v="0.53846153846153844"/>
  </r>
  <r>
    <n v="326"/>
    <s v="CA-2017-153339"/>
    <d v="2017-11-03T00:00:00"/>
    <x v="0"/>
    <x v="3"/>
    <d v="2017-11-05T00:00:00"/>
    <s v="Second Class"/>
    <s v="DJ-13510"/>
    <s v="Don Jones"/>
    <x v="1"/>
    <s v="United States"/>
    <x v="87"/>
    <x v="18"/>
    <n v="37130"/>
    <x v="0"/>
    <s v="FUR-FU-10001967"/>
    <x v="0"/>
    <x v="5"/>
    <s v="Telescoping Adjustable Floor Lamp"/>
    <x v="314"/>
    <x v="7"/>
    <x v="2"/>
    <x v="320"/>
    <n v="6.2499999999999938E-2"/>
    <n v="14.9925"/>
    <n v="15.991999999999999"/>
    <n v="0.99949999999999894"/>
    <x v="0"/>
    <s v="average"/>
    <n v="6.6666666666666596E-2"/>
  </r>
  <r>
    <n v="327"/>
    <s v="US-2016-141544"/>
    <d v="2016-08-30T00:00:00"/>
    <x v="6"/>
    <x v="0"/>
    <d v="2016-09-01T00:00:00"/>
    <s v="First Class"/>
    <s v="PO-18850"/>
    <s v="Patrick O'Brill"/>
    <x v="0"/>
    <s v="United States"/>
    <x v="10"/>
    <x v="9"/>
    <n v="19143"/>
    <x v="3"/>
    <s v="TEC-PH-10003645"/>
    <x v="2"/>
    <x v="7"/>
    <s v="Aastra 57i VoIP phone"/>
    <x v="315"/>
    <x v="1"/>
    <x v="10"/>
    <x v="321"/>
    <n v="-0.23333333333333331"/>
    <n v="358.77420000000001"/>
    <n v="96.966000000000008"/>
    <n v="-22.625399999999999"/>
    <x v="1"/>
    <s v="high"/>
    <n v="-0.18918918918918917"/>
  </r>
  <r>
    <n v="328"/>
    <s v="US-2016-141544"/>
    <d v="2016-08-30T00:00:00"/>
    <x v="6"/>
    <x v="0"/>
    <d v="2016-09-01T00:00:00"/>
    <s v="First Class"/>
    <s v="PO-18850"/>
    <s v="Patrick O'Brill"/>
    <x v="0"/>
    <s v="United States"/>
    <x v="10"/>
    <x v="9"/>
    <n v="19143"/>
    <x v="3"/>
    <s v="OFF-ST-10000675"/>
    <x v="1"/>
    <x v="4"/>
    <s v="File Shuttle II and Handi-File, Black"/>
    <x v="316"/>
    <x v="0"/>
    <x v="2"/>
    <x v="322"/>
    <n v="6.2499999999999986E-2"/>
    <n v="50.835000000000008"/>
    <n v="27.112000000000002"/>
    <n v="1.6944999999999997"/>
    <x v="0"/>
    <s v="average"/>
    <n v="6.6666666666666638E-2"/>
  </r>
  <r>
    <n v="329"/>
    <s v="US-2016-141544"/>
    <d v="2016-08-30T00:00:00"/>
    <x v="6"/>
    <x v="0"/>
    <d v="2016-09-01T00:00:00"/>
    <s v="First Class"/>
    <s v="PO-18850"/>
    <s v="Patrick O'Brill"/>
    <x v="0"/>
    <s v="United States"/>
    <x v="10"/>
    <x v="9"/>
    <n v="19143"/>
    <x v="3"/>
    <s v="FUR-CH-10003312"/>
    <x v="0"/>
    <x v="1"/>
    <s v="Hon 2090 “Pillow Soft” Series Mid Back Swivel/Tilt Chairs"/>
    <x v="317"/>
    <x v="4"/>
    <x v="4"/>
    <x v="323"/>
    <n v="-0.32857142857142868"/>
    <n v="1045.2456000000002"/>
    <n v="196.68600000000001"/>
    <n v="-64.625400000000027"/>
    <x v="1"/>
    <s v="high"/>
    <n v="-0.24731182795698931"/>
  </r>
  <r>
    <n v="330"/>
    <s v="US-2016-141544"/>
    <d v="2016-08-30T00:00:00"/>
    <x v="6"/>
    <x v="0"/>
    <d v="2016-09-01T00:00:00"/>
    <s v="First Class"/>
    <s v="PO-18850"/>
    <s v="Patrick O'Brill"/>
    <x v="0"/>
    <s v="United States"/>
    <x v="10"/>
    <x v="9"/>
    <n v="19143"/>
    <x v="3"/>
    <s v="OFF-LA-10001074"/>
    <x v="1"/>
    <x v="2"/>
    <s v="Round Specialty Laser Printer Labels"/>
    <x v="318"/>
    <x v="12"/>
    <x v="2"/>
    <x v="324"/>
    <n v="0.33749999999999986"/>
    <n v="66.40900000000002"/>
    <n v="10.024000000000001"/>
    <n v="3.3830999999999989"/>
    <x v="0"/>
    <s v="average"/>
    <n v="0.50943396226415061"/>
  </r>
  <r>
    <n v="331"/>
    <s v="US-2016-141544"/>
    <d v="2016-08-30T00:00:00"/>
    <x v="6"/>
    <x v="0"/>
    <d v="2016-09-01T00:00:00"/>
    <s v="First Class"/>
    <s v="PO-18850"/>
    <s v="Patrick O'Brill"/>
    <x v="0"/>
    <s v="United States"/>
    <x v="10"/>
    <x v="9"/>
    <n v="19143"/>
    <x v="3"/>
    <s v="OFF-BI-10001524"/>
    <x v="1"/>
    <x v="8"/>
    <s v="GBC Premium Transparent Covers with Diagonal Lined Pattern"/>
    <x v="319"/>
    <x v="5"/>
    <x v="6"/>
    <x v="325"/>
    <n v="-0.73333333333333328"/>
    <n v="65.457600000000014"/>
    <n v="6.2940000000000014"/>
    <n v="-4.6156000000000006"/>
    <x v="1"/>
    <s v="high"/>
    <n v="-0.42307692307692302"/>
  </r>
  <r>
    <n v="332"/>
    <s v="US-2016-150147"/>
    <d v="2016-04-25T00:00:00"/>
    <x v="3"/>
    <x v="0"/>
    <d v="2016-04-29T00:00:00"/>
    <s v="Second Class"/>
    <s v="JL-15850"/>
    <s v="John Lucas"/>
    <x v="0"/>
    <s v="United States"/>
    <x v="10"/>
    <x v="9"/>
    <n v="19134"/>
    <x v="3"/>
    <s v="TEC-PH-10004614"/>
    <x v="2"/>
    <x v="7"/>
    <s v="AT&amp;T 841000 Phone"/>
    <x v="320"/>
    <x v="0"/>
    <x v="10"/>
    <x v="326"/>
    <n v="-0.25000000000000006"/>
    <n v="103.5"/>
    <n v="41.4"/>
    <n v="-10.350000000000001"/>
    <x v="1"/>
    <s v="high"/>
    <n v="-0.20000000000000004"/>
  </r>
  <r>
    <n v="333"/>
    <s v="US-2016-150147"/>
    <d v="2016-04-25T00:00:00"/>
    <x v="3"/>
    <x v="0"/>
    <d v="2016-04-29T00:00:00"/>
    <s v="Second Class"/>
    <s v="JL-15850"/>
    <s v="John Lucas"/>
    <x v="0"/>
    <s v="United States"/>
    <x v="10"/>
    <x v="9"/>
    <n v="19134"/>
    <x v="3"/>
    <s v="OFF-BI-10001153"/>
    <x v="1"/>
    <x v="8"/>
    <s v="Ibico Recycled Grain-Textured Covers"/>
    <x v="321"/>
    <x v="0"/>
    <x v="6"/>
    <x v="327"/>
    <n v="-0.6666666666666663"/>
    <n v="34.54"/>
    <n v="10.362000000000002"/>
    <n v="-6.9079999999999977"/>
    <x v="1"/>
    <s v="high"/>
    <n v="-0.39999999999999986"/>
  </r>
  <r>
    <n v="334"/>
    <s v="US-2016-150147"/>
    <d v="2016-04-25T00:00:00"/>
    <x v="3"/>
    <x v="0"/>
    <d v="2016-04-29T00:00:00"/>
    <s v="Second Class"/>
    <s v="JL-15850"/>
    <s v="John Lucas"/>
    <x v="0"/>
    <s v="United States"/>
    <x v="10"/>
    <x v="9"/>
    <n v="19134"/>
    <x v="3"/>
    <s v="OFF-BI-10001982"/>
    <x v="1"/>
    <x v="8"/>
    <s v="Wilson Jones Custom Binder Spines &amp; Labels"/>
    <x v="322"/>
    <x v="1"/>
    <x v="6"/>
    <x v="328"/>
    <n v="-0.69999999999999973"/>
    <n v="8.3231999999999999"/>
    <n v="1.6320000000000003"/>
    <n v="-1.1423999999999996"/>
    <x v="1"/>
    <s v="high"/>
    <n v="-0.41176470588235287"/>
  </r>
  <r>
    <n v="335"/>
    <s v="CA-2015-137946"/>
    <d v="2015-09-01T00:00:00"/>
    <x v="8"/>
    <x v="1"/>
    <d v="2015-09-04T00:00:00"/>
    <s v="Second Class"/>
    <s v="DB-13615"/>
    <s v="Doug Bickford"/>
    <x v="0"/>
    <s v="United States"/>
    <x v="1"/>
    <x v="1"/>
    <n v="90045"/>
    <x v="1"/>
    <s v="OFF-BI-10001922"/>
    <x v="1"/>
    <x v="8"/>
    <s v="Storex Dura Pro Binders"/>
    <x v="323"/>
    <x v="7"/>
    <x v="2"/>
    <x v="329"/>
    <n v="0.33749999999999986"/>
    <n v="3.148200000000001"/>
    <n v="4.7520000000000007"/>
    <n v="1.6037999999999997"/>
    <x v="0"/>
    <s v="average"/>
    <n v="0.50943396226415072"/>
  </r>
  <r>
    <n v="336"/>
    <s v="CA-2015-137946"/>
    <d v="2015-09-01T00:00:00"/>
    <x v="8"/>
    <x v="1"/>
    <d v="2015-09-04T00:00:00"/>
    <s v="Second Class"/>
    <s v="DB-13615"/>
    <s v="Doug Bickford"/>
    <x v="0"/>
    <s v="United States"/>
    <x v="1"/>
    <x v="1"/>
    <n v="90045"/>
    <x v="1"/>
    <s v="TEC-CO-10001449"/>
    <x v="2"/>
    <x v="16"/>
    <s v="Hewlett Packard LaserJet 3310 Copier"/>
    <x v="324"/>
    <x v="0"/>
    <x v="2"/>
    <x v="330"/>
    <n v="0.35000000000000003"/>
    <n v="623.9896"/>
    <n v="479.99200000000002"/>
    <n v="167.99720000000002"/>
    <x v="0"/>
    <s v="average"/>
    <n v="0.53846153846153855"/>
  </r>
  <r>
    <n v="337"/>
    <s v="CA-2015-137946"/>
    <d v="2015-09-01T00:00:00"/>
    <x v="8"/>
    <x v="1"/>
    <d v="2015-09-04T00:00:00"/>
    <s v="Second Class"/>
    <s v="DB-13615"/>
    <s v="Doug Bickford"/>
    <x v="0"/>
    <s v="United States"/>
    <x v="1"/>
    <x v="1"/>
    <n v="90045"/>
    <x v="1"/>
    <s v="OFF-BI-10004140"/>
    <x v="1"/>
    <x v="8"/>
    <s v="Avery Non-Stick Binders"/>
    <x v="325"/>
    <x v="4"/>
    <x v="2"/>
    <x v="331"/>
    <n v="0.31249999999999983"/>
    <n v="9.8780000000000037"/>
    <n v="3.5920000000000005"/>
    <n v="1.1224999999999996"/>
    <x v="0"/>
    <s v="average"/>
    <n v="0.4545454545454542"/>
  </r>
  <r>
    <n v="338"/>
    <s v="CA-2014-129924"/>
    <d v="2014-07-12T00:00:00"/>
    <x v="7"/>
    <x v="2"/>
    <d v="2014-07-17T00:00:00"/>
    <s v="Standard Class"/>
    <s v="AC-10420"/>
    <s v="Alyssa Crouse"/>
    <x v="1"/>
    <s v="United States"/>
    <x v="8"/>
    <x v="1"/>
    <n v="94122"/>
    <x v="1"/>
    <s v="OFF-BI-10003314"/>
    <x v="1"/>
    <x v="8"/>
    <s v="Tuff Stuff Recycled Round Ring Binders"/>
    <x v="326"/>
    <x v="0"/>
    <x v="2"/>
    <x v="332"/>
    <n v="0.36249999999999999"/>
    <n v="4.9164000000000003"/>
    <n v="3.8560000000000003"/>
    <n v="1.3978000000000002"/>
    <x v="0"/>
    <s v="average"/>
    <n v="0.56862745098039214"/>
  </r>
  <r>
    <n v="339"/>
    <s v="CA-2014-129924"/>
    <d v="2014-07-12T00:00:00"/>
    <x v="7"/>
    <x v="2"/>
    <d v="2014-07-17T00:00:00"/>
    <s v="Standard Class"/>
    <s v="AC-10420"/>
    <s v="Alyssa Crouse"/>
    <x v="1"/>
    <s v="United States"/>
    <x v="8"/>
    <x v="1"/>
    <n v="94122"/>
    <x v="1"/>
    <s v="FUR-TA-10004575"/>
    <x v="0"/>
    <x v="3"/>
    <s v="Hon 5100 Series Wood Tables"/>
    <x v="327"/>
    <x v="1"/>
    <x v="2"/>
    <x v="333"/>
    <n v="-2.5000000000000074E-2"/>
    <n v="715.8108000000002"/>
    <n v="232.78400000000002"/>
    <n v="-5.8196000000000181"/>
    <x v="1"/>
    <s v="average"/>
    <n v="-2.4390243902439091E-2"/>
  </r>
  <r>
    <n v="340"/>
    <s v="CA-2015-128167"/>
    <d v="2015-06-22T00:00:00"/>
    <x v="1"/>
    <x v="1"/>
    <d v="2015-06-26T00:00:00"/>
    <s v="Second Class"/>
    <s v="KL-16645"/>
    <s v="Ken Lonsdale"/>
    <x v="0"/>
    <s v="United States"/>
    <x v="88"/>
    <x v="7"/>
    <n v="84041"/>
    <x v="1"/>
    <s v="OFF-FA-10000490"/>
    <x v="1"/>
    <x v="13"/>
    <s v="OIC Binder Clips, Mini, 1/4&quot; Capacity, Black"/>
    <x v="328"/>
    <x v="4"/>
    <x v="0"/>
    <x v="334"/>
    <n v="0.47"/>
    <n v="2.6288"/>
    <n v="1.24"/>
    <n v="0.58279999999999998"/>
    <x v="0"/>
    <s v="low"/>
    <n v="0.88679245283018859"/>
  </r>
  <r>
    <n v="341"/>
    <s v="CA-2014-122336"/>
    <d v="2014-04-13T00:00:00"/>
    <x v="3"/>
    <x v="2"/>
    <d v="2014-04-17T00:00:00"/>
    <s v="Second Class"/>
    <s v="JD-15895"/>
    <s v="Jonathan Doherty"/>
    <x v="1"/>
    <s v="United States"/>
    <x v="10"/>
    <x v="9"/>
    <n v="19140"/>
    <x v="3"/>
    <s v="OFF-AR-10000122"/>
    <x v="1"/>
    <x v="6"/>
    <s v="Newell 314"/>
    <x v="329"/>
    <x v="4"/>
    <x v="2"/>
    <x v="335"/>
    <n v="6.2499999999999875E-2"/>
    <n v="16.740000000000002"/>
    <n v="4.4640000000000004"/>
    <n v="0.27899999999999947"/>
    <x v="0"/>
    <s v="average"/>
    <n v="6.6666666666666527E-2"/>
  </r>
  <r>
    <n v="342"/>
    <s v="CA-2014-122336"/>
    <d v="2014-04-13T00:00:00"/>
    <x v="3"/>
    <x v="2"/>
    <d v="2014-04-17T00:00:00"/>
    <s v="Second Class"/>
    <s v="JD-15895"/>
    <s v="Jonathan Doherty"/>
    <x v="1"/>
    <s v="United States"/>
    <x v="10"/>
    <x v="9"/>
    <n v="19140"/>
    <x v="3"/>
    <s v="OFF-BI-10003656"/>
    <x v="1"/>
    <x v="8"/>
    <s v="Fellowes PB200 Plastic Comb Binding Machine"/>
    <x v="330"/>
    <x v="12"/>
    <x v="6"/>
    <x v="336"/>
    <n v="-0.7999999999999996"/>
    <n v="917.94599999999991"/>
    <n v="50.997000000000007"/>
    <n v="-40.797599999999989"/>
    <x v="1"/>
    <s v="high"/>
    <n v="-0.44444444444444436"/>
  </r>
  <r>
    <n v="343"/>
    <s v="CA-2014-122336"/>
    <d v="2014-04-13T00:00:00"/>
    <x v="3"/>
    <x v="2"/>
    <d v="2014-04-17T00:00:00"/>
    <s v="Second Class"/>
    <s v="JD-15895"/>
    <s v="Jonathan Doherty"/>
    <x v="1"/>
    <s v="United States"/>
    <x v="10"/>
    <x v="9"/>
    <n v="19140"/>
    <x v="3"/>
    <s v="OFF-FA-10002780"/>
    <x v="1"/>
    <x v="13"/>
    <s v="Staples"/>
    <x v="331"/>
    <x v="11"/>
    <x v="2"/>
    <x v="337"/>
    <n v="0.3249999999999999"/>
    <n v="20.919600000000003"/>
    <n v="2.3839999999999999"/>
    <n v="0.77479999999999971"/>
    <x v="0"/>
    <s v="average"/>
    <n v="0.48148148148148123"/>
  </r>
  <r>
    <n v="344"/>
    <s v="CA-2014-122336"/>
    <d v="2014-04-13T00:00:00"/>
    <x v="3"/>
    <x v="2"/>
    <d v="2014-04-17T00:00:00"/>
    <s v="Second Class"/>
    <s v="JD-15895"/>
    <s v="Jonathan Doherty"/>
    <x v="1"/>
    <s v="United States"/>
    <x v="10"/>
    <x v="9"/>
    <n v="19140"/>
    <x v="3"/>
    <s v="TEC-PH-10000702"/>
    <x v="2"/>
    <x v="7"/>
    <s v="Square Credit Card Reader, 4 1/2&quot; x 4 1/2&quot; x 1&quot;, White"/>
    <x v="332"/>
    <x v="13"/>
    <x v="10"/>
    <x v="338"/>
    <n v="0.11666666666666653"/>
    <n v="63.536400000000008"/>
    <n v="5.9939999999999998"/>
    <n v="0.69929999999999914"/>
    <x v="0"/>
    <s v="high"/>
    <n v="0.13207547169811304"/>
  </r>
  <r>
    <n v="345"/>
    <s v="US-2015-120712"/>
    <d v="2015-12-20T00:00:00"/>
    <x v="4"/>
    <x v="1"/>
    <d v="2015-12-24T00:00:00"/>
    <s v="Standard Class"/>
    <s v="CS-12130"/>
    <s v="Chad Sievert"/>
    <x v="0"/>
    <s v="United States"/>
    <x v="89"/>
    <x v="5"/>
    <n v="78745"/>
    <x v="2"/>
    <s v="OFF-ST-10000107"/>
    <x v="1"/>
    <x v="4"/>
    <s v="Fellowes Super Stor/Drawer"/>
    <x v="333"/>
    <x v="4"/>
    <x v="2"/>
    <x v="339"/>
    <n v="-2.5000000000000144E-2"/>
    <n v="91.020000000000024"/>
    <n v="22.200000000000003"/>
    <n v="-0.55500000000000327"/>
    <x v="1"/>
    <s v="average"/>
    <n v="-2.4390243902439161E-2"/>
  </r>
  <r>
    <n v="346"/>
    <s v="CA-2017-169901"/>
    <d v="2017-06-15T00:00:00"/>
    <x v="1"/>
    <x v="3"/>
    <d v="2017-06-19T00:00:00"/>
    <s v="Standard Class"/>
    <s v="CC-12550"/>
    <s v="Clay Cheatham"/>
    <x v="0"/>
    <s v="United States"/>
    <x v="8"/>
    <x v="1"/>
    <n v="94122"/>
    <x v="1"/>
    <s v="TEC-PH-10002293"/>
    <x v="2"/>
    <x v="7"/>
    <s v="Anker 36W 4-Port USB Wall Charger Travel Power Adapter for iPhone 5s 5c 5"/>
    <x v="334"/>
    <x v="1"/>
    <x v="2"/>
    <x v="340"/>
    <n v="0.10000000000000006"/>
    <n v="43.178399999999996"/>
    <n v="15.991999999999999"/>
    <n v="1.5992000000000008"/>
    <x v="0"/>
    <s v="average"/>
    <n v="0.11111111111111119"/>
  </r>
  <r>
    <n v="347"/>
    <s v="CA-2017-134306"/>
    <d v="2017-07-08T00:00:00"/>
    <x v="7"/>
    <x v="3"/>
    <d v="2017-07-12T00:00:00"/>
    <s v="Standard Class"/>
    <s v="TD-20995"/>
    <s v="Tamara Dahlen"/>
    <x v="0"/>
    <s v="United States"/>
    <x v="90"/>
    <x v="31"/>
    <n v="1852"/>
    <x v="3"/>
    <s v="OFF-AR-10004027"/>
    <x v="1"/>
    <x v="6"/>
    <s v="Binney &amp; Smith inkTank Erasable Desk Highlighter, Chisel Tip, Yellow, 12/Box"/>
    <x v="262"/>
    <x v="1"/>
    <x v="0"/>
    <x v="341"/>
    <n v="0.41000000000000003"/>
    <n v="4.4603999999999999"/>
    <n v="2.52"/>
    <n v="1.0332000000000001"/>
    <x v="0"/>
    <s v="low"/>
    <n v="0.69491525423728828"/>
  </r>
  <r>
    <n v="348"/>
    <s v="CA-2017-134306"/>
    <d v="2017-07-08T00:00:00"/>
    <x v="7"/>
    <x v="3"/>
    <d v="2017-07-12T00:00:00"/>
    <s v="Standard Class"/>
    <s v="TD-20995"/>
    <s v="Tamara Dahlen"/>
    <x v="0"/>
    <s v="United States"/>
    <x v="90"/>
    <x v="31"/>
    <n v="1852"/>
    <x v="3"/>
    <s v="OFF-PA-10000249"/>
    <x v="1"/>
    <x v="10"/>
    <s v="Easy-staple paper"/>
    <x v="335"/>
    <x v="0"/>
    <x v="0"/>
    <x v="342"/>
    <n v="0.47"/>
    <n v="13.0168"/>
    <n v="12.28"/>
    <n v="5.7715999999999994"/>
    <x v="0"/>
    <s v="low"/>
    <n v="0.88679245283018859"/>
  </r>
  <r>
    <n v="349"/>
    <s v="CA-2017-134306"/>
    <d v="2017-07-08T00:00:00"/>
    <x v="7"/>
    <x v="3"/>
    <d v="2017-07-12T00:00:00"/>
    <s v="Standard Class"/>
    <s v="TD-20995"/>
    <s v="Tamara Dahlen"/>
    <x v="0"/>
    <s v="United States"/>
    <x v="90"/>
    <x v="31"/>
    <n v="1852"/>
    <x v="3"/>
    <s v="OFF-AR-10001374"/>
    <x v="1"/>
    <x v="6"/>
    <s v="BIC Brite Liner Highlighters, Chisel Tip"/>
    <x v="91"/>
    <x v="0"/>
    <x v="0"/>
    <x v="343"/>
    <n v="0.31999999999999995"/>
    <n v="8.8128000000000011"/>
    <n v="6.48"/>
    <n v="2.0735999999999999"/>
    <x v="0"/>
    <s v="low"/>
    <n v="0.47058823529411759"/>
  </r>
  <r>
    <n v="350"/>
    <s v="CA-2016-129714"/>
    <d v="2016-09-01T00:00:00"/>
    <x v="8"/>
    <x v="0"/>
    <d v="2016-09-03T00:00:00"/>
    <s v="First Class"/>
    <s v="AB-10060"/>
    <s v="Adam Bellavance"/>
    <x v="2"/>
    <s v="United States"/>
    <x v="20"/>
    <x v="15"/>
    <n v="10009"/>
    <x v="3"/>
    <s v="TEC-AC-10000290"/>
    <x v="2"/>
    <x v="11"/>
    <s v="Sabrent 4-Port USB 2.0 Hub"/>
    <x v="336"/>
    <x v="7"/>
    <x v="0"/>
    <x v="344"/>
    <n v="0.34"/>
    <n v="4.4813999999999998"/>
    <n v="6.79"/>
    <n v="2.3086000000000002"/>
    <x v="0"/>
    <s v="low"/>
    <n v="0.51515151515151525"/>
  </r>
  <r>
    <n v="351"/>
    <s v="CA-2016-129714"/>
    <d v="2016-09-01T00:00:00"/>
    <x v="8"/>
    <x v="0"/>
    <d v="2016-09-03T00:00:00"/>
    <s v="First Class"/>
    <s v="AB-10060"/>
    <s v="Adam Bellavance"/>
    <x v="2"/>
    <s v="United States"/>
    <x v="20"/>
    <x v="15"/>
    <n v="10009"/>
    <x v="3"/>
    <s v="OFF-PA-10001970"/>
    <x v="1"/>
    <x v="10"/>
    <s v="Xerox 1881"/>
    <x v="335"/>
    <x v="0"/>
    <x v="0"/>
    <x v="342"/>
    <n v="0.47"/>
    <n v="13.0168"/>
    <n v="12.28"/>
    <n v="5.7715999999999994"/>
    <x v="0"/>
    <s v="low"/>
    <n v="0.88679245283018859"/>
  </r>
  <r>
    <n v="352"/>
    <s v="CA-2016-129714"/>
    <d v="2016-09-01T00:00:00"/>
    <x v="8"/>
    <x v="0"/>
    <d v="2016-09-03T00:00:00"/>
    <s v="First Class"/>
    <s v="AB-10060"/>
    <s v="Adam Bellavance"/>
    <x v="2"/>
    <s v="United States"/>
    <x v="20"/>
    <x v="15"/>
    <n v="10009"/>
    <x v="3"/>
    <s v="OFF-BI-10002160"/>
    <x v="1"/>
    <x v="8"/>
    <s v="Acco Hanging Data Binders"/>
    <x v="337"/>
    <x v="7"/>
    <x v="2"/>
    <x v="345"/>
    <n v="0.35"/>
    <n v="1.9812000000000001"/>
    <n v="3.048"/>
    <n v="1.0668"/>
    <x v="0"/>
    <s v="average"/>
    <n v="0.53846153846153844"/>
  </r>
  <r>
    <n v="353"/>
    <s v="CA-2016-129714"/>
    <d v="2016-09-01T00:00:00"/>
    <x v="8"/>
    <x v="0"/>
    <d v="2016-09-03T00:00:00"/>
    <s v="First Class"/>
    <s v="AB-10060"/>
    <s v="Adam Bellavance"/>
    <x v="2"/>
    <s v="United States"/>
    <x v="20"/>
    <x v="15"/>
    <n v="10009"/>
    <x v="3"/>
    <s v="OFF-PA-10001970"/>
    <x v="1"/>
    <x v="10"/>
    <s v="Xerox 1881"/>
    <x v="338"/>
    <x v="4"/>
    <x v="0"/>
    <x v="346"/>
    <n v="0.47"/>
    <n v="26.0336"/>
    <n v="12.28"/>
    <n v="5.7715999999999994"/>
    <x v="0"/>
    <s v="low"/>
    <n v="0.88679245283018859"/>
  </r>
  <r>
    <n v="354"/>
    <s v="CA-2016-129714"/>
    <d v="2016-09-01T00:00:00"/>
    <x v="8"/>
    <x v="0"/>
    <d v="2016-09-03T00:00:00"/>
    <s v="First Class"/>
    <s v="AB-10060"/>
    <s v="Adam Bellavance"/>
    <x v="2"/>
    <s v="United States"/>
    <x v="20"/>
    <x v="15"/>
    <n v="10009"/>
    <x v="3"/>
    <s v="OFF-BI-10004995"/>
    <x v="1"/>
    <x v="8"/>
    <s v="GBC DocuBind P400 Electric Binding System"/>
    <x v="339"/>
    <x v="4"/>
    <x v="2"/>
    <x v="347"/>
    <n v="0.3249999999999999"/>
    <n v="2939.7384000000011"/>
    <n v="1088.7920000000001"/>
    <n v="353.85739999999993"/>
    <x v="0"/>
    <s v="average"/>
    <n v="0.48148148148148118"/>
  </r>
  <r>
    <n v="355"/>
    <s v="CA-2016-138520"/>
    <d v="2016-04-08T00:00:00"/>
    <x v="3"/>
    <x v="0"/>
    <d v="2016-04-13T00:00:00"/>
    <s v="Standard Class"/>
    <s v="JL-15505"/>
    <s v="Jeremy Lonsdale"/>
    <x v="0"/>
    <s v="United States"/>
    <x v="20"/>
    <x v="15"/>
    <n v="10035"/>
    <x v="3"/>
    <s v="FUR-BO-10002268"/>
    <x v="0"/>
    <x v="0"/>
    <s v="Sauder Barrister Bookcases"/>
    <x v="340"/>
    <x v="5"/>
    <x v="2"/>
    <x v="348"/>
    <n v="-1.2500000000000004E-2"/>
    <n v="393.56280000000004"/>
    <n v="64.784000000000006"/>
    <n v="-0.80980000000000041"/>
    <x v="1"/>
    <s v="average"/>
    <n v="-1.2345679012345684E-2"/>
  </r>
  <r>
    <n v="356"/>
    <s v="CA-2016-138520"/>
    <d v="2016-04-08T00:00:00"/>
    <x v="3"/>
    <x v="0"/>
    <d v="2016-04-13T00:00:00"/>
    <s v="Standard Class"/>
    <s v="JL-15505"/>
    <s v="Jeremy Lonsdale"/>
    <x v="0"/>
    <s v="United States"/>
    <x v="20"/>
    <x v="15"/>
    <n v="10035"/>
    <x v="3"/>
    <s v="OFF-EN-10001137"/>
    <x v="1"/>
    <x v="12"/>
    <s v="#10 Gummed Flap White Envelopes, 100/Box"/>
    <x v="341"/>
    <x v="0"/>
    <x v="0"/>
    <x v="349"/>
    <n v="0.46"/>
    <n v="4.4603999999999999"/>
    <n v="4.13"/>
    <n v="1.8997999999999999"/>
    <x v="0"/>
    <s v="low"/>
    <n v="0.85185185185185186"/>
  </r>
  <r>
    <n v="357"/>
    <s v="CA-2016-138520"/>
    <d v="2016-04-08T00:00:00"/>
    <x v="3"/>
    <x v="0"/>
    <d v="2016-04-13T00:00:00"/>
    <s v="Standard Class"/>
    <s v="JL-15505"/>
    <s v="Jeremy Lonsdale"/>
    <x v="0"/>
    <s v="United States"/>
    <x v="20"/>
    <x v="15"/>
    <n v="10035"/>
    <x v="3"/>
    <s v="OFF-AR-10002399"/>
    <x v="1"/>
    <x v="6"/>
    <s v="Dixon Prang Watercolor Pencils, 10-Color Set with Brush"/>
    <x v="342"/>
    <x v="4"/>
    <x v="0"/>
    <x v="350"/>
    <n v="0.41000000000000003"/>
    <n v="10.053599999999999"/>
    <n v="4.26"/>
    <n v="1.7465999999999999"/>
    <x v="0"/>
    <s v="low"/>
    <n v="0.69491525423728817"/>
  </r>
  <r>
    <n v="358"/>
    <s v="CA-2016-138520"/>
    <d v="2016-04-08T00:00:00"/>
    <x v="3"/>
    <x v="0"/>
    <d v="2016-04-13T00:00:00"/>
    <s v="Standard Class"/>
    <s v="JL-15505"/>
    <s v="Jeremy Lonsdale"/>
    <x v="0"/>
    <s v="United States"/>
    <x v="20"/>
    <x v="15"/>
    <n v="10035"/>
    <x v="3"/>
    <s v="OFF-PA-10002713"/>
    <x v="1"/>
    <x v="10"/>
    <s v="Adams Phone Message Book, 200 Message Capacity, 8 1/16” x 11”"/>
    <x v="343"/>
    <x v="2"/>
    <x v="0"/>
    <x v="351"/>
    <n v="0.45999999999999996"/>
    <n v="18.576000000000001"/>
    <n v="6.88"/>
    <n v="3.1647999999999996"/>
    <x v="0"/>
    <s v="low"/>
    <n v="0.85185185185185175"/>
  </r>
  <r>
    <n v="359"/>
    <s v="CA-2016-130001"/>
    <d v="2016-04-23T00:00:00"/>
    <x v="3"/>
    <x v="0"/>
    <d v="2016-04-28T00:00:00"/>
    <s v="Standard Class"/>
    <s v="HK-14890"/>
    <s v="Heather Kirkland"/>
    <x v="1"/>
    <s v="United States"/>
    <x v="35"/>
    <x v="3"/>
    <n v="28205"/>
    <x v="0"/>
    <s v="OFF-PA-10002666"/>
    <x v="1"/>
    <x v="10"/>
    <s v="Southworth 25% Cotton Linen-Finish Paper &amp; Envelopes"/>
    <x v="344"/>
    <x v="2"/>
    <x v="2"/>
    <x v="352"/>
    <n v="0.31249999999999978"/>
    <n v="24.915000000000013"/>
    <n v="7.248000000000002"/>
    <n v="2.2649999999999992"/>
    <x v="0"/>
    <s v="average"/>
    <n v="0.45454545454545414"/>
  </r>
  <r>
    <n v="360"/>
    <s v="CA-2017-155698"/>
    <d v="2017-03-08T00:00:00"/>
    <x v="10"/>
    <x v="3"/>
    <d v="2017-03-11T00:00:00"/>
    <s v="First Class"/>
    <s v="VB-21745"/>
    <s v="Victoria Brennan"/>
    <x v="1"/>
    <s v="United States"/>
    <x v="38"/>
    <x v="32"/>
    <n v="31907"/>
    <x v="0"/>
    <s v="OFF-AP-10001124"/>
    <x v="1"/>
    <x v="9"/>
    <s v="Belkin 8 Outlet SurgeMaster II Gold Surge Protector with Phone Protection"/>
    <x v="345"/>
    <x v="8"/>
    <x v="0"/>
    <x v="353"/>
    <n v="0.26"/>
    <n v="479.40160000000003"/>
    <n v="80.98"/>
    <n v="21.0548"/>
    <x v="0"/>
    <s v="low"/>
    <n v="0.35135135135135132"/>
  </r>
  <r>
    <n v="361"/>
    <s v="CA-2017-155698"/>
    <d v="2017-03-08T00:00:00"/>
    <x v="10"/>
    <x v="3"/>
    <d v="2017-03-11T00:00:00"/>
    <s v="First Class"/>
    <s v="VB-21745"/>
    <s v="Victoria Brennan"/>
    <x v="1"/>
    <s v="United States"/>
    <x v="38"/>
    <x v="32"/>
    <n v="31907"/>
    <x v="0"/>
    <s v="OFF-LA-10001158"/>
    <x v="1"/>
    <x v="2"/>
    <s v="Avery Address/Shipping Labels for Typewriters, 4&quot; x 2&quot;"/>
    <x v="346"/>
    <x v="0"/>
    <x v="0"/>
    <x v="354"/>
    <n v="0.48000000000000004"/>
    <n v="10.763999999999999"/>
    <n v="10.35"/>
    <n v="4.968"/>
    <x v="0"/>
    <s v="low"/>
    <n v="0.92307692307692313"/>
  </r>
  <r>
    <n v="362"/>
    <s v="CA-2017-144904"/>
    <d v="2017-09-25T00:00:00"/>
    <x v="8"/>
    <x v="3"/>
    <d v="2017-10-01T00:00:00"/>
    <s v="Standard Class"/>
    <s v="KW-16435"/>
    <s v="Katrina Willman"/>
    <x v="0"/>
    <s v="United States"/>
    <x v="20"/>
    <x v="15"/>
    <n v="10009"/>
    <x v="3"/>
    <s v="OFF-LA-10001158"/>
    <x v="1"/>
    <x v="2"/>
    <s v="Avery Address/Shipping Labels for Typewriters, 4&quot; x 2&quot;"/>
    <x v="346"/>
    <x v="0"/>
    <x v="0"/>
    <x v="354"/>
    <n v="0.48000000000000004"/>
    <n v="10.763999999999999"/>
    <n v="10.35"/>
    <n v="4.968"/>
    <x v="0"/>
    <s v="low"/>
    <n v="0.92307692307692313"/>
  </r>
  <r>
    <n v="363"/>
    <s v="CA-2017-144904"/>
    <d v="2017-09-25T00:00:00"/>
    <x v="8"/>
    <x v="3"/>
    <d v="2017-10-01T00:00:00"/>
    <s v="Standard Class"/>
    <s v="KW-16435"/>
    <s v="Katrina Willman"/>
    <x v="0"/>
    <s v="United States"/>
    <x v="20"/>
    <x v="15"/>
    <n v="10009"/>
    <x v="3"/>
    <s v="FUR-CH-10000785"/>
    <x v="0"/>
    <x v="1"/>
    <s v="Global Ergonomic Managers Chair"/>
    <x v="347"/>
    <x v="1"/>
    <x v="9"/>
    <x v="355"/>
    <n v="0.17777777777777778"/>
    <n v="401.7756"/>
    <n v="162.88200000000001"/>
    <n v="28.956800000000001"/>
    <x v="0"/>
    <s v="low"/>
    <n v="0.21621621621621623"/>
  </r>
  <r>
    <n v="364"/>
    <s v="CA-2017-144904"/>
    <d v="2017-09-25T00:00:00"/>
    <x v="8"/>
    <x v="3"/>
    <d v="2017-10-01T00:00:00"/>
    <s v="Standard Class"/>
    <s v="KW-16435"/>
    <s v="Katrina Willman"/>
    <x v="0"/>
    <s v="United States"/>
    <x v="20"/>
    <x v="15"/>
    <n v="10009"/>
    <x v="3"/>
    <s v="OFF-AR-10003732"/>
    <x v="1"/>
    <x v="6"/>
    <s v="Newell 333"/>
    <x v="348"/>
    <x v="0"/>
    <x v="0"/>
    <x v="356"/>
    <n v="0.25999999999999995"/>
    <n v="4.1143999999999998"/>
    <n v="2.78"/>
    <n v="0.72279999999999989"/>
    <x v="0"/>
    <s v="low"/>
    <n v="0.35135135135135132"/>
  </r>
  <r>
    <n v="365"/>
    <s v="CA-2017-144904"/>
    <d v="2017-09-25T00:00:00"/>
    <x v="8"/>
    <x v="3"/>
    <d v="2017-10-01T00:00:00"/>
    <s v="Standard Class"/>
    <s v="KW-16435"/>
    <s v="Katrina Willman"/>
    <x v="0"/>
    <s v="United States"/>
    <x v="20"/>
    <x v="15"/>
    <n v="10009"/>
    <x v="3"/>
    <s v="FUR-FU-10000023"/>
    <x v="0"/>
    <x v="5"/>
    <s v="Eldon Wave Desk Accessories"/>
    <x v="349"/>
    <x v="8"/>
    <x v="0"/>
    <x v="357"/>
    <n v="0.44000000000000006"/>
    <n v="26.387199999999996"/>
    <n v="5.89"/>
    <n v="2.5916000000000001"/>
    <x v="0"/>
    <s v="low"/>
    <n v="0.78571428571428581"/>
  </r>
  <r>
    <n v="366"/>
    <s v="CA-2014-123344"/>
    <d v="2014-09-24T00:00:00"/>
    <x v="8"/>
    <x v="2"/>
    <d v="2014-09-29T00:00:00"/>
    <s v="Standard Class"/>
    <s v="JD-16060"/>
    <s v="Julia Dunbar"/>
    <x v="0"/>
    <s v="United States"/>
    <x v="8"/>
    <x v="1"/>
    <n v="94109"/>
    <x v="1"/>
    <s v="OFF-ST-10001713"/>
    <x v="1"/>
    <x v="4"/>
    <s v="Gould Plastics 9-Pocket Panel Bin, 18-3/8w x 5-1/4d x 20-1/2h, Black"/>
    <x v="46"/>
    <x v="4"/>
    <x v="0"/>
    <x v="46"/>
    <n v="3.9999999999999966E-2"/>
    <n v="203.48160000000001"/>
    <n v="52.99"/>
    <n v="2.1195999999999984"/>
    <x v="0"/>
    <s v="low"/>
    <n v="4.166666666666663E-2"/>
  </r>
  <r>
    <n v="367"/>
    <s v="CA-2016-155516"/>
    <d v="2016-10-21T00:00:00"/>
    <x v="2"/>
    <x v="0"/>
    <d v="2016-10-21T00:00:00"/>
    <s v="Same Day"/>
    <s v="MK-17905"/>
    <s v="Michael Kennedy"/>
    <x v="1"/>
    <s v="United States"/>
    <x v="91"/>
    <x v="29"/>
    <n v="6040"/>
    <x v="3"/>
    <s v="OFF-BI-10002412"/>
    <x v="1"/>
    <x v="8"/>
    <s v="Wilson Jones “Snap” Scratch Pad Binder Tool for Ring Binders"/>
    <x v="350"/>
    <x v="4"/>
    <x v="0"/>
    <x v="358"/>
    <n v="0.45"/>
    <n v="12.76"/>
    <n v="5.8"/>
    <n v="2.61"/>
    <x v="0"/>
    <s v="low"/>
    <n v="0.81818181818181812"/>
  </r>
  <r>
    <n v="368"/>
    <s v="CA-2016-155516"/>
    <d v="2016-10-21T00:00:00"/>
    <x v="2"/>
    <x v="0"/>
    <d v="2016-10-21T00:00:00"/>
    <s v="Same Day"/>
    <s v="MK-17905"/>
    <s v="Michael Kennedy"/>
    <x v="1"/>
    <s v="United States"/>
    <x v="91"/>
    <x v="29"/>
    <n v="6040"/>
    <x v="3"/>
    <s v="OFF-SU-10001225"/>
    <x v="1"/>
    <x v="14"/>
    <s v="Staple remover"/>
    <x v="351"/>
    <x v="0"/>
    <x v="0"/>
    <x v="359"/>
    <n v="1.9999999999999969E-2"/>
    <n v="7.2128000000000005"/>
    <n v="3.68"/>
    <n v="7.3599999999999888E-2"/>
    <x v="0"/>
    <s v="low"/>
    <n v="2.040816326530609E-2"/>
  </r>
  <r>
    <n v="369"/>
    <s v="CA-2016-155516"/>
    <d v="2016-10-21T00:00:00"/>
    <x v="2"/>
    <x v="0"/>
    <d v="2016-10-21T00:00:00"/>
    <s v="Same Day"/>
    <s v="MK-17905"/>
    <s v="Michael Kennedy"/>
    <x v="1"/>
    <s v="United States"/>
    <x v="91"/>
    <x v="29"/>
    <n v="6040"/>
    <x v="3"/>
    <s v="OFF-ST-10002406"/>
    <x v="1"/>
    <x v="4"/>
    <s v="Pizazz Global Quick File"/>
    <x v="352"/>
    <x v="3"/>
    <x v="0"/>
    <x v="360"/>
    <n v="0.28000000000000008"/>
    <n v="75.448800000000006"/>
    <n v="14.97"/>
    <n v="4.1916000000000011"/>
    <x v="0"/>
    <s v="low"/>
    <n v="0.38888888888888895"/>
  </r>
  <r>
    <n v="370"/>
    <s v="CA-2016-155516"/>
    <d v="2016-10-21T00:00:00"/>
    <x v="2"/>
    <x v="0"/>
    <d v="2016-10-21T00:00:00"/>
    <s v="Same Day"/>
    <s v="MK-17905"/>
    <s v="Michael Kennedy"/>
    <x v="1"/>
    <s v="United States"/>
    <x v="91"/>
    <x v="29"/>
    <n v="6040"/>
    <x v="3"/>
    <s v="FUR-BO-10002545"/>
    <x v="0"/>
    <x v="0"/>
    <s v="Atlantic Metals Mobile 3-Shelf Bookcases, Custom Colors"/>
    <x v="353"/>
    <x v="4"/>
    <x v="0"/>
    <x v="361"/>
    <n v="0.26"/>
    <n v="772.50080000000003"/>
    <n v="260.98"/>
    <n v="67.854800000000012"/>
    <x v="0"/>
    <s v="low"/>
    <n v="0.35135135135135143"/>
  </r>
  <r>
    <n v="371"/>
    <s v="CA-2017-104745"/>
    <d v="2017-05-29T00:00:00"/>
    <x v="5"/>
    <x v="3"/>
    <d v="2017-06-04T00:00:00"/>
    <s v="Standard Class"/>
    <s v="GT-14755"/>
    <s v="Guy Thornton"/>
    <x v="0"/>
    <s v="United States"/>
    <x v="92"/>
    <x v="5"/>
    <n v="78550"/>
    <x v="2"/>
    <s v="OFF-PA-10002036"/>
    <x v="1"/>
    <x v="10"/>
    <s v="Xerox 1930"/>
    <x v="233"/>
    <x v="2"/>
    <x v="2"/>
    <x v="235"/>
    <n v="0.36249999999999993"/>
    <n v="16.524000000000004"/>
    <n v="5.1840000000000011"/>
    <n v="1.8792000000000002"/>
    <x v="0"/>
    <s v="average"/>
    <n v="0.56862745098039202"/>
  </r>
  <r>
    <n v="372"/>
    <s v="CA-2017-104745"/>
    <d v="2017-05-29T00:00:00"/>
    <x v="5"/>
    <x v="3"/>
    <d v="2017-06-04T00:00:00"/>
    <s v="Standard Class"/>
    <s v="GT-14755"/>
    <s v="Guy Thornton"/>
    <x v="0"/>
    <s v="United States"/>
    <x v="92"/>
    <x v="5"/>
    <n v="78550"/>
    <x v="2"/>
    <s v="OFF-ST-10002205"/>
    <x v="1"/>
    <x v="4"/>
    <s v="File Shuttle I and Handi-File"/>
    <x v="354"/>
    <x v="1"/>
    <x v="2"/>
    <x v="362"/>
    <n v="8.7500000000000022E-2"/>
    <n v="48.749400000000009"/>
    <n v="17.808000000000003"/>
    <n v="1.5582000000000005"/>
    <x v="0"/>
    <s v="average"/>
    <n v="9.5890410958904132E-2"/>
  </r>
  <r>
    <n v="373"/>
    <s v="US-2014-119137"/>
    <d v="2014-07-23T00:00:00"/>
    <x v="7"/>
    <x v="2"/>
    <d v="2014-07-27T00:00:00"/>
    <s v="Standard Class"/>
    <s v="AG-10900"/>
    <s v="Arthur Gainer"/>
    <x v="0"/>
    <s v="United States"/>
    <x v="93"/>
    <x v="16"/>
    <n v="85705"/>
    <x v="1"/>
    <s v="OFF-BI-10001982"/>
    <x v="1"/>
    <x v="8"/>
    <s v="Wilson Jones Custom Binder Spines &amp; Labels"/>
    <x v="355"/>
    <x v="2"/>
    <x v="6"/>
    <x v="363"/>
    <n v="-0.69999999999999984"/>
    <n v="13.872000000000002"/>
    <n v="1.6320000000000003"/>
    <n v="-1.1423999999999999"/>
    <x v="1"/>
    <s v="high"/>
    <n v="-0.41176470588235287"/>
  </r>
  <r>
    <n v="374"/>
    <s v="US-2014-119137"/>
    <d v="2014-07-23T00:00:00"/>
    <x v="7"/>
    <x v="2"/>
    <d v="2014-07-27T00:00:00"/>
    <s v="Standard Class"/>
    <s v="AG-10900"/>
    <s v="Arthur Gainer"/>
    <x v="0"/>
    <s v="United States"/>
    <x v="93"/>
    <x v="16"/>
    <n v="85705"/>
    <x v="1"/>
    <s v="TEC-AC-10003911"/>
    <x v="2"/>
    <x v="11"/>
    <s v="NETGEAR AC1750 Dual Band Gigabit Smart WiFi Router"/>
    <x v="356"/>
    <x v="8"/>
    <x v="2"/>
    <x v="364"/>
    <n v="0.17499999999999988"/>
    <n v="844.74720000000025"/>
    <n v="127.99200000000002"/>
    <n v="22.398599999999988"/>
    <x v="0"/>
    <s v="average"/>
    <n v="0.21212121212121193"/>
  </r>
  <r>
    <n v="375"/>
    <s v="US-2014-119137"/>
    <d v="2014-07-23T00:00:00"/>
    <x v="7"/>
    <x v="2"/>
    <d v="2014-07-27T00:00:00"/>
    <s v="Standard Class"/>
    <s v="AG-10900"/>
    <s v="Arthur Gainer"/>
    <x v="0"/>
    <s v="United States"/>
    <x v="93"/>
    <x v="16"/>
    <n v="85705"/>
    <x v="1"/>
    <s v="OFF-AR-10000658"/>
    <x v="1"/>
    <x v="6"/>
    <s v="Newell 324"/>
    <x v="357"/>
    <x v="7"/>
    <x v="2"/>
    <x v="365"/>
    <n v="9.9999999999999992E-2"/>
    <n v="8.3160000000000007"/>
    <n v="9.24"/>
    <n v="0.92399999999999993"/>
    <x v="0"/>
    <s v="average"/>
    <n v="0.11111111111111109"/>
  </r>
  <r>
    <n v="376"/>
    <s v="US-2014-119137"/>
    <d v="2014-07-23T00:00:00"/>
    <x v="7"/>
    <x v="2"/>
    <d v="2014-07-27T00:00:00"/>
    <s v="Standard Class"/>
    <s v="AG-10900"/>
    <s v="Arthur Gainer"/>
    <x v="0"/>
    <s v="United States"/>
    <x v="93"/>
    <x v="16"/>
    <n v="85705"/>
    <x v="1"/>
    <s v="TEC-AC-10002076"/>
    <x v="2"/>
    <x v="11"/>
    <s v="Microsoft Natural Keyboard Elite"/>
    <x v="358"/>
    <x v="12"/>
    <x v="2"/>
    <x v="366"/>
    <n v="-6.2500000000000028E-2"/>
    <n v="508.98"/>
    <n v="47.904000000000003"/>
    <n v="-2.9940000000000011"/>
    <x v="1"/>
    <s v="average"/>
    <n v="-5.8823529411764726E-2"/>
  </r>
  <r>
    <n v="377"/>
    <s v="US-2016-134656"/>
    <d v="2016-09-28T00:00:00"/>
    <x v="8"/>
    <x v="0"/>
    <d v="2016-10-01T00:00:00"/>
    <s v="First Class"/>
    <s v="MM-18280"/>
    <s v="Muhammed MacIntyre"/>
    <x v="1"/>
    <s v="United States"/>
    <x v="94"/>
    <x v="10"/>
    <n v="62301"/>
    <x v="2"/>
    <s v="OFF-PA-10003039"/>
    <x v="1"/>
    <x v="10"/>
    <s v="Xerox 1960"/>
    <x v="306"/>
    <x v="4"/>
    <x v="2"/>
    <x v="367"/>
    <n v="0.31249999999999989"/>
    <n v="68.15600000000002"/>
    <n v="24.784000000000002"/>
    <n v="7.7449999999999983"/>
    <x v="0"/>
    <s v="average"/>
    <n v="0.45454545454545431"/>
  </r>
  <r>
    <n v="378"/>
    <s v="US-2017-134481"/>
    <d v="2017-08-27T00:00:00"/>
    <x v="6"/>
    <x v="3"/>
    <d v="2017-09-01T00:00:00"/>
    <s v="Standard Class"/>
    <s v="AR-10405"/>
    <s v="Allen Rosenblatt"/>
    <x v="1"/>
    <s v="United States"/>
    <x v="47"/>
    <x v="31"/>
    <n v="2038"/>
    <x v="3"/>
    <s v="FUR-TA-10004915"/>
    <x v="0"/>
    <x v="3"/>
    <s v="Office Impressions End Table, 20-1/2&quot;H x 24&quot;W x 20&quot;D"/>
    <x v="359"/>
    <x v="3"/>
    <x v="4"/>
    <x v="368"/>
    <n v="-0.19999999999999993"/>
    <n v="1786.1087999999995"/>
    <n v="212.63199999999998"/>
    <n v="-42.526399999999974"/>
    <x v="1"/>
    <s v="high"/>
    <n v="-0.1666666666666666"/>
  </r>
  <r>
    <n v="379"/>
    <s v="CA-2015-130792"/>
    <d v="2015-04-28T00:00:00"/>
    <x v="3"/>
    <x v="1"/>
    <d v="2015-05-05T00:00:00"/>
    <s v="Standard Class"/>
    <s v="RA-19915"/>
    <s v="Russell Applegate"/>
    <x v="0"/>
    <s v="United States"/>
    <x v="12"/>
    <x v="5"/>
    <n v="77095"/>
    <x v="2"/>
    <s v="OFF-AP-10000696"/>
    <x v="1"/>
    <x v="9"/>
    <s v="Holmes Odor Grabber"/>
    <x v="360"/>
    <x v="1"/>
    <x v="3"/>
    <x v="369"/>
    <n v="-2.3500000000000014"/>
    <n v="28.984200000000005"/>
    <n v="2.883999999999999"/>
    <n v="-6.7774000000000028"/>
    <x v="1"/>
    <s v="high"/>
    <n v="-0.70149253731343297"/>
  </r>
  <r>
    <n v="380"/>
    <s v="CA-2015-130792"/>
    <d v="2015-04-28T00:00:00"/>
    <x v="3"/>
    <x v="1"/>
    <d v="2015-05-05T00:00:00"/>
    <s v="Standard Class"/>
    <s v="RA-19915"/>
    <s v="Russell Applegate"/>
    <x v="0"/>
    <s v="United States"/>
    <x v="12"/>
    <x v="5"/>
    <n v="77095"/>
    <x v="2"/>
    <s v="OFF-ST-10003327"/>
    <x v="1"/>
    <x v="4"/>
    <s v="Akro-Mils 12-Gallon Tote"/>
    <x v="361"/>
    <x v="1"/>
    <x v="2"/>
    <x v="370"/>
    <n v="0.11249999999999981"/>
    <n v="21.150900000000007"/>
    <n v="7.944"/>
    <n v="0.8936999999999985"/>
    <x v="0"/>
    <s v="average"/>
    <n v="0.12676056338028144"/>
  </r>
  <r>
    <n v="381"/>
    <s v="CA-2015-130792"/>
    <d v="2015-04-28T00:00:00"/>
    <x v="3"/>
    <x v="1"/>
    <d v="2015-05-05T00:00:00"/>
    <s v="Standard Class"/>
    <s v="RA-19915"/>
    <s v="Russell Applegate"/>
    <x v="0"/>
    <s v="United States"/>
    <x v="12"/>
    <x v="5"/>
    <n v="77095"/>
    <x v="2"/>
    <s v="OFF-BI-10000309"/>
    <x v="1"/>
    <x v="8"/>
    <s v="GBC Twin Loop Wire Binding Elements, 9/16&quot; Spine, Black"/>
    <x v="362"/>
    <x v="4"/>
    <x v="3"/>
    <x v="371"/>
    <n v="-1.5500000000000009"/>
    <n v="31.048800000000007"/>
    <n v="3.0439999999999996"/>
    <n v="-4.7182000000000022"/>
    <x v="1"/>
    <s v="high"/>
    <n v="-0.60784313725490213"/>
  </r>
  <r>
    <n v="382"/>
    <s v="CA-2016-134775"/>
    <d v="2016-10-28T00:00:00"/>
    <x v="2"/>
    <x v="0"/>
    <d v="2016-10-29T00:00:00"/>
    <s v="First Class"/>
    <s v="AS-10285"/>
    <s v="Alejandro Savely"/>
    <x v="1"/>
    <s v="United States"/>
    <x v="8"/>
    <x v="1"/>
    <n v="94109"/>
    <x v="1"/>
    <s v="OFF-PA-10004734"/>
    <x v="1"/>
    <x v="10"/>
    <s v="Southworth Structures Collection"/>
    <x v="363"/>
    <x v="3"/>
    <x v="0"/>
    <x v="372"/>
    <n v="0.5"/>
    <n v="25.48"/>
    <n v="7.28"/>
    <n v="3.64"/>
    <x v="0"/>
    <s v="low"/>
    <n v="1"/>
  </r>
  <r>
    <n v="383"/>
    <s v="CA-2016-134775"/>
    <d v="2016-10-28T00:00:00"/>
    <x v="2"/>
    <x v="0"/>
    <d v="2016-10-29T00:00:00"/>
    <s v="First Class"/>
    <s v="AS-10285"/>
    <s v="Alejandro Savely"/>
    <x v="1"/>
    <s v="United States"/>
    <x v="8"/>
    <x v="1"/>
    <n v="94109"/>
    <x v="1"/>
    <s v="OFF-BI-10002225"/>
    <x v="1"/>
    <x v="8"/>
    <s v="Square Ring Data Binders, Rigid 75 Pt. Covers, 11&quot; x 14-7/8&quot;"/>
    <x v="364"/>
    <x v="1"/>
    <x v="2"/>
    <x v="373"/>
    <n v="0.35"/>
    <n v="32.198400000000007"/>
    <n v="16.512"/>
    <n v="5.7791999999999994"/>
    <x v="0"/>
    <s v="average"/>
    <n v="0.53846153846153832"/>
  </r>
  <r>
    <n v="384"/>
    <s v="CA-2015-125395"/>
    <d v="2015-06-26T00:00:00"/>
    <x v="1"/>
    <x v="1"/>
    <d v="2015-06-29T00:00:00"/>
    <s v="Second Class"/>
    <s v="LA-16780"/>
    <s v="Laura Armstrong"/>
    <x v="1"/>
    <s v="United States"/>
    <x v="79"/>
    <x v="12"/>
    <n v="48180"/>
    <x v="2"/>
    <s v="TEC-AC-10004708"/>
    <x v="2"/>
    <x v="11"/>
    <s v="Sony 32GB Class 10 Micro SDHC R40 Memory Card"/>
    <x v="365"/>
    <x v="0"/>
    <x v="0"/>
    <x v="374"/>
    <n v="0.21"/>
    <n v="33.100999999999999"/>
    <n v="20.95"/>
    <n v="4.3994999999999997"/>
    <x v="0"/>
    <s v="low"/>
    <n v="0.26582278481012656"/>
  </r>
  <r>
    <n v="385"/>
    <s v="US-2015-168935"/>
    <d v="2015-11-27T00:00:00"/>
    <x v="0"/>
    <x v="1"/>
    <d v="2015-12-02T00:00:00"/>
    <s v="Standard Class"/>
    <s v="DO-13435"/>
    <s v="Denny Ordway"/>
    <x v="0"/>
    <s v="United States"/>
    <x v="95"/>
    <x v="2"/>
    <n v="33024"/>
    <x v="0"/>
    <s v="FUR-TA-10000617"/>
    <x v="0"/>
    <x v="3"/>
    <s v="Hon Practical Foundations 30 x 60 Training Table, Light Gray/Charcoal"/>
    <x v="366"/>
    <x v="1"/>
    <x v="1"/>
    <x v="375"/>
    <n v="-0.41818181818181804"/>
    <n v="532.46699999999998"/>
    <n v="125.15250000000002"/>
    <n v="-52.336499999999994"/>
    <x v="1"/>
    <s v="high"/>
    <n v="-0.29487179487179482"/>
  </r>
  <r>
    <n v="386"/>
    <s v="US-2015-168935"/>
    <d v="2015-11-27T00:00:00"/>
    <x v="0"/>
    <x v="1"/>
    <d v="2015-12-02T00:00:00"/>
    <s v="Standard Class"/>
    <s v="DO-13435"/>
    <s v="Denny Ordway"/>
    <x v="0"/>
    <s v="United States"/>
    <x v="95"/>
    <x v="2"/>
    <n v="33024"/>
    <x v="0"/>
    <s v="TEC-AC-10002335"/>
    <x v="2"/>
    <x v="11"/>
    <s v="Logitech Media Keyboard K200"/>
    <x v="367"/>
    <x v="1"/>
    <x v="2"/>
    <x v="376"/>
    <n v="-1.2500000000000058E-2"/>
    <n v="85.025700000000015"/>
    <n v="27.992000000000004"/>
    <n v="-0.34990000000000165"/>
    <x v="1"/>
    <s v="average"/>
    <n v="-1.2345679012345736E-2"/>
  </r>
  <r>
    <n v="387"/>
    <s v="CA-2015-122756"/>
    <d v="2015-12-03T00:00:00"/>
    <x v="4"/>
    <x v="1"/>
    <d v="2015-12-07T00:00:00"/>
    <s v="Standard Class"/>
    <s v="DK-13225"/>
    <s v="Dean Katz"/>
    <x v="1"/>
    <s v="United States"/>
    <x v="10"/>
    <x v="9"/>
    <n v="19140"/>
    <x v="3"/>
    <s v="TEC-MA-10001681"/>
    <x v="2"/>
    <x v="15"/>
    <s v="Lexmark MarkNet N8150 Wireless Print Server"/>
    <x v="368"/>
    <x v="4"/>
    <x v="6"/>
    <x v="377"/>
    <n v="-0.69999999999999951"/>
    <n v="819.97799999999984"/>
    <n v="120.58500000000001"/>
    <n v="-84.409499999999952"/>
    <x v="1"/>
    <s v="high"/>
    <n v="-0.41176470588235281"/>
  </r>
  <r>
    <n v="388"/>
    <s v="CA-2015-122756"/>
    <d v="2015-12-03T00:00:00"/>
    <x v="4"/>
    <x v="1"/>
    <d v="2015-12-07T00:00:00"/>
    <s v="Standard Class"/>
    <s v="DK-13225"/>
    <s v="Dean Katz"/>
    <x v="1"/>
    <s v="United States"/>
    <x v="10"/>
    <x v="9"/>
    <n v="19140"/>
    <x v="3"/>
    <s v="FUR-FU-10001935"/>
    <x v="0"/>
    <x v="5"/>
    <s v="3M Hangers With Command Adhesive"/>
    <x v="369"/>
    <x v="7"/>
    <x v="2"/>
    <x v="378"/>
    <n v="0.26250000000000007"/>
    <n v="2.1830000000000003"/>
    <n v="2.9600000000000004"/>
    <n v="0.77700000000000025"/>
    <x v="0"/>
    <s v="average"/>
    <n v="0.35593220338983056"/>
  </r>
  <r>
    <n v="389"/>
    <s v="CA-2014-115973"/>
    <d v="2014-11-24T00:00:00"/>
    <x v="0"/>
    <x v="2"/>
    <d v="2014-11-26T00:00:00"/>
    <s v="First Class"/>
    <s v="NG-18430"/>
    <s v="Nathan Gelder"/>
    <x v="0"/>
    <s v="United States"/>
    <x v="74"/>
    <x v="24"/>
    <n v="45231"/>
    <x v="3"/>
    <s v="OFF-AR-10004757"/>
    <x v="1"/>
    <x v="6"/>
    <s v="Crayola Colored Pencils"/>
    <x v="370"/>
    <x v="7"/>
    <x v="2"/>
    <x v="379"/>
    <n v="0.16249999999999992"/>
    <n v="2.1976000000000004"/>
    <n v="2.6240000000000001"/>
    <n v="0.42639999999999978"/>
    <x v="0"/>
    <s v="average"/>
    <n v="0.19402985074626852"/>
  </r>
  <r>
    <n v="390"/>
    <s v="CA-2017-101798"/>
    <d v="2017-12-11T00:00:00"/>
    <x v="4"/>
    <x v="3"/>
    <d v="2017-12-15T00:00:00"/>
    <s v="Standard Class"/>
    <s v="MV-18190"/>
    <s v="Mike Vittorini"/>
    <x v="0"/>
    <s v="United States"/>
    <x v="20"/>
    <x v="15"/>
    <n v="10009"/>
    <x v="3"/>
    <s v="OFF-BI-10000050"/>
    <x v="1"/>
    <x v="8"/>
    <s v="Angle-D Binders with Locking Rings, Label Holders"/>
    <x v="371"/>
    <x v="4"/>
    <x v="2"/>
    <x v="380"/>
    <n v="0.33749999999999997"/>
    <n v="15.476000000000001"/>
    <n v="5.84"/>
    <n v="1.9709999999999996"/>
    <x v="0"/>
    <s v="average"/>
    <n v="0.50943396226415083"/>
  </r>
  <r>
    <n v="391"/>
    <s v="CA-2017-101798"/>
    <d v="2017-12-11T00:00:00"/>
    <x v="4"/>
    <x v="3"/>
    <d v="2017-12-15T00:00:00"/>
    <s v="Standard Class"/>
    <s v="MV-18190"/>
    <s v="Mike Vittorini"/>
    <x v="0"/>
    <s v="United States"/>
    <x v="20"/>
    <x v="15"/>
    <n v="10009"/>
    <x v="3"/>
    <s v="TEC-AC-10001998"/>
    <x v="2"/>
    <x v="11"/>
    <s v="Logitech LS21 Speaker System - PC Multimedia - 2.1-CH - Wired"/>
    <x v="372"/>
    <x v="0"/>
    <x v="0"/>
    <x v="381"/>
    <n v="0.33999999999999991"/>
    <n v="26.386800000000001"/>
    <n v="19.989999999999998"/>
    <n v="6.796599999999998"/>
    <x v="0"/>
    <s v="low"/>
    <n v="0.51515151515151503"/>
  </r>
  <r>
    <n v="392"/>
    <s v="US-2014-135972"/>
    <d v="2014-09-21T00:00:00"/>
    <x v="8"/>
    <x v="2"/>
    <d v="2014-09-23T00:00:00"/>
    <s v="Second Class"/>
    <s v="JG-15115"/>
    <s v="Jack Garza"/>
    <x v="0"/>
    <s v="United States"/>
    <x v="96"/>
    <x v="4"/>
    <n v="98198"/>
    <x v="1"/>
    <s v="TEC-PH-10003012"/>
    <x v="2"/>
    <x v="7"/>
    <s v="Nortel Meridian M3904 Professional Digital phone"/>
    <x v="373"/>
    <x v="0"/>
    <x v="2"/>
    <x v="382"/>
    <n v="0.11249999999999986"/>
    <n v="218.66580000000005"/>
    <n v="123.19200000000001"/>
    <n v="13.859099999999984"/>
    <x v="0"/>
    <s v="average"/>
    <n v="0.12676056338028152"/>
  </r>
  <r>
    <n v="393"/>
    <s v="US-2014-135972"/>
    <d v="2014-09-21T00:00:00"/>
    <x v="8"/>
    <x v="2"/>
    <d v="2014-09-23T00:00:00"/>
    <s v="Second Class"/>
    <s v="JG-15115"/>
    <s v="Jack Garza"/>
    <x v="0"/>
    <s v="United States"/>
    <x v="96"/>
    <x v="4"/>
    <n v="98198"/>
    <x v="1"/>
    <s v="TEC-CO-10002313"/>
    <x v="2"/>
    <x v="16"/>
    <s v="Canon PC1080F Personal Copier"/>
    <x v="374"/>
    <x v="1"/>
    <x v="0"/>
    <x v="383"/>
    <n v="0.38999999999999996"/>
    <n v="1097.9817"/>
    <n v="599.99"/>
    <n v="233.99609999999998"/>
    <x v="0"/>
    <s v="low"/>
    <n v="0.6393442622950819"/>
  </r>
  <r>
    <n v="394"/>
    <s v="US-2014-134971"/>
    <d v="2014-06-07T00:00:00"/>
    <x v="1"/>
    <x v="2"/>
    <d v="2014-06-10T00:00:00"/>
    <s v="Second Class"/>
    <s v="BP-11095"/>
    <s v="Bart Pistole"/>
    <x v="1"/>
    <s v="United States"/>
    <x v="97"/>
    <x v="10"/>
    <n v="61604"/>
    <x v="2"/>
    <s v="OFF-BI-10003982"/>
    <x v="1"/>
    <x v="8"/>
    <s v="Wilson Jones Century Plastic Molded Ring Binders"/>
    <x v="375"/>
    <x v="1"/>
    <x v="3"/>
    <x v="384"/>
    <n v="-1.6500000000000006"/>
    <n v="33.024299999999997"/>
    <n v="4.153999999999999"/>
    <n v="-6.8540999999999999"/>
    <x v="1"/>
    <s v="high"/>
    <n v="-0.62264150943396235"/>
  </r>
  <r>
    <n v="395"/>
    <s v="CA-2017-102946"/>
    <d v="2017-06-30T00:00:00"/>
    <x v="1"/>
    <x v="3"/>
    <d v="2017-07-05T00:00:00"/>
    <s v="Standard Class"/>
    <s v="VP-21730"/>
    <s v="Victor Preis"/>
    <x v="2"/>
    <s v="United States"/>
    <x v="98"/>
    <x v="33"/>
    <n v="89115"/>
    <x v="1"/>
    <s v="OFF-BI-10004492"/>
    <x v="1"/>
    <x v="8"/>
    <s v="Tuf-Vin Binders"/>
    <x v="376"/>
    <x v="1"/>
    <x v="2"/>
    <x v="385"/>
    <n v="0.33749999999999986"/>
    <n v="50.21220000000001"/>
    <n v="25.263999999999999"/>
    <n v="8.5265999999999966"/>
    <x v="0"/>
    <s v="average"/>
    <n v="0.50943396226415072"/>
  </r>
  <r>
    <n v="396"/>
    <s v="CA-2017-165603"/>
    <d v="2017-10-17T00:00:00"/>
    <x v="2"/>
    <x v="3"/>
    <d v="2017-10-19T00:00:00"/>
    <s v="Second Class"/>
    <s v="SS-20140"/>
    <s v="Saphhira Shifley"/>
    <x v="1"/>
    <s v="United States"/>
    <x v="99"/>
    <x v="34"/>
    <n v="2886"/>
    <x v="3"/>
    <s v="OFF-ST-10000798"/>
    <x v="1"/>
    <x v="4"/>
    <s v="2300 Heavy-Duty Transfer File Systems by Perma"/>
    <x v="377"/>
    <x v="0"/>
    <x v="0"/>
    <x v="386"/>
    <n v="0.18999999999999992"/>
    <n v="40.467600000000004"/>
    <n v="24.98"/>
    <n v="4.7461999999999982"/>
    <x v="0"/>
    <s v="low"/>
    <n v="0.23456790123456778"/>
  </r>
  <r>
    <n v="397"/>
    <s v="CA-2017-165603"/>
    <d v="2017-10-17T00:00:00"/>
    <x v="2"/>
    <x v="3"/>
    <d v="2017-10-19T00:00:00"/>
    <s v="Second Class"/>
    <s v="SS-20140"/>
    <s v="Saphhira Shifley"/>
    <x v="1"/>
    <s v="United States"/>
    <x v="99"/>
    <x v="34"/>
    <n v="2886"/>
    <x v="3"/>
    <s v="OFF-PA-10002552"/>
    <x v="1"/>
    <x v="10"/>
    <s v="Xerox 1958"/>
    <x v="91"/>
    <x v="0"/>
    <x v="0"/>
    <x v="91"/>
    <n v="0.48000000000000004"/>
    <n v="6.7392000000000003"/>
    <n v="6.48"/>
    <n v="3.1104000000000003"/>
    <x v="0"/>
    <s v="low"/>
    <n v="0.92307692307692313"/>
  </r>
  <r>
    <n v="398"/>
    <s v="CA-2015-122259"/>
    <d v="2015-10-31T00:00:00"/>
    <x v="2"/>
    <x v="1"/>
    <d v="2015-11-04T00:00:00"/>
    <s v="Standard Class"/>
    <s v="HP-14815"/>
    <s v="Harold Pawlan"/>
    <x v="2"/>
    <s v="United States"/>
    <x v="25"/>
    <x v="12"/>
    <n v="49201"/>
    <x v="2"/>
    <s v="OFF-SU-10002573"/>
    <x v="1"/>
    <x v="14"/>
    <s v="Acme 10&quot; Easy Grip Assistive Scissors"/>
    <x v="378"/>
    <x v="4"/>
    <x v="0"/>
    <x v="387"/>
    <n v="0.29999999999999988"/>
    <n v="49.08400000000001"/>
    <n v="17.53"/>
    <n v="5.2589999999999986"/>
    <x v="0"/>
    <s v="low"/>
    <n v="0.42857142857142838"/>
  </r>
  <r>
    <n v="399"/>
    <s v="CA-2016-108987"/>
    <d v="2016-09-08T00:00:00"/>
    <x v="8"/>
    <x v="0"/>
    <d v="2016-09-10T00:00:00"/>
    <s v="Second Class"/>
    <s v="AG-10675"/>
    <s v="Anna Gayman"/>
    <x v="0"/>
    <s v="United States"/>
    <x v="12"/>
    <x v="5"/>
    <n v="77036"/>
    <x v="2"/>
    <s v="OFF-ST-10001580"/>
    <x v="1"/>
    <x v="4"/>
    <s v="Super Decoflex Portable Personal File"/>
    <x v="379"/>
    <x v="1"/>
    <x v="2"/>
    <x v="388"/>
    <n v="9.9999999999999936E-2"/>
    <n v="32.356800000000007"/>
    <n v="11.984000000000002"/>
    <n v="1.1983999999999995"/>
    <x v="0"/>
    <s v="average"/>
    <n v="0.11111111111111104"/>
  </r>
  <r>
    <n v="400"/>
    <s v="CA-2016-108987"/>
    <d v="2016-09-08T00:00:00"/>
    <x v="8"/>
    <x v="0"/>
    <d v="2016-09-10T00:00:00"/>
    <s v="Second Class"/>
    <s v="AG-10675"/>
    <s v="Anna Gayman"/>
    <x v="0"/>
    <s v="United States"/>
    <x v="12"/>
    <x v="5"/>
    <n v="77036"/>
    <x v="2"/>
    <s v="FUR-BO-10004834"/>
    <x v="0"/>
    <x v="0"/>
    <s v="Riverside Palais Royal Lawyers Bookcase, Royale Cherry Finish"/>
    <x v="380"/>
    <x v="4"/>
    <x v="8"/>
    <x v="389"/>
    <n v="-0.13235294117647065"/>
    <n v="2713.4183999999996"/>
    <n v="599.06639999999993"/>
    <n v="-79.288200000000018"/>
    <x v="1"/>
    <s v="high"/>
    <n v="-0.11688311688311692"/>
  </r>
  <r>
    <n v="401"/>
    <s v="CA-2016-108987"/>
    <d v="2016-09-08T00:00:00"/>
    <x v="8"/>
    <x v="0"/>
    <d v="2016-09-10T00:00:00"/>
    <s v="Second Class"/>
    <s v="AG-10675"/>
    <s v="Anna Gayman"/>
    <x v="0"/>
    <s v="United States"/>
    <x v="12"/>
    <x v="5"/>
    <n v="77036"/>
    <x v="2"/>
    <s v="OFF-ST-10000934"/>
    <x v="1"/>
    <x v="4"/>
    <s v="Contico 72&quot;H Heavy-Duty Storage System"/>
    <x v="381"/>
    <x v="4"/>
    <x v="2"/>
    <x v="390"/>
    <n v="-0.25"/>
    <n v="163.92"/>
    <n v="32.783999999999999"/>
    <n v="-8.1959999999999997"/>
    <x v="1"/>
    <s v="average"/>
    <n v="-0.2"/>
  </r>
  <r>
    <n v="402"/>
    <s v="CA-2016-108987"/>
    <d v="2016-09-08T00:00:00"/>
    <x v="8"/>
    <x v="0"/>
    <d v="2016-09-10T00:00:00"/>
    <s v="Second Class"/>
    <s v="AG-10675"/>
    <s v="Anna Gayman"/>
    <x v="0"/>
    <s v="United States"/>
    <x v="12"/>
    <x v="5"/>
    <n v="77036"/>
    <x v="2"/>
    <s v="TEC-AC-10000158"/>
    <x v="2"/>
    <x v="11"/>
    <s v="Sony 64GB Class 10 Micro SDHC R40 Memory Card"/>
    <x v="382"/>
    <x v="0"/>
    <x v="2"/>
    <x v="391"/>
    <n v="1.2499999999999987E-2"/>
    <n v="56.864200000000004"/>
    <n v="28.792000000000002"/>
    <n v="0.35989999999999966"/>
    <x v="0"/>
    <s v="average"/>
    <n v="1.2658227848101253E-2"/>
  </r>
  <r>
    <n v="403"/>
    <s v="CA-2014-113166"/>
    <d v="2014-12-24T00:00:00"/>
    <x v="4"/>
    <x v="2"/>
    <d v="2014-12-26T00:00:00"/>
    <s v="First Class"/>
    <s v="LF-17185"/>
    <s v="Luke Foster"/>
    <x v="0"/>
    <s v="United States"/>
    <x v="100"/>
    <x v="2"/>
    <n v="33180"/>
    <x v="0"/>
    <s v="OFF-PA-10001947"/>
    <x v="1"/>
    <x v="10"/>
    <s v="Xerox 1974"/>
    <x v="383"/>
    <x v="0"/>
    <x v="2"/>
    <x v="392"/>
    <n v="0.36249999999999993"/>
    <n v="6.0996000000000015"/>
    <n v="4.7840000000000007"/>
    <n v="1.7342"/>
    <x v="0"/>
    <s v="average"/>
    <n v="0.56862745098039202"/>
  </r>
  <r>
    <n v="404"/>
    <s v="CA-2014-155208"/>
    <d v="2014-04-16T00:00:00"/>
    <x v="3"/>
    <x v="2"/>
    <d v="2014-04-20T00:00:00"/>
    <s v="Standard Class"/>
    <s v="SP-20650"/>
    <s v="Stephanie Phelps"/>
    <x v="1"/>
    <s v="United States"/>
    <x v="40"/>
    <x v="3"/>
    <n v="28403"/>
    <x v="0"/>
    <s v="OFF-AR-10003478"/>
    <x v="1"/>
    <x v="6"/>
    <s v="Avery Hi-Liter EverBold Pen Style Fluorescent Highlighters, 4/Pack"/>
    <x v="384"/>
    <x v="5"/>
    <x v="2"/>
    <x v="393"/>
    <n v="0.25"/>
    <n v="29.304000000000002"/>
    <n v="6.5120000000000005"/>
    <n v="1.6280000000000001"/>
    <x v="0"/>
    <s v="average"/>
    <n v="0.33333333333333331"/>
  </r>
  <r>
    <n v="405"/>
    <s v="CA-2017-117933"/>
    <d v="2017-12-24T00:00:00"/>
    <x v="4"/>
    <x v="3"/>
    <d v="2017-12-29T00:00:00"/>
    <s v="Standard Class"/>
    <s v="RF-19840"/>
    <s v="Roy Französisch"/>
    <x v="0"/>
    <s v="United States"/>
    <x v="20"/>
    <x v="15"/>
    <n v="10024"/>
    <x v="3"/>
    <s v="OFF-AP-10004249"/>
    <x v="1"/>
    <x v="9"/>
    <s v="Staple holder"/>
    <x v="385"/>
    <x v="1"/>
    <x v="0"/>
    <x v="394"/>
    <n v="0.26999999999999996"/>
    <n v="26.214300000000005"/>
    <n v="11.97"/>
    <n v="3.2318999999999996"/>
    <x v="0"/>
    <s v="low"/>
    <n v="0.36986301369863001"/>
  </r>
  <r>
    <n v="406"/>
    <s v="CA-2017-117457"/>
    <d v="2017-12-08T00:00:00"/>
    <x v="4"/>
    <x v="3"/>
    <d v="2017-12-12T00:00:00"/>
    <s v="Standard Class"/>
    <s v="KH-16510"/>
    <s v="Keith Herrera"/>
    <x v="0"/>
    <s v="United States"/>
    <x v="8"/>
    <x v="1"/>
    <n v="94110"/>
    <x v="1"/>
    <s v="TEC-AC-10000158"/>
    <x v="2"/>
    <x v="11"/>
    <s v="Sony 64GB Class 10 Micro SDHC R40 Memory Card"/>
    <x v="386"/>
    <x v="2"/>
    <x v="0"/>
    <x v="395"/>
    <n v="0.21"/>
    <n v="142.16050000000001"/>
    <n v="35.99"/>
    <n v="7.557900000000001"/>
    <x v="0"/>
    <s v="low"/>
    <n v="0.26582278481012661"/>
  </r>
  <r>
    <n v="407"/>
    <s v="CA-2017-117457"/>
    <d v="2017-12-08T00:00:00"/>
    <x v="4"/>
    <x v="3"/>
    <d v="2017-12-12T00:00:00"/>
    <s v="Standard Class"/>
    <s v="KH-16510"/>
    <s v="Keith Herrera"/>
    <x v="0"/>
    <s v="United States"/>
    <x v="8"/>
    <x v="1"/>
    <n v="94110"/>
    <x v="1"/>
    <s v="TEC-CO-10004115"/>
    <x v="2"/>
    <x v="16"/>
    <s v="Sharp AL-1530CS Digital Copier"/>
    <x v="387"/>
    <x v="1"/>
    <x v="2"/>
    <x v="396"/>
    <n v="0.36249999999999999"/>
    <n v="764.98470000000009"/>
    <n v="399.99200000000002"/>
    <n v="144.99710000000002"/>
    <x v="0"/>
    <s v="average"/>
    <n v="0.56862745098039214"/>
  </r>
  <r>
    <n v="408"/>
    <s v="CA-2017-117457"/>
    <d v="2017-12-08T00:00:00"/>
    <x v="4"/>
    <x v="3"/>
    <d v="2017-12-12T00:00:00"/>
    <s v="Standard Class"/>
    <s v="KH-16510"/>
    <s v="Keith Herrera"/>
    <x v="0"/>
    <s v="United States"/>
    <x v="8"/>
    <x v="1"/>
    <n v="94110"/>
    <x v="1"/>
    <s v="OFF-PA-10003724"/>
    <x v="1"/>
    <x v="10"/>
    <s v="Wirebound Message Book, 4 per Page"/>
    <x v="388"/>
    <x v="2"/>
    <x v="0"/>
    <x v="397"/>
    <n v="0.49"/>
    <n v="13.846499999999999"/>
    <n v="5.43"/>
    <n v="2.6606999999999998"/>
    <x v="0"/>
    <s v="low"/>
    <n v="0.96078431372549022"/>
  </r>
  <r>
    <n v="409"/>
    <s v="CA-2017-117457"/>
    <d v="2017-12-08T00:00:00"/>
    <x v="4"/>
    <x v="3"/>
    <d v="2017-12-12T00:00:00"/>
    <s v="Standard Class"/>
    <s v="KH-16510"/>
    <s v="Keith Herrera"/>
    <x v="0"/>
    <s v="United States"/>
    <x v="8"/>
    <x v="1"/>
    <n v="94110"/>
    <x v="1"/>
    <s v="FUR-TA-10002041"/>
    <x v="0"/>
    <x v="3"/>
    <s v="Bevis Round Conference Table Top, X-Base"/>
    <x v="389"/>
    <x v="3"/>
    <x v="2"/>
    <x v="398"/>
    <n v="-0.11249999999999995"/>
    <n v="1116.9766999999997"/>
    <n v="143.43199999999999"/>
    <n v="-16.136099999999992"/>
    <x v="1"/>
    <s v="average"/>
    <n v="-0.10112359550561795"/>
  </r>
  <r>
    <n v="410"/>
    <s v="CA-2017-117457"/>
    <d v="2017-12-08T00:00:00"/>
    <x v="4"/>
    <x v="3"/>
    <d v="2017-12-12T00:00:00"/>
    <s v="Standard Class"/>
    <s v="KH-16510"/>
    <s v="Keith Herrera"/>
    <x v="0"/>
    <s v="United States"/>
    <x v="8"/>
    <x v="1"/>
    <n v="94110"/>
    <x v="1"/>
    <s v="OFF-PA-10002893"/>
    <x v="1"/>
    <x v="10"/>
    <s v="Wirebound Service Call Books, 5 1/2&quot; x 4&quot;"/>
    <x v="390"/>
    <x v="7"/>
    <x v="0"/>
    <x v="399"/>
    <n v="0.48"/>
    <n v="5.0335999999999999"/>
    <n v="9.68"/>
    <n v="4.6463999999999999"/>
    <x v="0"/>
    <s v="low"/>
    <n v="0.92307692307692313"/>
  </r>
  <r>
    <n v="411"/>
    <s v="CA-2017-117457"/>
    <d v="2017-12-08T00:00:00"/>
    <x v="4"/>
    <x v="3"/>
    <d v="2017-12-12T00:00:00"/>
    <s v="Standard Class"/>
    <s v="KH-16510"/>
    <s v="Keith Herrera"/>
    <x v="0"/>
    <s v="United States"/>
    <x v="8"/>
    <x v="1"/>
    <n v="94110"/>
    <x v="1"/>
    <s v="OFF-LA-10003766"/>
    <x v="1"/>
    <x v="2"/>
    <s v="Self-Adhesive Removable Labels"/>
    <x v="391"/>
    <x v="6"/>
    <x v="0"/>
    <x v="400"/>
    <n v="0.48000000000000004"/>
    <n v="14.741999999999997"/>
    <n v="3.15"/>
    <n v="1.512"/>
    <x v="0"/>
    <s v="low"/>
    <n v="0.92307692307692324"/>
  </r>
  <r>
    <n v="412"/>
    <s v="CA-2017-117457"/>
    <d v="2017-12-08T00:00:00"/>
    <x v="4"/>
    <x v="3"/>
    <d v="2017-12-12T00:00:00"/>
    <s v="Standard Class"/>
    <s v="KH-16510"/>
    <s v="Keith Herrera"/>
    <x v="0"/>
    <s v="United States"/>
    <x v="8"/>
    <x v="1"/>
    <n v="94110"/>
    <x v="1"/>
    <s v="OFF-PA-10001970"/>
    <x v="1"/>
    <x v="10"/>
    <s v="Xerox 1908"/>
    <x v="392"/>
    <x v="7"/>
    <x v="0"/>
    <x v="401"/>
    <n v="0.49"/>
    <n v="28.549799999999998"/>
    <n v="55.98"/>
    <n v="27.430199999999999"/>
    <x v="0"/>
    <s v="low"/>
    <n v="0.96078431372549022"/>
  </r>
  <r>
    <n v="413"/>
    <s v="CA-2017-117457"/>
    <d v="2017-12-08T00:00:00"/>
    <x v="4"/>
    <x v="3"/>
    <d v="2017-12-12T00:00:00"/>
    <s v="Standard Class"/>
    <s v="KH-16510"/>
    <s v="Keith Herrera"/>
    <x v="0"/>
    <s v="United States"/>
    <x v="8"/>
    <x v="1"/>
    <n v="94110"/>
    <x v="1"/>
    <s v="FUR-BO-10001972"/>
    <x v="0"/>
    <x v="0"/>
    <s v="O'Sullivan 4-Shelf Bookcase in Odessa Pine"/>
    <x v="393"/>
    <x v="11"/>
    <x v="11"/>
    <x v="402"/>
    <n v="2.3529411764705844E-2"/>
    <n v="1305.3742"/>
    <n v="102.833"/>
    <n v="2.419599999999996"/>
    <x v="0"/>
    <s v="average"/>
    <n v="2.4096385542168638E-2"/>
  </r>
  <r>
    <n v="414"/>
    <s v="CA-2017-117457"/>
    <d v="2017-12-08T00:00:00"/>
    <x v="4"/>
    <x v="3"/>
    <d v="2017-12-12T00:00:00"/>
    <s v="Standard Class"/>
    <s v="KH-16510"/>
    <s v="Keith Herrera"/>
    <x v="0"/>
    <s v="United States"/>
    <x v="8"/>
    <x v="1"/>
    <n v="94110"/>
    <x v="1"/>
    <s v="FUR-CH-10003956"/>
    <x v="0"/>
    <x v="1"/>
    <s v="Novimex High-Tech Fabric Mesh Task Chair"/>
    <x v="394"/>
    <x v="0"/>
    <x v="2"/>
    <x v="403"/>
    <n v="-0.16250000000000009"/>
    <n v="132.02280000000002"/>
    <n v="56.784000000000006"/>
    <n v="-9.2274000000000065"/>
    <x v="1"/>
    <s v="average"/>
    <n v="-0.13978494623655921"/>
  </r>
  <r>
    <n v="415"/>
    <s v="CA-2017-142636"/>
    <d v="2017-11-03T00:00:00"/>
    <x v="0"/>
    <x v="3"/>
    <d v="2017-11-07T00:00:00"/>
    <s v="Standard Class"/>
    <s v="KC-16675"/>
    <s v="Kimberly Carter"/>
    <x v="1"/>
    <s v="United States"/>
    <x v="4"/>
    <x v="4"/>
    <n v="98105"/>
    <x v="1"/>
    <s v="OFF-PA-10000157"/>
    <x v="1"/>
    <x v="10"/>
    <s v="Xerox 191"/>
    <x v="395"/>
    <x v="3"/>
    <x v="0"/>
    <x v="404"/>
    <n v="0.46999999999999986"/>
    <n v="74.125800000000027"/>
    <n v="19.98"/>
    <n v="9.3905999999999974"/>
    <x v="0"/>
    <s v="low"/>
    <n v="0.88679245283018815"/>
  </r>
  <r>
    <n v="416"/>
    <s v="CA-2017-142636"/>
    <d v="2017-11-03T00:00:00"/>
    <x v="0"/>
    <x v="3"/>
    <d v="2017-11-07T00:00:00"/>
    <s v="Standard Class"/>
    <s v="KC-16675"/>
    <s v="Kimberly Carter"/>
    <x v="1"/>
    <s v="United States"/>
    <x v="4"/>
    <x v="4"/>
    <n v="98105"/>
    <x v="1"/>
    <s v="FUR-CH-10001891"/>
    <x v="0"/>
    <x v="1"/>
    <s v="Global Deluxe Office Fabric Chairs"/>
    <x v="396"/>
    <x v="4"/>
    <x v="2"/>
    <x v="405"/>
    <n v="8.7500000000000064E-2"/>
    <n v="280.26159999999999"/>
    <n v="76.784000000000006"/>
    <n v="6.7186000000000057"/>
    <x v="0"/>
    <s v="average"/>
    <n v="9.5890410958904201E-2"/>
  </r>
  <r>
    <n v="417"/>
    <s v="CA-2017-122105"/>
    <d v="2017-06-24T00:00:00"/>
    <x v="1"/>
    <x v="3"/>
    <d v="2017-06-28T00:00:00"/>
    <s v="Standard Class"/>
    <s v="CJ-12010"/>
    <s v="Caroline Jumper"/>
    <x v="0"/>
    <s v="United States"/>
    <x v="101"/>
    <x v="1"/>
    <n v="92646"/>
    <x v="1"/>
    <s v="OFF-AR-10004344"/>
    <x v="1"/>
    <x v="6"/>
    <s v="Bulldog Vacuum Base Pencil Sharpener"/>
    <x v="397"/>
    <x v="8"/>
    <x v="0"/>
    <x v="406"/>
    <n v="0.26999999999999996"/>
    <n v="70.021600000000007"/>
    <n v="11.99"/>
    <n v="3.2372999999999994"/>
    <x v="0"/>
    <s v="low"/>
    <n v="0.36986301369863006"/>
  </r>
  <r>
    <n v="418"/>
    <s v="CA-2016-148796"/>
    <d v="2016-04-14T00:00:00"/>
    <x v="3"/>
    <x v="0"/>
    <d v="2016-04-18T00:00:00"/>
    <s v="Standard Class"/>
    <s v="PB-19150"/>
    <s v="Philip Brown"/>
    <x v="0"/>
    <s v="United States"/>
    <x v="1"/>
    <x v="1"/>
    <n v="90004"/>
    <x v="1"/>
    <s v="FUR-CH-10004886"/>
    <x v="0"/>
    <x v="1"/>
    <s v="Bevis Steel Folding Chairs"/>
    <x v="398"/>
    <x v="2"/>
    <x v="2"/>
    <x v="407"/>
    <n v="9.999999999999995E-2"/>
    <n v="345.42"/>
    <n v="76.760000000000005"/>
    <n v="7.6759999999999966"/>
    <x v="0"/>
    <s v="average"/>
    <n v="0.11111111111111105"/>
  </r>
  <r>
    <n v="419"/>
    <s v="CA-2017-154816"/>
    <d v="2017-11-06T00:00:00"/>
    <x v="0"/>
    <x v="3"/>
    <d v="2017-11-10T00:00:00"/>
    <s v="Standard Class"/>
    <s v="VB-21745"/>
    <s v="Victoria Brennan"/>
    <x v="1"/>
    <s v="United States"/>
    <x v="102"/>
    <x v="0"/>
    <n v="40475"/>
    <x v="0"/>
    <s v="OFF-PA-10003845"/>
    <x v="1"/>
    <x v="10"/>
    <s v="Xerox 1987"/>
    <x v="399"/>
    <x v="7"/>
    <x v="0"/>
    <x v="408"/>
    <n v="0.49000000000000005"/>
    <n v="2.9478"/>
    <n v="5.78"/>
    <n v="2.8322000000000003"/>
    <x v="0"/>
    <s v="low"/>
    <n v="0.96078431372549034"/>
  </r>
  <r>
    <n v="420"/>
    <s v="CA-2017-110478"/>
    <d v="2017-03-04T00:00:00"/>
    <x v="10"/>
    <x v="3"/>
    <d v="2017-03-09T00:00:00"/>
    <s v="Standard Class"/>
    <s v="SP-20860"/>
    <s v="Sung Pak"/>
    <x v="1"/>
    <s v="United States"/>
    <x v="1"/>
    <x v="1"/>
    <n v="90045"/>
    <x v="1"/>
    <s v="OFF-AR-10001573"/>
    <x v="1"/>
    <x v="6"/>
    <s v="American Pencil"/>
    <x v="400"/>
    <x v="4"/>
    <x v="0"/>
    <x v="409"/>
    <n v="0.28999999999999987"/>
    <n v="6.6172000000000013"/>
    <n v="2.33"/>
    <n v="0.67569999999999975"/>
    <x v="0"/>
    <s v="low"/>
    <n v="0.4084507042253519"/>
  </r>
  <r>
    <n v="421"/>
    <s v="CA-2017-110478"/>
    <d v="2017-03-04T00:00:00"/>
    <x v="10"/>
    <x v="3"/>
    <d v="2017-03-09T00:00:00"/>
    <s v="Standard Class"/>
    <s v="SP-20860"/>
    <s v="Sung Pak"/>
    <x v="1"/>
    <s v="United States"/>
    <x v="1"/>
    <x v="1"/>
    <n v="90045"/>
    <x v="1"/>
    <s v="OFF-EN-10000483"/>
    <x v="1"/>
    <x v="12"/>
    <s v="White Envelopes, White Envelopes with Clear Poly Window"/>
    <x v="401"/>
    <x v="7"/>
    <x v="0"/>
    <x v="410"/>
    <n v="0.45999999999999991"/>
    <n v="8.2350000000000012"/>
    <n v="15.25"/>
    <n v="7.0149999999999988"/>
    <x v="0"/>
    <s v="low"/>
    <n v="0.85185185185185153"/>
  </r>
  <r>
    <n v="422"/>
    <s v="CA-2014-142048"/>
    <d v="2014-06-22T00:00:00"/>
    <x v="1"/>
    <x v="2"/>
    <d v="2014-06-25T00:00:00"/>
    <s v="First Class"/>
    <s v="JE-15745"/>
    <s v="Joel Eaton"/>
    <x v="0"/>
    <s v="United States"/>
    <x v="103"/>
    <x v="22"/>
    <n v="80027"/>
    <x v="1"/>
    <s v="TEC-AC-10004114"/>
    <x v="2"/>
    <x v="11"/>
    <s v="KeyTronic 6101 Series - Keyboard - Black"/>
    <x v="402"/>
    <x v="5"/>
    <x v="2"/>
    <x v="411"/>
    <n v="0.28750000000000003"/>
    <n v="140.1858"/>
    <n v="32.792000000000002"/>
    <n v="9.4277000000000015"/>
    <x v="0"/>
    <s v="average"/>
    <n v="0.40350877192982465"/>
  </r>
  <r>
    <n v="423"/>
    <s v="CA-2017-125388"/>
    <d v="2017-10-19T00:00:00"/>
    <x v="2"/>
    <x v="3"/>
    <d v="2017-10-23T00:00:00"/>
    <s v="Standard Class"/>
    <s v="MP-17965"/>
    <s v="Michael Paige"/>
    <x v="1"/>
    <s v="United States"/>
    <x v="104"/>
    <x v="31"/>
    <n v="1841"/>
    <x v="3"/>
    <s v="FUR-FU-10004712"/>
    <x v="0"/>
    <x v="5"/>
    <s v="Westinghouse Mesh Shade Clip-On Gooseneck Lamp, Black"/>
    <x v="403"/>
    <x v="4"/>
    <x v="0"/>
    <x v="412"/>
    <n v="0.26000000000000006"/>
    <n v="41.854399999999998"/>
    <n v="14.14"/>
    <n v="3.676400000000001"/>
    <x v="0"/>
    <s v="low"/>
    <n v="0.35135135135135148"/>
  </r>
  <r>
    <n v="424"/>
    <s v="CA-2017-125388"/>
    <d v="2017-10-19T00:00:00"/>
    <x v="2"/>
    <x v="3"/>
    <d v="2017-10-23T00:00:00"/>
    <s v="Standard Class"/>
    <s v="MP-17965"/>
    <s v="Michael Paige"/>
    <x v="1"/>
    <s v="United States"/>
    <x v="104"/>
    <x v="31"/>
    <n v="1841"/>
    <x v="3"/>
    <s v="OFF-ST-10000918"/>
    <x v="1"/>
    <x v="4"/>
    <s v="Crate-A-Files"/>
    <x v="404"/>
    <x v="1"/>
    <x v="0"/>
    <x v="413"/>
    <n v="0.25999999999999995"/>
    <n v="24.198000000000004"/>
    <n v="10.9"/>
    <n v="2.8339999999999996"/>
    <x v="0"/>
    <s v="low"/>
    <n v="0.35135135135135126"/>
  </r>
  <r>
    <n v="425"/>
    <s v="CA-2017-155705"/>
    <d v="2017-08-21T00:00:00"/>
    <x v="6"/>
    <x v="3"/>
    <d v="2017-08-23T00:00:00"/>
    <s v="Second Class"/>
    <s v="NF-18385"/>
    <s v="Natalie Fritzler"/>
    <x v="0"/>
    <s v="United States"/>
    <x v="25"/>
    <x v="35"/>
    <n v="39212"/>
    <x v="0"/>
    <s v="FUR-CH-10000015"/>
    <x v="0"/>
    <x v="1"/>
    <s v="Hon Multipurpose Stacking Arm Chairs"/>
    <x v="405"/>
    <x v="4"/>
    <x v="0"/>
    <x v="414"/>
    <n v="0.26"/>
    <n v="641.13599999999997"/>
    <n v="216.6"/>
    <n v="56.316000000000003"/>
    <x v="0"/>
    <s v="low"/>
    <n v="0.35135135135135137"/>
  </r>
  <r>
    <n v="426"/>
    <s v="CA-2017-149160"/>
    <d v="2017-11-23T00:00:00"/>
    <x v="0"/>
    <x v="3"/>
    <d v="2017-11-26T00:00:00"/>
    <s v="Second Class"/>
    <s v="JM-15265"/>
    <s v="Janet Molinari"/>
    <x v="1"/>
    <s v="United States"/>
    <x v="105"/>
    <x v="12"/>
    <n v="48187"/>
    <x v="2"/>
    <s v="FUR-FU-10003347"/>
    <x v="0"/>
    <x v="5"/>
    <s v="Coloredge Poster Frame"/>
    <x v="158"/>
    <x v="0"/>
    <x v="0"/>
    <x v="415"/>
    <n v="0.39"/>
    <n v="17.323999999999998"/>
    <n v="14.2"/>
    <n v="5.5380000000000003"/>
    <x v="0"/>
    <s v="low"/>
    <n v="0.63934426229508212"/>
  </r>
  <r>
    <n v="427"/>
    <s v="CA-2017-149160"/>
    <d v="2017-11-23T00:00:00"/>
    <x v="0"/>
    <x v="3"/>
    <d v="2017-11-26T00:00:00"/>
    <s v="Second Class"/>
    <s v="JM-15265"/>
    <s v="Janet Molinari"/>
    <x v="1"/>
    <s v="United States"/>
    <x v="105"/>
    <x v="12"/>
    <n v="48187"/>
    <x v="2"/>
    <s v="OFF-BI-10001543"/>
    <x v="1"/>
    <x v="8"/>
    <s v="GBC VeloBinder Manual Binding System"/>
    <x v="406"/>
    <x v="8"/>
    <x v="0"/>
    <x v="416"/>
    <n v="0.48000000000000004"/>
    <n v="149.7184"/>
    <n v="35.99"/>
    <n v="17.275200000000002"/>
    <x v="0"/>
    <s v="low"/>
    <n v="0.92307692307692313"/>
  </r>
  <r>
    <n v="428"/>
    <s v="CA-2014-101476"/>
    <d v="2014-09-12T00:00:00"/>
    <x v="8"/>
    <x v="2"/>
    <d v="2014-09-13T00:00:00"/>
    <s v="First Class"/>
    <s v="SD-20485"/>
    <s v="Shirley Daniels"/>
    <x v="2"/>
    <s v="United States"/>
    <x v="106"/>
    <x v="15"/>
    <n v="10801"/>
    <x v="3"/>
    <s v="TEC-MA-10000029"/>
    <x v="2"/>
    <x v="15"/>
    <s v="Epson WorkForce WF-2530 All-in-One Printer, Copier Scanner"/>
    <x v="407"/>
    <x v="7"/>
    <x v="0"/>
    <x v="417"/>
    <n v="0.43000000000000005"/>
    <n v="39.894299999999994"/>
    <n v="69.989999999999995"/>
    <n v="30.095700000000001"/>
    <x v="0"/>
    <s v="low"/>
    <n v="0.75438596491228083"/>
  </r>
  <r>
    <n v="429"/>
    <s v="CA-2017-152275"/>
    <d v="2017-10-01T00:00:00"/>
    <x v="2"/>
    <x v="3"/>
    <d v="2017-10-08T00:00:00"/>
    <s v="Standard Class"/>
    <s v="KH-16630"/>
    <s v="Ken Heidel"/>
    <x v="1"/>
    <s v="United States"/>
    <x v="52"/>
    <x v="5"/>
    <n v="78207"/>
    <x v="2"/>
    <s v="OFF-AR-10000369"/>
    <x v="1"/>
    <x v="6"/>
    <s v="Design Ebony Sketching Pencil"/>
    <x v="408"/>
    <x v="5"/>
    <x v="2"/>
    <x v="418"/>
    <n v="7.5000000000000011E-2"/>
    <n v="6.1715999999999989"/>
    <n v="1.1119999999999999"/>
    <n v="8.3399999999999988E-2"/>
    <x v="0"/>
    <s v="average"/>
    <n v="8.1081081081081086E-2"/>
  </r>
  <r>
    <n v="430"/>
    <s v="US-2016-123750"/>
    <d v="2016-04-15T00:00:00"/>
    <x v="3"/>
    <x v="0"/>
    <d v="2016-04-21T00:00:00"/>
    <s v="Standard Class"/>
    <s v="RB-19795"/>
    <s v="Ross Baird"/>
    <x v="2"/>
    <s v="United States"/>
    <x v="107"/>
    <x v="3"/>
    <n v="28052"/>
    <x v="0"/>
    <s v="OFF-BI-10004584"/>
    <x v="1"/>
    <x v="8"/>
    <s v="GBC ProClick 150 Presentation Binding System"/>
    <x v="409"/>
    <x v="0"/>
    <x v="6"/>
    <x v="419"/>
    <n v="-0.76666666666666639"/>
    <n v="334.93880000000001"/>
    <n v="94.794000000000025"/>
    <n v="-72.675399999999996"/>
    <x v="1"/>
    <s v="high"/>
    <n v="-0.43396226415094336"/>
  </r>
  <r>
    <n v="431"/>
    <s v="US-2016-123750"/>
    <d v="2016-04-15T00:00:00"/>
    <x v="3"/>
    <x v="0"/>
    <d v="2016-04-21T00:00:00"/>
    <s v="Standard Class"/>
    <s v="RB-19795"/>
    <s v="Ross Baird"/>
    <x v="2"/>
    <s v="United States"/>
    <x v="107"/>
    <x v="3"/>
    <n v="28052"/>
    <x v="0"/>
    <s v="TEC-AC-10004659"/>
    <x v="2"/>
    <x v="11"/>
    <s v="Imation Secure+ Hardware Encrypted USB 2.0 Flash Drive; 16GB"/>
    <x v="177"/>
    <x v="3"/>
    <x v="2"/>
    <x v="179"/>
    <n v="0.18749999999999997"/>
    <n v="332.10449999999997"/>
    <n v="58.391999999999996"/>
    <n v="10.948499999999997"/>
    <x v="0"/>
    <s v="average"/>
    <n v="0.23076923076923073"/>
  </r>
  <r>
    <n v="432"/>
    <s v="US-2016-123750"/>
    <d v="2016-04-15T00:00:00"/>
    <x v="3"/>
    <x v="0"/>
    <d v="2016-04-21T00:00:00"/>
    <s v="Standard Class"/>
    <s v="RB-19795"/>
    <s v="Ross Baird"/>
    <x v="2"/>
    <s v="United States"/>
    <x v="107"/>
    <x v="3"/>
    <n v="28052"/>
    <x v="0"/>
    <s v="TEC-AC-10004659"/>
    <x v="2"/>
    <x v="11"/>
    <s v="Imation Secure+ Hardware Encrypted USB 2.0 Flash Drive; 16GB"/>
    <x v="410"/>
    <x v="2"/>
    <x v="2"/>
    <x v="420"/>
    <n v="0.18749999999999994"/>
    <n v="237.2175"/>
    <n v="58.391999999999996"/>
    <n v="10.948499999999996"/>
    <x v="0"/>
    <s v="average"/>
    <n v="0.23076923076923067"/>
  </r>
  <r>
    <n v="433"/>
    <s v="US-2016-123750"/>
    <d v="2016-04-15T00:00:00"/>
    <x v="3"/>
    <x v="0"/>
    <d v="2016-04-21T00:00:00"/>
    <s v="Standard Class"/>
    <s v="RB-19795"/>
    <s v="Ross Baird"/>
    <x v="2"/>
    <s v="United States"/>
    <x v="107"/>
    <x v="3"/>
    <n v="28052"/>
    <x v="0"/>
    <s v="OFF-ST-10000617"/>
    <x v="1"/>
    <x v="4"/>
    <s v="Woodgrain Magazine Files by Perma"/>
    <x v="411"/>
    <x v="0"/>
    <x v="2"/>
    <x v="421"/>
    <n v="-0.16250000000000014"/>
    <n v="5.5428000000000006"/>
    <n v="2.3839999999999999"/>
    <n v="-0.3874000000000003"/>
    <x v="1"/>
    <s v="average"/>
    <n v="-0.13978494623655924"/>
  </r>
  <r>
    <n v="434"/>
    <s v="CA-2016-127369"/>
    <d v="2016-06-06T00:00:00"/>
    <x v="1"/>
    <x v="0"/>
    <d v="2016-06-07T00:00:00"/>
    <s v="First Class"/>
    <s v="DB-13060"/>
    <s v="Dave Brooks"/>
    <x v="0"/>
    <s v="United States"/>
    <x v="90"/>
    <x v="31"/>
    <n v="1852"/>
    <x v="3"/>
    <s v="OFF-ST-10003306"/>
    <x v="1"/>
    <x v="4"/>
    <s v="Letter Size Cart"/>
    <x v="412"/>
    <x v="2"/>
    <x v="0"/>
    <x v="422"/>
    <n v="0.28999999999999987"/>
    <n v="507.15300000000013"/>
    <n v="142.86000000000001"/>
    <n v="41.429399999999987"/>
    <x v="0"/>
    <s v="low"/>
    <n v="0.4084507042253519"/>
  </r>
  <r>
    <n v="435"/>
    <s v="US-2014-150574"/>
    <d v="2014-12-19T00:00:00"/>
    <x v="4"/>
    <x v="2"/>
    <d v="2014-12-25T00:00:00"/>
    <s v="Standard Class"/>
    <s v="MK-18160"/>
    <s v="Mike Kennedy"/>
    <x v="0"/>
    <s v="United States"/>
    <x v="108"/>
    <x v="2"/>
    <n v="32216"/>
    <x v="0"/>
    <s v="OFF-BI-10000773"/>
    <x v="1"/>
    <x v="8"/>
    <s v="Insertable Tab Post Binder Dividers"/>
    <x v="413"/>
    <x v="0"/>
    <x v="6"/>
    <x v="423"/>
    <n v="-0.7666666666666665"/>
    <n v="8.5012000000000008"/>
    <n v="2.4060000000000001"/>
    <n v="-1.8445999999999998"/>
    <x v="1"/>
    <s v="high"/>
    <n v="-0.4339622641509433"/>
  </r>
  <r>
    <n v="436"/>
    <s v="US-2014-150574"/>
    <d v="2014-12-19T00:00:00"/>
    <x v="4"/>
    <x v="2"/>
    <d v="2014-12-25T00:00:00"/>
    <s v="Standard Class"/>
    <s v="MK-18160"/>
    <s v="Mike Kennedy"/>
    <x v="0"/>
    <s v="United States"/>
    <x v="108"/>
    <x v="2"/>
    <n v="32216"/>
    <x v="0"/>
    <s v="TEC-AC-10002600"/>
    <x v="2"/>
    <x v="11"/>
    <s v="Belkin QODE FastFit Bluetooth Keyboard"/>
    <x v="414"/>
    <x v="2"/>
    <x v="2"/>
    <x v="424"/>
    <n v="-7.4999999999999969E-2"/>
    <n v="266.38499999999999"/>
    <n v="49.56"/>
    <n v="-3.7169999999999987"/>
    <x v="1"/>
    <s v="average"/>
    <n v="-6.9767441860465101E-2"/>
  </r>
  <r>
    <n v="437"/>
    <s v="CA-2016-147375"/>
    <d v="2016-06-12T00:00:00"/>
    <x v="1"/>
    <x v="0"/>
    <d v="2016-06-14T00:00:00"/>
    <s v="Second Class"/>
    <s v="PO-19180"/>
    <s v="Philisse Overcash"/>
    <x v="2"/>
    <s v="United States"/>
    <x v="22"/>
    <x v="10"/>
    <n v="60623"/>
    <x v="2"/>
    <s v="TEC-MA-10002937"/>
    <x v="2"/>
    <x v="15"/>
    <s v="Canon Color ImageCLASS MF8580Cdw Wireless Laser All-In-One Printer, Copier, Scanner"/>
    <x v="415"/>
    <x v="1"/>
    <x v="4"/>
    <x v="425"/>
    <n v="4.2857142857142899E-2"/>
    <n v="964.7799"/>
    <n v="335.99299999999999"/>
    <n v="14.399700000000015"/>
    <x v="0"/>
    <s v="high"/>
    <n v="4.4776119402985121E-2"/>
  </r>
  <r>
    <n v="438"/>
    <s v="CA-2016-147375"/>
    <d v="2016-06-12T00:00:00"/>
    <x v="1"/>
    <x v="0"/>
    <d v="2016-06-14T00:00:00"/>
    <s v="Second Class"/>
    <s v="PO-19180"/>
    <s v="Philisse Overcash"/>
    <x v="2"/>
    <s v="United States"/>
    <x v="22"/>
    <x v="10"/>
    <n v="60623"/>
    <x v="2"/>
    <s v="OFF-PA-10001970"/>
    <x v="1"/>
    <x v="10"/>
    <s v="Xerox 1908"/>
    <x v="416"/>
    <x v="3"/>
    <x v="2"/>
    <x v="426"/>
    <n v="0.36249999999999993"/>
    <n v="199.84860000000003"/>
    <n v="44.783999999999999"/>
    <n v="16.234199999999998"/>
    <x v="0"/>
    <s v="average"/>
    <n v="0.56862745098039191"/>
  </r>
  <r>
    <n v="439"/>
    <s v="CA-2017-130043"/>
    <d v="2017-09-15T00:00:00"/>
    <x v="8"/>
    <x v="3"/>
    <d v="2017-09-19T00:00:00"/>
    <s v="Standard Class"/>
    <s v="BB-11545"/>
    <s v="Brenda Bowman"/>
    <x v="1"/>
    <s v="United States"/>
    <x v="12"/>
    <x v="5"/>
    <n v="77070"/>
    <x v="2"/>
    <s v="OFF-PA-10002230"/>
    <x v="1"/>
    <x v="10"/>
    <s v="Xerox 1897"/>
    <x v="417"/>
    <x v="8"/>
    <x v="2"/>
    <x v="427"/>
    <n v="0.36250000000000004"/>
    <n v="20.3184"/>
    <n v="3.9840000000000004"/>
    <n v="1.4442000000000004"/>
    <x v="0"/>
    <s v="average"/>
    <n v="0.56862745098039225"/>
  </r>
  <r>
    <n v="440"/>
    <s v="CA-2017-157252"/>
    <d v="2017-01-20T00:00:00"/>
    <x v="9"/>
    <x v="3"/>
    <d v="2017-01-23T00:00:00"/>
    <s v="Second Class"/>
    <s v="CV-12805"/>
    <s v="Cynthia Voltz"/>
    <x v="1"/>
    <s v="United States"/>
    <x v="20"/>
    <x v="15"/>
    <n v="10024"/>
    <x v="3"/>
    <s v="FUR-CH-10003396"/>
    <x v="0"/>
    <x v="1"/>
    <s v="Global Deluxe Steno Chair"/>
    <x v="418"/>
    <x v="1"/>
    <x v="9"/>
    <x v="428"/>
    <n v="1.1111111111111059E-2"/>
    <n v="205.53660000000005"/>
    <n v="69.282000000000011"/>
    <n v="0.76979999999999649"/>
    <x v="0"/>
    <s v="low"/>
    <n v="1.1235955056179721E-2"/>
  </r>
  <r>
    <n v="441"/>
    <s v="CA-2016-115756"/>
    <d v="2016-09-05T00:00:00"/>
    <x v="8"/>
    <x v="0"/>
    <d v="2016-09-07T00:00:00"/>
    <s v="Second Class"/>
    <s v="PK-19075"/>
    <s v="Pete Kriz"/>
    <x v="0"/>
    <s v="United States"/>
    <x v="66"/>
    <x v="12"/>
    <n v="48227"/>
    <x v="2"/>
    <s v="FUR-FU-10000246"/>
    <x v="0"/>
    <x v="5"/>
    <s v="Aluminum Document Frame"/>
    <x v="419"/>
    <x v="7"/>
    <x v="0"/>
    <x v="429"/>
    <n v="0.29999999999999988"/>
    <n v="8.554000000000002"/>
    <n v="12.22"/>
    <n v="3.6659999999999986"/>
    <x v="0"/>
    <s v="low"/>
    <n v="0.42857142857142833"/>
  </r>
  <r>
    <n v="442"/>
    <s v="CA-2016-115756"/>
    <d v="2016-09-05T00:00:00"/>
    <x v="8"/>
    <x v="0"/>
    <d v="2016-09-07T00:00:00"/>
    <s v="Second Class"/>
    <s v="PK-19075"/>
    <s v="Pete Kriz"/>
    <x v="0"/>
    <s v="United States"/>
    <x v="66"/>
    <x v="12"/>
    <n v="48227"/>
    <x v="2"/>
    <s v="OFF-ST-10000060"/>
    <x v="1"/>
    <x v="4"/>
    <s v="Fellowes Bankers Box Staxonsteel Drawer File/Stacking System"/>
    <x v="420"/>
    <x v="1"/>
    <x v="0"/>
    <x v="430"/>
    <n v="0.12000000000000004"/>
    <n v="171.54719999999998"/>
    <n v="64.98"/>
    <n v="7.7976000000000028"/>
    <x v="0"/>
    <s v="low"/>
    <n v="0.13636363636363644"/>
  </r>
  <r>
    <n v="443"/>
    <s v="CA-2016-115756"/>
    <d v="2016-09-05T00:00:00"/>
    <x v="8"/>
    <x v="0"/>
    <d v="2016-09-07T00:00:00"/>
    <s v="Second Class"/>
    <s v="PK-19075"/>
    <s v="Pete Kriz"/>
    <x v="0"/>
    <s v="United States"/>
    <x v="66"/>
    <x v="12"/>
    <n v="48227"/>
    <x v="2"/>
    <s v="OFF-ST-10003058"/>
    <x v="1"/>
    <x v="4"/>
    <s v="Eldon Mobile Mega Data Cart  Mega Stackable  Add-On Trays"/>
    <x v="421"/>
    <x v="1"/>
    <x v="0"/>
    <x v="431"/>
    <n v="0.29000000000000004"/>
    <n v="50.374499999999991"/>
    <n v="23.649999999999995"/>
    <n v="6.8584999999999994"/>
    <x v="0"/>
    <s v="low"/>
    <n v="0.40845070422535218"/>
  </r>
  <r>
    <n v="444"/>
    <s v="CA-2016-115756"/>
    <d v="2016-09-05T00:00:00"/>
    <x v="8"/>
    <x v="0"/>
    <d v="2016-09-07T00:00:00"/>
    <s v="Second Class"/>
    <s v="PK-19075"/>
    <s v="Pete Kriz"/>
    <x v="0"/>
    <s v="United States"/>
    <x v="66"/>
    <x v="12"/>
    <n v="48227"/>
    <x v="2"/>
    <s v="OFF-PA-10002222"/>
    <x v="1"/>
    <x v="10"/>
    <s v="Xerox Color Copier Paper, 11&quot; x 17&quot;, Ream"/>
    <x v="422"/>
    <x v="4"/>
    <x v="0"/>
    <x v="432"/>
    <n v="0.45999999999999996"/>
    <n v="49.334400000000002"/>
    <n v="22.84"/>
    <n v="10.506399999999999"/>
    <x v="0"/>
    <s v="low"/>
    <n v="0.85185185185185175"/>
  </r>
  <r>
    <n v="445"/>
    <s v="CA-2016-115756"/>
    <d v="2016-09-05T00:00:00"/>
    <x v="8"/>
    <x v="0"/>
    <d v="2016-09-07T00:00:00"/>
    <s v="Second Class"/>
    <s v="PK-19075"/>
    <s v="Pete Kriz"/>
    <x v="0"/>
    <s v="United States"/>
    <x v="66"/>
    <x v="12"/>
    <n v="48227"/>
    <x v="2"/>
    <s v="FUR-CH-10002372"/>
    <x v="0"/>
    <x v="1"/>
    <s v="Office Star - Ergonomically Designed Knee Chair"/>
    <x v="423"/>
    <x v="1"/>
    <x v="0"/>
    <x v="433"/>
    <n v="0.12000000000000005"/>
    <n v="213.78719999999998"/>
    <n v="80.98"/>
    <n v="9.7176000000000045"/>
    <x v="0"/>
    <s v="low"/>
    <n v="0.13636363636363644"/>
  </r>
  <r>
    <n v="446"/>
    <s v="CA-2016-115756"/>
    <d v="2016-09-05T00:00:00"/>
    <x v="8"/>
    <x v="0"/>
    <d v="2016-09-07T00:00:00"/>
    <s v="Second Class"/>
    <s v="PK-19075"/>
    <s v="Pete Kriz"/>
    <x v="0"/>
    <s v="United States"/>
    <x v="66"/>
    <x v="12"/>
    <n v="48227"/>
    <x v="2"/>
    <s v="OFF-LA-10001317"/>
    <x v="1"/>
    <x v="2"/>
    <s v="Avery 520"/>
    <x v="424"/>
    <x v="3"/>
    <x v="0"/>
    <x v="434"/>
    <n v="0.48"/>
    <n v="11.466000000000001"/>
    <n v="3.15"/>
    <n v="1.512"/>
    <x v="0"/>
    <s v="low"/>
    <n v="0.92307692307692291"/>
  </r>
  <r>
    <n v="447"/>
    <s v="CA-2017-154214"/>
    <d v="2017-03-20T00:00:00"/>
    <x v="10"/>
    <x v="3"/>
    <d v="2017-03-25T00:00:00"/>
    <s v="Second Class"/>
    <s v="TB-21595"/>
    <s v="Troy Blackwell"/>
    <x v="0"/>
    <s v="United States"/>
    <x v="38"/>
    <x v="14"/>
    <n v="47201"/>
    <x v="2"/>
    <s v="FUR-FU-10000206"/>
    <x v="0"/>
    <x v="5"/>
    <s v="GE General Purpose, Extra Long Life, Showcase &amp; Floodlight Incandescent Bulbs"/>
    <x v="425"/>
    <x v="7"/>
    <x v="0"/>
    <x v="435"/>
    <n v="0.47"/>
    <n v="1.5423000000000002"/>
    <n v="2.91"/>
    <n v="1.3676999999999999"/>
    <x v="0"/>
    <s v="low"/>
    <n v="0.88679245283018848"/>
  </r>
  <r>
    <n v="448"/>
    <s v="CA-2016-166674"/>
    <d v="2016-04-01T00:00:00"/>
    <x v="3"/>
    <x v="0"/>
    <d v="2016-04-03T00:00:00"/>
    <s v="Second Class"/>
    <s v="RB-19360"/>
    <s v="Raymond Buch"/>
    <x v="0"/>
    <s v="United States"/>
    <x v="109"/>
    <x v="15"/>
    <n v="13021"/>
    <x v="3"/>
    <s v="OFF-AR-10000588"/>
    <x v="1"/>
    <x v="6"/>
    <s v="Newell 345"/>
    <x v="426"/>
    <x v="1"/>
    <x v="0"/>
    <x v="436"/>
    <n v="0.26"/>
    <n v="44.044799999999995"/>
    <n v="19.84"/>
    <n v="5.1584000000000003"/>
    <x v="0"/>
    <s v="low"/>
    <n v="0.35135135135135143"/>
  </r>
  <r>
    <n v="449"/>
    <s v="CA-2016-166674"/>
    <d v="2016-04-01T00:00:00"/>
    <x v="3"/>
    <x v="0"/>
    <d v="2016-04-03T00:00:00"/>
    <s v="Second Class"/>
    <s v="RB-19360"/>
    <s v="Raymond Buch"/>
    <x v="0"/>
    <s v="United States"/>
    <x v="109"/>
    <x v="15"/>
    <n v="13021"/>
    <x v="3"/>
    <s v="OFF-ST-10001469"/>
    <x v="1"/>
    <x v="4"/>
    <s v="Fellowes Bankers Box Recycled Super Stor/Drawer"/>
    <x v="427"/>
    <x v="1"/>
    <x v="0"/>
    <x v="437"/>
    <n v="5.9999999999999956E-2"/>
    <n v="152.2236"/>
    <n v="53.98"/>
    <n v="3.2387999999999977"/>
    <x v="0"/>
    <s v="low"/>
    <n v="6.3829787234042507E-2"/>
  </r>
  <r>
    <n v="450"/>
    <s v="CA-2016-166674"/>
    <d v="2016-04-01T00:00:00"/>
    <x v="3"/>
    <x v="0"/>
    <d v="2016-04-03T00:00:00"/>
    <s v="Second Class"/>
    <s v="RB-19360"/>
    <s v="Raymond Buch"/>
    <x v="0"/>
    <s v="United States"/>
    <x v="109"/>
    <x v="15"/>
    <n v="13021"/>
    <x v="3"/>
    <s v="OFF-AR-10001953"/>
    <x v="1"/>
    <x v="6"/>
    <s v="Boston 1645 Deluxe Heavier-Duty Electric Pencil Sharpener"/>
    <x v="428"/>
    <x v="5"/>
    <x v="0"/>
    <x v="438"/>
    <n v="0.27"/>
    <n v="192.63239999999999"/>
    <n v="43.98"/>
    <n v="11.874600000000001"/>
    <x v="0"/>
    <s v="low"/>
    <n v="0.36986301369863017"/>
  </r>
  <r>
    <n v="451"/>
    <s v="CA-2016-166674"/>
    <d v="2016-04-01T00:00:00"/>
    <x v="3"/>
    <x v="0"/>
    <d v="2016-04-03T00:00:00"/>
    <s v="Second Class"/>
    <s v="RB-19360"/>
    <s v="Raymond Buch"/>
    <x v="0"/>
    <s v="United States"/>
    <x v="109"/>
    <x v="15"/>
    <n v="13021"/>
    <x v="3"/>
    <s v="OFF-AR-10003156"/>
    <x v="1"/>
    <x v="6"/>
    <s v="50 Colored Long Pencils"/>
    <x v="429"/>
    <x v="1"/>
    <x v="0"/>
    <x v="439"/>
    <n v="0.26"/>
    <n v="22.555199999999999"/>
    <n v="10.16"/>
    <n v="2.6416000000000004"/>
    <x v="0"/>
    <s v="low"/>
    <n v="0.35135135135135143"/>
  </r>
  <r>
    <n v="452"/>
    <s v="CA-2016-166674"/>
    <d v="2016-04-01T00:00:00"/>
    <x v="3"/>
    <x v="0"/>
    <d v="2016-04-03T00:00:00"/>
    <s v="Second Class"/>
    <s v="RB-19360"/>
    <s v="Raymond Buch"/>
    <x v="0"/>
    <s v="United States"/>
    <x v="109"/>
    <x v="15"/>
    <n v="13021"/>
    <x v="3"/>
    <s v="OFF-AR-10004974"/>
    <x v="1"/>
    <x v="6"/>
    <s v="Newell 342"/>
    <x v="296"/>
    <x v="1"/>
    <x v="0"/>
    <x v="301"/>
    <n v="0.28999999999999987"/>
    <n v="6.9864000000000015"/>
    <n v="3.28"/>
    <n v="0.9511999999999996"/>
    <x v="0"/>
    <s v="low"/>
    <n v="0.40845070422535185"/>
  </r>
  <r>
    <n v="453"/>
    <s v="CA-2016-166674"/>
    <d v="2016-04-01T00:00:00"/>
    <x v="3"/>
    <x v="0"/>
    <d v="2016-04-03T00:00:00"/>
    <s v="Second Class"/>
    <s v="RB-19360"/>
    <s v="Raymond Buch"/>
    <x v="0"/>
    <s v="United States"/>
    <x v="109"/>
    <x v="15"/>
    <n v="13021"/>
    <x v="3"/>
    <s v="TEC-PH-10002365"/>
    <x v="2"/>
    <x v="7"/>
    <s v="Belkin Grip Candy Sheer Case / Cover for iPhone 5 and 5S"/>
    <x v="430"/>
    <x v="4"/>
    <x v="0"/>
    <x v="440"/>
    <n v="0.26"/>
    <n v="25.988799999999998"/>
    <n v="8.7799999999999994"/>
    <n v="2.2827999999999999"/>
    <x v="0"/>
    <s v="low"/>
    <n v="0.35135135135135137"/>
  </r>
  <r>
    <n v="454"/>
    <s v="CA-2017-147277"/>
    <d v="2017-10-20T00:00:00"/>
    <x v="2"/>
    <x v="3"/>
    <d v="2017-10-24T00:00:00"/>
    <s v="Standard Class"/>
    <s v="EB-13705"/>
    <s v="Ed Braxton"/>
    <x v="1"/>
    <s v="United States"/>
    <x v="59"/>
    <x v="24"/>
    <n v="44312"/>
    <x v="3"/>
    <s v="FUR-TA-10001539"/>
    <x v="0"/>
    <x v="3"/>
    <s v="Chromcraft Rectangular Conference Tables"/>
    <x v="431"/>
    <x v="0"/>
    <x v="10"/>
    <x v="441"/>
    <n v="-0.26666666666666689"/>
    <n v="360.19440000000003"/>
    <n v="142.18199999999999"/>
    <n v="-37.915200000000027"/>
    <x v="1"/>
    <s v="high"/>
    <n v="-0.21052631578947381"/>
  </r>
  <r>
    <n v="455"/>
    <s v="CA-2017-147277"/>
    <d v="2017-10-20T00:00:00"/>
    <x v="2"/>
    <x v="3"/>
    <d v="2017-10-24T00:00:00"/>
    <s v="Standard Class"/>
    <s v="EB-13705"/>
    <s v="Ed Braxton"/>
    <x v="1"/>
    <s v="United States"/>
    <x v="59"/>
    <x v="24"/>
    <n v="44312"/>
    <x v="3"/>
    <s v="OFF-ST-10000142"/>
    <x v="1"/>
    <x v="4"/>
    <s v="Deluxe Rollaway Locking File with Drawer"/>
    <x v="432"/>
    <x v="0"/>
    <x v="2"/>
    <x v="442"/>
    <n v="9.9999999999999936E-2"/>
    <n v="598.86720000000003"/>
    <n v="332.70400000000001"/>
    <n v="33.270399999999981"/>
    <x v="0"/>
    <s v="average"/>
    <n v="0.11111111111111105"/>
  </r>
  <r>
    <n v="456"/>
    <s v="CA-2016-100153"/>
    <d v="2016-12-13T00:00:00"/>
    <x v="4"/>
    <x v="0"/>
    <d v="2016-12-17T00:00:00"/>
    <s v="Standard Class"/>
    <s v="KH-16630"/>
    <s v="Ken Heidel"/>
    <x v="1"/>
    <s v="United States"/>
    <x v="110"/>
    <x v="26"/>
    <n v="73071"/>
    <x v="2"/>
    <s v="TEC-AC-10001772"/>
    <x v="2"/>
    <x v="11"/>
    <s v="Memorex Mini Travel Drive 16 GB USB 2.0 Flash Drive"/>
    <x v="433"/>
    <x v="4"/>
    <x v="0"/>
    <x v="443"/>
    <n v="0.39"/>
    <n v="38.966799999999999"/>
    <n v="15.97"/>
    <n v="6.2283000000000008"/>
    <x v="0"/>
    <s v="low"/>
    <n v="0.63934426229508201"/>
  </r>
  <r>
    <n v="457"/>
    <s v="US-2014-110674"/>
    <d v="2014-02-12T00:00:00"/>
    <x v="11"/>
    <x v="2"/>
    <d v="2014-02-18T00:00:00"/>
    <s v="Standard Class"/>
    <s v="SC-20095"/>
    <s v="Sanjit Chand"/>
    <x v="0"/>
    <s v="United States"/>
    <x v="3"/>
    <x v="1"/>
    <n v="94521"/>
    <x v="1"/>
    <s v="FUR-CH-10000225"/>
    <x v="0"/>
    <x v="1"/>
    <s v="Global Geo Office Task Chair, Gray"/>
    <x v="434"/>
    <x v="0"/>
    <x v="2"/>
    <x v="444"/>
    <n v="-0.18750000000000011"/>
    <n v="153.86200000000002"/>
    <n v="64.784000000000006"/>
    <n v="-12.147000000000009"/>
    <x v="1"/>
    <s v="average"/>
    <n v="-0.15789473684210537"/>
  </r>
  <r>
    <n v="458"/>
    <s v="US-2016-157945"/>
    <d v="2016-09-26T00:00:00"/>
    <x v="8"/>
    <x v="0"/>
    <d v="2016-10-01T00:00:00"/>
    <s v="Standard Class"/>
    <s v="NF-18385"/>
    <s v="Natalie Fritzler"/>
    <x v="0"/>
    <s v="United States"/>
    <x v="27"/>
    <x v="10"/>
    <n v="62521"/>
    <x v="2"/>
    <s v="FUR-CH-10002331"/>
    <x v="0"/>
    <x v="1"/>
    <s v="Hon 4700 Series Mobuis Mid-Back Task Chairs with Adjustable Arms"/>
    <x v="435"/>
    <x v="1"/>
    <x v="4"/>
    <x v="445"/>
    <n v="-0.12857142857142873"/>
    <n v="843.6726000000001"/>
    <n v="249.18600000000001"/>
    <n v="-32.038200000000039"/>
    <x v="1"/>
    <s v="high"/>
    <n v="-0.11392405063291151"/>
  </r>
  <r>
    <n v="459"/>
    <s v="US-2016-157945"/>
    <d v="2016-09-26T00:00:00"/>
    <x v="8"/>
    <x v="0"/>
    <d v="2016-10-01T00:00:00"/>
    <s v="Standard Class"/>
    <s v="NF-18385"/>
    <s v="Natalie Fritzler"/>
    <x v="0"/>
    <s v="United States"/>
    <x v="27"/>
    <x v="10"/>
    <n v="62521"/>
    <x v="2"/>
    <s v="OFF-EN-10001415"/>
    <x v="1"/>
    <x v="12"/>
    <s v="Staple envelope"/>
    <x v="436"/>
    <x v="0"/>
    <x v="2"/>
    <x v="446"/>
    <n v="0.37499999999999994"/>
    <n v="5.580000000000001"/>
    <n v="4.4640000000000004"/>
    <n v="1.6739999999999999"/>
    <x v="0"/>
    <s v="average"/>
    <n v="0.59999999999999987"/>
  </r>
  <r>
    <n v="460"/>
    <s v="CA-2015-109638"/>
    <d v="2015-12-15T00:00:00"/>
    <x v="4"/>
    <x v="1"/>
    <d v="2015-12-22T00:00:00"/>
    <s v="Standard Class"/>
    <s v="JH-15985"/>
    <s v="Joseph Holt"/>
    <x v="0"/>
    <s v="United States"/>
    <x v="4"/>
    <x v="4"/>
    <n v="98115"/>
    <x v="1"/>
    <s v="OFF-AP-10002472"/>
    <x v="1"/>
    <x v="9"/>
    <s v="3M Office Air Cleaner"/>
    <x v="437"/>
    <x v="4"/>
    <x v="0"/>
    <x v="447"/>
    <n v="0.35"/>
    <n v="67.548000000000002"/>
    <n v="25.98"/>
    <n v="9.093"/>
    <x v="0"/>
    <s v="low"/>
    <n v="0.53846153846153844"/>
  </r>
  <r>
    <n v="461"/>
    <s v="CA-2015-109638"/>
    <d v="2015-12-15T00:00:00"/>
    <x v="4"/>
    <x v="1"/>
    <d v="2015-12-22T00:00:00"/>
    <s v="Standard Class"/>
    <s v="JH-15985"/>
    <s v="Joseph Holt"/>
    <x v="0"/>
    <s v="United States"/>
    <x v="4"/>
    <x v="4"/>
    <n v="98115"/>
    <x v="1"/>
    <s v="TEC-AC-10004571"/>
    <x v="2"/>
    <x v="11"/>
    <s v="Logitech G700s Rechargeable Gaming Mouse"/>
    <x v="438"/>
    <x v="6"/>
    <x v="0"/>
    <x v="448"/>
    <n v="0.4200000000000001"/>
    <n v="521.94779999999992"/>
    <n v="99.99"/>
    <n v="41.995800000000003"/>
    <x v="0"/>
    <s v="low"/>
    <n v="0.72413793103448298"/>
  </r>
  <r>
    <n v="462"/>
    <s v="CA-2015-109638"/>
    <d v="2015-12-15T00:00:00"/>
    <x v="4"/>
    <x v="1"/>
    <d v="2015-12-22T00:00:00"/>
    <s v="Standard Class"/>
    <s v="JH-15985"/>
    <s v="Joseph Holt"/>
    <x v="0"/>
    <s v="United States"/>
    <x v="4"/>
    <x v="4"/>
    <n v="98115"/>
    <x v="1"/>
    <s v="OFF-BI-10001098"/>
    <x v="1"/>
    <x v="8"/>
    <s v="Acco D-Ring Binder w/DublLock"/>
    <x v="96"/>
    <x v="1"/>
    <x v="2"/>
    <x v="449"/>
    <n v="0.36249999999999993"/>
    <n v="32.711399999999998"/>
    <n v="17.103999999999999"/>
    <n v="6.2001999999999988"/>
    <x v="0"/>
    <s v="average"/>
    <n v="0.56862745098039214"/>
  </r>
  <r>
    <n v="463"/>
    <s v="CA-2016-109869"/>
    <d v="2016-04-22T00:00:00"/>
    <x v="3"/>
    <x v="0"/>
    <d v="2016-04-29T00:00:00"/>
    <s v="Standard Class"/>
    <s v="TN-21040"/>
    <s v="Tanja Norvell"/>
    <x v="2"/>
    <s v="United States"/>
    <x v="42"/>
    <x v="16"/>
    <n v="85023"/>
    <x v="1"/>
    <s v="FUR-FU-10000023"/>
    <x v="0"/>
    <x v="5"/>
    <s v="Eldon Wave Desk Accessories"/>
    <x v="439"/>
    <x v="2"/>
    <x v="2"/>
    <x v="450"/>
    <n v="0.30000000000000004"/>
    <n v="16.491999999999997"/>
    <n v="4.7119999999999997"/>
    <n v="1.4136000000000002"/>
    <x v="0"/>
    <s v="average"/>
    <n v="0.42857142857142866"/>
  </r>
  <r>
    <n v="464"/>
    <s v="CA-2016-109869"/>
    <d v="2016-04-22T00:00:00"/>
    <x v="3"/>
    <x v="0"/>
    <d v="2016-04-29T00:00:00"/>
    <s v="Standard Class"/>
    <s v="TN-21040"/>
    <s v="Tanja Norvell"/>
    <x v="2"/>
    <s v="United States"/>
    <x v="42"/>
    <x v="16"/>
    <n v="85023"/>
    <x v="1"/>
    <s v="FUR-TA-10001889"/>
    <x v="0"/>
    <x v="3"/>
    <s v="Bush Advantage Collection Racetrack Conference Table"/>
    <x v="440"/>
    <x v="5"/>
    <x v="5"/>
    <x v="451"/>
    <n v="-0.64"/>
    <n v="2087.1131999999998"/>
    <n v="212.10499999999999"/>
    <n v="-135.74719999999999"/>
    <x v="1"/>
    <s v="high"/>
    <n v="-0.3902439024390244"/>
  </r>
  <r>
    <n v="465"/>
    <s v="CA-2016-109869"/>
    <d v="2016-04-22T00:00:00"/>
    <x v="3"/>
    <x v="0"/>
    <d v="2016-04-29T00:00:00"/>
    <s v="Standard Class"/>
    <s v="TN-21040"/>
    <s v="Tanja Norvell"/>
    <x v="2"/>
    <s v="United States"/>
    <x v="42"/>
    <x v="16"/>
    <n v="85023"/>
    <x v="1"/>
    <s v="OFF-BI-10000315"/>
    <x v="1"/>
    <x v="8"/>
    <s v="Poly Designer Cover &amp; Back"/>
    <x v="441"/>
    <x v="2"/>
    <x v="6"/>
    <x v="452"/>
    <n v="-0.73333333333333295"/>
    <n v="49.373999999999988"/>
    <n v="5.6970000000000001"/>
    <n v="-4.1777999999999977"/>
    <x v="1"/>
    <s v="high"/>
    <n v="-0.42307692307692296"/>
  </r>
  <r>
    <n v="466"/>
    <s v="CA-2016-109869"/>
    <d v="2016-04-22T00:00:00"/>
    <x v="3"/>
    <x v="0"/>
    <d v="2016-04-29T00:00:00"/>
    <s v="Standard Class"/>
    <s v="TN-21040"/>
    <s v="Tanja Norvell"/>
    <x v="2"/>
    <s v="United States"/>
    <x v="42"/>
    <x v="16"/>
    <n v="85023"/>
    <x v="1"/>
    <s v="OFF-SU-10003505"/>
    <x v="1"/>
    <x v="14"/>
    <s v="Premier Electric Letter Opener"/>
    <x v="442"/>
    <x v="0"/>
    <x v="2"/>
    <x v="453"/>
    <n v="-0.18750000000000008"/>
    <n v="220.13400000000001"/>
    <n v="92.688000000000002"/>
    <n v="-17.379000000000008"/>
    <x v="1"/>
    <s v="average"/>
    <n v="-0.15789473684210534"/>
  </r>
  <r>
    <n v="467"/>
    <s v="CA-2016-109869"/>
    <d v="2016-04-22T00:00:00"/>
    <x v="3"/>
    <x v="0"/>
    <d v="2016-04-29T00:00:00"/>
    <s v="Standard Class"/>
    <s v="TN-21040"/>
    <s v="Tanja Norvell"/>
    <x v="2"/>
    <s v="United States"/>
    <x v="42"/>
    <x v="16"/>
    <n v="85023"/>
    <x v="1"/>
    <s v="OFF-AP-10002578"/>
    <x v="1"/>
    <x v="9"/>
    <s v="Fellowes Premier Superior Surge Suppressor, 10-Outlet, With Phone and Remote"/>
    <x v="443"/>
    <x v="0"/>
    <x v="2"/>
    <x v="454"/>
    <n v="7.4999999999999997E-2"/>
    <n v="72.401600000000002"/>
    <n v="39.136000000000003"/>
    <n v="2.9352"/>
    <x v="0"/>
    <s v="average"/>
    <n v="8.1081081081081086E-2"/>
  </r>
  <r>
    <n v="468"/>
    <s v="US-2015-101399"/>
    <d v="2015-01-17T00:00:00"/>
    <x v="9"/>
    <x v="1"/>
    <d v="2015-01-24T00:00:00"/>
    <s v="Standard Class"/>
    <s v="JS-15940"/>
    <s v="Joni Sundaresam"/>
    <x v="2"/>
    <s v="United States"/>
    <x v="111"/>
    <x v="10"/>
    <n v="60068"/>
    <x v="2"/>
    <s v="FUR-FU-10002918"/>
    <x v="0"/>
    <x v="5"/>
    <s v="Eldon ClusterMat Chair Mat with Cordless Antistatic Protection"/>
    <x v="444"/>
    <x v="3"/>
    <x v="7"/>
    <x v="455"/>
    <n v="-1.2249999999999996"/>
    <n v="566.80539999999996"/>
    <n v="36.392000000000003"/>
    <n v="-44.580199999999991"/>
    <x v="1"/>
    <s v="high"/>
    <n v="-0.55056179775280889"/>
  </r>
  <r>
    <n v="469"/>
    <s v="CA-2017-154907"/>
    <d v="2017-03-31T00:00:00"/>
    <x v="10"/>
    <x v="3"/>
    <d v="2017-04-04T00:00:00"/>
    <s v="Standard Class"/>
    <s v="DS-13180"/>
    <s v="David Smith"/>
    <x v="1"/>
    <s v="United States"/>
    <x v="112"/>
    <x v="5"/>
    <n v="79109"/>
    <x v="2"/>
    <s v="FUR-BO-10002824"/>
    <x v="0"/>
    <x v="0"/>
    <s v="Bush Mission Pointe Library"/>
    <x v="445"/>
    <x v="0"/>
    <x v="8"/>
    <x v="456"/>
    <n v="-0.17647058823529418"/>
    <n v="241.56799999999998"/>
    <n v="102.66639999999998"/>
    <n v="-18.117600000000003"/>
    <x v="1"/>
    <s v="high"/>
    <n v="-0.15000000000000002"/>
  </r>
  <r>
    <n v="470"/>
    <s v="US-2016-100419"/>
    <d v="2016-12-16T00:00:00"/>
    <x v="4"/>
    <x v="0"/>
    <d v="2016-12-20T00:00:00"/>
    <s v="Second Class"/>
    <s v="CC-12670"/>
    <s v="Craig Carreira"/>
    <x v="0"/>
    <s v="United States"/>
    <x v="22"/>
    <x v="10"/>
    <n v="60610"/>
    <x v="2"/>
    <s v="OFF-BI-10002194"/>
    <x v="1"/>
    <x v="8"/>
    <s v="Cardinal Hold-It CD Pocket"/>
    <x v="446"/>
    <x v="1"/>
    <x v="3"/>
    <x v="457"/>
    <n v="-1.6500000000000006"/>
    <n v="12.688199999999998"/>
    <n v="1.5959999999999994"/>
    <n v="-2.6334"/>
    <x v="1"/>
    <s v="high"/>
    <n v="-0.62264150943396235"/>
  </r>
  <r>
    <n v="471"/>
    <s v="CA-2015-154144"/>
    <d v="2015-12-20T00:00:00"/>
    <x v="4"/>
    <x v="1"/>
    <d v="2015-12-24T00:00:00"/>
    <s v="Standard Class"/>
    <s v="MH-17785"/>
    <s v="Maya Herman"/>
    <x v="1"/>
    <s v="United States"/>
    <x v="113"/>
    <x v="15"/>
    <n v="11757"/>
    <x v="3"/>
    <s v="OFF-PA-10004071"/>
    <x v="1"/>
    <x v="10"/>
    <s v="Eaton Premium Continuous-Feed Paper, 25% Cotton, Letter Size, White, 1000 Shts/Box"/>
    <x v="447"/>
    <x v="7"/>
    <x v="0"/>
    <x v="458"/>
    <n v="0.48"/>
    <n v="28.849599999999999"/>
    <n v="55.48"/>
    <n v="26.630399999999998"/>
    <x v="0"/>
    <s v="low"/>
    <n v="0.92307692307692302"/>
  </r>
  <r>
    <n v="472"/>
    <s v="CA-2014-144666"/>
    <d v="2014-11-09T00:00:00"/>
    <x v="0"/>
    <x v="2"/>
    <d v="2014-11-11T00:00:00"/>
    <s v="Second Class"/>
    <s v="JP-15520"/>
    <s v="Jeremy Pistek"/>
    <x v="0"/>
    <s v="United States"/>
    <x v="8"/>
    <x v="1"/>
    <n v="94110"/>
    <x v="1"/>
    <s v="OFF-ST-10002743"/>
    <x v="1"/>
    <x v="4"/>
    <s v="SAFCO Boltless Steel Shelving"/>
    <x v="448"/>
    <x v="1"/>
    <x v="0"/>
    <x v="459"/>
    <n v="9.9999999999999534E-3"/>
    <n v="337.51080000000002"/>
    <n v="113.64"/>
    <n v="1.1363999999999947"/>
    <x v="0"/>
    <s v="low"/>
    <n v="1.0101010101010053E-2"/>
  </r>
  <r>
    <n v="473"/>
    <s v="CA-2014-144666"/>
    <d v="2014-11-09T00:00:00"/>
    <x v="0"/>
    <x v="2"/>
    <d v="2014-11-11T00:00:00"/>
    <s v="Second Class"/>
    <s v="JP-15520"/>
    <s v="Jeremy Pistek"/>
    <x v="0"/>
    <s v="United States"/>
    <x v="8"/>
    <x v="1"/>
    <n v="94110"/>
    <x v="1"/>
    <s v="FUR-BO-10001601"/>
    <x v="0"/>
    <x v="0"/>
    <s v="Sauder Mission Library with Doors, Fruitwood Finish"/>
    <x v="449"/>
    <x v="0"/>
    <x v="11"/>
    <x v="460"/>
    <n v="4.7058823529411681E-2"/>
    <n v="212.18759999999997"/>
    <n v="111.33299999999998"/>
    <n v="5.2391999999999896"/>
    <x v="0"/>
    <s v="average"/>
    <n v="4.9382716049382623E-2"/>
  </r>
  <r>
    <n v="474"/>
    <s v="CA-2014-144666"/>
    <d v="2014-11-09T00:00:00"/>
    <x v="0"/>
    <x v="2"/>
    <d v="2014-11-11T00:00:00"/>
    <s v="Second Class"/>
    <s v="JP-15520"/>
    <s v="Jeremy Pistek"/>
    <x v="0"/>
    <s v="United States"/>
    <x v="8"/>
    <x v="1"/>
    <n v="94110"/>
    <x v="1"/>
    <s v="TEC-PH-10002680"/>
    <x v="2"/>
    <x v="7"/>
    <s v="Samsung Galaxy Note 3"/>
    <x v="450"/>
    <x v="4"/>
    <x v="2"/>
    <x v="461"/>
    <n v="0.12499999999999988"/>
    <n v="615.97200000000021"/>
    <n v="175.99200000000002"/>
    <n v="21.998999999999981"/>
    <x v="0"/>
    <s v="average"/>
    <n v="0.14285714285714268"/>
  </r>
  <r>
    <n v="475"/>
    <s v="CA-2014-144666"/>
    <d v="2014-11-09T00:00:00"/>
    <x v="0"/>
    <x v="2"/>
    <d v="2014-11-11T00:00:00"/>
    <s v="Second Class"/>
    <s v="JP-15520"/>
    <s v="Jeremy Pistek"/>
    <x v="0"/>
    <s v="United States"/>
    <x v="8"/>
    <x v="1"/>
    <n v="94110"/>
    <x v="1"/>
    <s v="OFF-ST-10001321"/>
    <x v="1"/>
    <x v="4"/>
    <s v="Decoflex Hanging Personal Folder File, Blue"/>
    <x v="451"/>
    <x v="5"/>
    <x v="0"/>
    <x v="462"/>
    <n v="0.27000000000000007"/>
    <n v="67.539599999999993"/>
    <n v="15.42"/>
    <n v="4.1634000000000011"/>
    <x v="0"/>
    <s v="low"/>
    <n v="0.36986301369863028"/>
  </r>
  <r>
    <n v="476"/>
    <s v="CA-2014-144666"/>
    <d v="2014-11-09T00:00:00"/>
    <x v="0"/>
    <x v="2"/>
    <d v="2014-11-11T00:00:00"/>
    <s v="Second Class"/>
    <s v="JP-15520"/>
    <s v="Jeremy Pistek"/>
    <x v="0"/>
    <s v="United States"/>
    <x v="8"/>
    <x v="1"/>
    <n v="94110"/>
    <x v="1"/>
    <s v="OFF-PA-10001509"/>
    <x v="1"/>
    <x v="10"/>
    <s v="Recycled Desk Saver Line &quot;While You Were Out&quot; Book, 5 1/2&quot; X 4&quot;"/>
    <x v="452"/>
    <x v="3"/>
    <x v="0"/>
    <x v="463"/>
    <n v="0.45999999999999996"/>
    <n v="33.830999999999996"/>
    <n v="8.9499999999999993"/>
    <n v="4.1169999999999991"/>
    <x v="0"/>
    <s v="low"/>
    <n v="0.85185185185185186"/>
  </r>
  <r>
    <n v="477"/>
    <s v="CA-2014-144666"/>
    <d v="2014-11-09T00:00:00"/>
    <x v="0"/>
    <x v="2"/>
    <d v="2014-11-11T00:00:00"/>
    <s v="Second Class"/>
    <s v="JP-15520"/>
    <s v="Jeremy Pistek"/>
    <x v="0"/>
    <s v="United States"/>
    <x v="8"/>
    <x v="1"/>
    <n v="94110"/>
    <x v="1"/>
    <s v="OFF-PA-10003465"/>
    <x v="1"/>
    <x v="10"/>
    <s v="Xerox 1912"/>
    <x v="453"/>
    <x v="2"/>
    <x v="0"/>
    <x v="464"/>
    <n v="0.47999999999999993"/>
    <n v="49.322000000000003"/>
    <n v="18.97"/>
    <n v="9.105599999999999"/>
    <x v="0"/>
    <s v="low"/>
    <n v="0.92307692307692291"/>
  </r>
  <r>
    <n v="478"/>
    <s v="CA-2016-103891"/>
    <d v="2016-07-12T00:00:00"/>
    <x v="7"/>
    <x v="0"/>
    <d v="2016-07-19T00:00:00"/>
    <s v="Standard Class"/>
    <s v="KH-16690"/>
    <s v="Kristen Hastings"/>
    <x v="1"/>
    <s v="United States"/>
    <x v="1"/>
    <x v="1"/>
    <n v="90008"/>
    <x v="1"/>
    <s v="TEC-PH-10000149"/>
    <x v="2"/>
    <x v="7"/>
    <s v="Cisco SPA525G2 IP Phone - Wireless"/>
    <x v="454"/>
    <x v="5"/>
    <x v="2"/>
    <x v="465"/>
    <n v="7.4999999999999942E-2"/>
    <n v="88.578000000000003"/>
    <n v="15.96"/>
    <n v="1.1969999999999992"/>
    <x v="0"/>
    <s v="average"/>
    <n v="8.1081081081081016E-2"/>
  </r>
  <r>
    <n v="479"/>
    <s v="CA-2016-152632"/>
    <d v="2016-10-27T00:00:00"/>
    <x v="2"/>
    <x v="0"/>
    <d v="2016-11-02T00:00:00"/>
    <s v="Standard Class"/>
    <s v="JE-15475"/>
    <s v="Jeremy Ellison"/>
    <x v="0"/>
    <s v="United States"/>
    <x v="21"/>
    <x v="15"/>
    <n v="12180"/>
    <x v="3"/>
    <s v="FUR-FU-10002671"/>
    <x v="0"/>
    <x v="5"/>
    <s v="Electrix 20W Halogen Replacement Bulb for Zoom-In Desk Lamp"/>
    <x v="455"/>
    <x v="1"/>
    <x v="0"/>
    <x v="466"/>
    <n v="0.47999999999999993"/>
    <n v="20.904000000000003"/>
    <n v="13.4"/>
    <n v="6.4319999999999995"/>
    <x v="0"/>
    <s v="low"/>
    <n v="0.92307692307692291"/>
  </r>
  <r>
    <n v="480"/>
    <s v="CA-2016-100790"/>
    <d v="2016-06-26T00:00:00"/>
    <x v="1"/>
    <x v="0"/>
    <d v="2016-07-02T00:00:00"/>
    <s v="Standard Class"/>
    <s v="JG-15805"/>
    <s v="John Grady"/>
    <x v="1"/>
    <s v="United States"/>
    <x v="20"/>
    <x v="15"/>
    <n v="10024"/>
    <x v="3"/>
    <s v="OFF-AR-10003045"/>
    <x v="1"/>
    <x v="6"/>
    <s v="Prang Colored Pencils"/>
    <x v="456"/>
    <x v="2"/>
    <x v="0"/>
    <x v="467"/>
    <n v="0.45"/>
    <n v="8.0849999999999991"/>
    <n v="2.94"/>
    <n v="1.323"/>
    <x v="0"/>
    <s v="low"/>
    <n v="0.81818181818181834"/>
  </r>
  <r>
    <n v="481"/>
    <s v="CA-2016-100790"/>
    <d v="2016-06-26T00:00:00"/>
    <x v="1"/>
    <x v="0"/>
    <d v="2016-07-02T00:00:00"/>
    <s v="Standard Class"/>
    <s v="JG-15805"/>
    <s v="John Grady"/>
    <x v="1"/>
    <s v="United States"/>
    <x v="20"/>
    <x v="15"/>
    <n v="10024"/>
    <x v="3"/>
    <s v="OFF-ST-10000689"/>
    <x v="1"/>
    <x v="4"/>
    <s v="Fellowes Strictly Business Drawer File, Letter/Legal Size"/>
    <x v="457"/>
    <x v="2"/>
    <x v="0"/>
    <x v="468"/>
    <n v="0.12000000000000001"/>
    <n v="619.74"/>
    <n v="140.85"/>
    <n v="16.902000000000001"/>
    <x v="0"/>
    <s v="low"/>
    <n v="0.13636363636363638"/>
  </r>
  <r>
    <n v="482"/>
    <s v="CA-2014-134677"/>
    <d v="2014-10-06T00:00:00"/>
    <x v="2"/>
    <x v="2"/>
    <d v="2014-10-10T00:00:00"/>
    <s v="Standard Class"/>
    <s v="XP-21865"/>
    <s v="Xylona Preis"/>
    <x v="0"/>
    <s v="United States"/>
    <x v="70"/>
    <x v="1"/>
    <n v="92024"/>
    <x v="1"/>
    <s v="TEC-AC-10001445"/>
    <x v="2"/>
    <x v="11"/>
    <s v="Imation USB 2.0 Swivel Flash Drive USB flash drive - 4 GB - Pink"/>
    <x v="458"/>
    <x v="1"/>
    <x v="0"/>
    <x v="469"/>
    <n v="0.20999999999999996"/>
    <n v="7.1811000000000007"/>
    <n v="3.03"/>
    <n v="0.63629999999999987"/>
    <x v="0"/>
    <s v="low"/>
    <n v="0.2658227848101265"/>
  </r>
  <r>
    <n v="483"/>
    <s v="CA-2014-127691"/>
    <d v="2014-07-22T00:00:00"/>
    <x v="7"/>
    <x v="2"/>
    <d v="2014-07-27T00:00:00"/>
    <s v="Standard Class"/>
    <s v="EM-14065"/>
    <s v="Erin Mull"/>
    <x v="0"/>
    <s v="United States"/>
    <x v="20"/>
    <x v="15"/>
    <n v="10024"/>
    <x v="3"/>
    <s v="OFF-AR-10002053"/>
    <x v="1"/>
    <x v="6"/>
    <s v="Premium Writing Pencils, Soft, #2 by Central Association for the Blind"/>
    <x v="459"/>
    <x v="0"/>
    <x v="0"/>
    <x v="470"/>
    <n v="0.28000000000000003"/>
    <n v="4.2911999999999999"/>
    <n v="2.98"/>
    <n v="0.83440000000000003"/>
    <x v="0"/>
    <s v="low"/>
    <n v="0.3888888888888889"/>
  </r>
  <r>
    <n v="484"/>
    <s v="CA-2014-127691"/>
    <d v="2014-07-22T00:00:00"/>
    <x v="7"/>
    <x v="2"/>
    <d v="2014-07-27T00:00:00"/>
    <s v="Standard Class"/>
    <s v="EM-14065"/>
    <s v="Erin Mull"/>
    <x v="0"/>
    <s v="United States"/>
    <x v="20"/>
    <x v="15"/>
    <n v="10024"/>
    <x v="3"/>
    <s v="TEC-AC-10002567"/>
    <x v="2"/>
    <x v="11"/>
    <s v="Logitech G602 Wireless Gaming Mouse"/>
    <x v="460"/>
    <x v="0"/>
    <x v="0"/>
    <x v="471"/>
    <n v="0.36"/>
    <n v="102.38719999999999"/>
    <n v="79.989999999999995"/>
    <n v="28.796399999999998"/>
    <x v="0"/>
    <s v="low"/>
    <n v="0.5625"/>
  </r>
  <r>
    <n v="485"/>
    <s v="CA-2017-140963"/>
    <d v="2017-06-10T00:00:00"/>
    <x v="1"/>
    <x v="3"/>
    <d v="2017-06-13T00:00:00"/>
    <s v="First Class"/>
    <s v="MT-18070"/>
    <s v="Michelle Tran"/>
    <x v="2"/>
    <s v="United States"/>
    <x v="1"/>
    <x v="1"/>
    <n v="90045"/>
    <x v="1"/>
    <s v="OFF-LA-10003923"/>
    <x v="1"/>
    <x v="2"/>
    <s v="Alphabetical Labels for Top Tab Filing"/>
    <x v="461"/>
    <x v="0"/>
    <x v="0"/>
    <x v="472"/>
    <n v="0.5"/>
    <n v="14.8"/>
    <n v="14.8"/>
    <n v="7.4"/>
    <x v="0"/>
    <s v="low"/>
    <n v="1"/>
  </r>
  <r>
    <n v="486"/>
    <s v="CA-2017-140963"/>
    <d v="2017-06-10T00:00:00"/>
    <x v="1"/>
    <x v="3"/>
    <d v="2017-06-13T00:00:00"/>
    <s v="First Class"/>
    <s v="MT-18070"/>
    <s v="Michelle Tran"/>
    <x v="2"/>
    <s v="United States"/>
    <x v="1"/>
    <x v="1"/>
    <n v="90045"/>
    <x v="1"/>
    <s v="FUR-BO-10001337"/>
    <x v="0"/>
    <x v="0"/>
    <s v="O'Sullivan Living Dimensions 2-Shelf Bookcases"/>
    <x v="462"/>
    <x v="2"/>
    <x v="11"/>
    <x v="473"/>
    <n v="-5.8823529411764691E-2"/>
    <n v="544.41"/>
    <n v="102.833"/>
    <n v="-6.0489999999999977"/>
    <x v="1"/>
    <s v="average"/>
    <n v="-5.5555555555555539E-2"/>
  </r>
  <r>
    <n v="487"/>
    <s v="CA-2017-140963"/>
    <d v="2017-06-10T00:00:00"/>
    <x v="1"/>
    <x v="3"/>
    <d v="2017-06-13T00:00:00"/>
    <s v="First Class"/>
    <s v="MT-18070"/>
    <s v="Michelle Tran"/>
    <x v="2"/>
    <s v="United States"/>
    <x v="1"/>
    <x v="1"/>
    <n v="90045"/>
    <x v="1"/>
    <s v="TEC-PH-10001924"/>
    <x v="2"/>
    <x v="7"/>
    <s v="iHome FM Clock Radio with Lightning Dock"/>
    <x v="463"/>
    <x v="2"/>
    <x v="2"/>
    <x v="474"/>
    <n v="6.2500000000000069E-2"/>
    <n v="262.46249999999998"/>
    <n v="55.991999999999997"/>
    <n v="3.4995000000000034"/>
    <x v="0"/>
    <s v="average"/>
    <n v="6.6666666666666735E-2"/>
  </r>
  <r>
    <n v="488"/>
    <s v="CA-2014-154627"/>
    <d v="2014-10-29T00:00:00"/>
    <x v="2"/>
    <x v="2"/>
    <d v="2014-10-31T00:00:00"/>
    <s v="First Class"/>
    <s v="SA-20830"/>
    <s v="Sue Ann Reed"/>
    <x v="0"/>
    <s v="United States"/>
    <x v="22"/>
    <x v="10"/>
    <n v="60610"/>
    <x v="2"/>
    <s v="TEC-PH-10001363"/>
    <x v="2"/>
    <x v="7"/>
    <s v="Apple iPhone 5S"/>
    <x v="464"/>
    <x v="5"/>
    <x v="2"/>
    <x v="475"/>
    <n v="0.12499999999999988"/>
    <n v="2393.9580000000005"/>
    <n v="455.99200000000002"/>
    <n v="56.998999999999945"/>
    <x v="0"/>
    <s v="average"/>
    <n v="0.14285714285714268"/>
  </r>
  <r>
    <n v="489"/>
    <s v="CA-2014-133753"/>
    <d v="2014-06-09T00:00:00"/>
    <x v="1"/>
    <x v="2"/>
    <d v="2014-06-13T00:00:00"/>
    <s v="Second Class"/>
    <s v="CW-11905"/>
    <s v="Carl Weiss"/>
    <x v="2"/>
    <s v="United States"/>
    <x v="114"/>
    <x v="5"/>
    <n v="77340"/>
    <x v="2"/>
    <s v="TEC-PH-10000376"/>
    <x v="2"/>
    <x v="7"/>
    <s v="Square Credit Card Reader"/>
    <x v="465"/>
    <x v="7"/>
    <x v="2"/>
    <x v="476"/>
    <n v="7.5000000000000011E-2"/>
    <n v="7.3926000000000007"/>
    <n v="7.9920000000000009"/>
    <n v="0.59940000000000015"/>
    <x v="0"/>
    <s v="average"/>
    <n v="8.1081081081081099E-2"/>
  </r>
  <r>
    <n v="490"/>
    <s v="CA-2014-133753"/>
    <d v="2014-06-09T00:00:00"/>
    <x v="1"/>
    <x v="2"/>
    <d v="2014-06-13T00:00:00"/>
    <s v="Second Class"/>
    <s v="CW-11905"/>
    <s v="Carl Weiss"/>
    <x v="2"/>
    <s v="United States"/>
    <x v="114"/>
    <x v="5"/>
    <n v="77340"/>
    <x v="2"/>
    <s v="TEC-AC-10000303"/>
    <x v="2"/>
    <x v="11"/>
    <s v="Logitech M510 Wireless Mouse"/>
    <x v="466"/>
    <x v="0"/>
    <x v="2"/>
    <x v="477"/>
    <n v="0.16249999999999995"/>
    <n v="53.586600000000011"/>
    <n v="31.992000000000004"/>
    <n v="5.1986999999999988"/>
    <x v="0"/>
    <s v="average"/>
    <n v="0.19402985074626858"/>
  </r>
  <r>
    <n v="491"/>
    <s v="CA-2014-133753"/>
    <d v="2014-06-09T00:00:00"/>
    <x v="1"/>
    <x v="2"/>
    <d v="2014-06-13T00:00:00"/>
    <s v="Second Class"/>
    <s v="CW-11905"/>
    <s v="Carl Weiss"/>
    <x v="2"/>
    <s v="United States"/>
    <x v="114"/>
    <x v="5"/>
    <n v="77340"/>
    <x v="2"/>
    <s v="OFF-AR-10001953"/>
    <x v="1"/>
    <x v="6"/>
    <s v="Boston 1645 Deluxe Heavier-Duty Electric Pencil Sharpener"/>
    <x v="467"/>
    <x v="0"/>
    <x v="2"/>
    <x v="478"/>
    <n v="8.750000000000005E-2"/>
    <n v="64.210799999999992"/>
    <n v="35.183999999999997"/>
    <n v="3.0786000000000016"/>
    <x v="0"/>
    <s v="average"/>
    <n v="9.5890410958904174E-2"/>
  </r>
  <r>
    <n v="492"/>
    <s v="CA-2014-113362"/>
    <d v="2014-09-14T00:00:00"/>
    <x v="8"/>
    <x v="2"/>
    <d v="2014-09-19T00:00:00"/>
    <s v="Standard Class"/>
    <s v="AJ-10960"/>
    <s v="Astrea Jones"/>
    <x v="0"/>
    <s v="United States"/>
    <x v="30"/>
    <x v="15"/>
    <n v="14609"/>
    <x v="3"/>
    <s v="OFF-ST-10001809"/>
    <x v="1"/>
    <x v="4"/>
    <s v="Fellowes Officeware Wire Shelving"/>
    <x v="468"/>
    <x v="2"/>
    <x v="0"/>
    <x v="479"/>
    <n v="1.999999999999998E-2"/>
    <n v="440.16699999999997"/>
    <n v="89.83"/>
    <n v="1.796599999999998"/>
    <x v="0"/>
    <s v="low"/>
    <n v="2.04081632653061E-2"/>
  </r>
  <r>
    <n v="493"/>
    <s v="CA-2014-113362"/>
    <d v="2014-09-14T00:00:00"/>
    <x v="8"/>
    <x v="2"/>
    <d v="2014-09-19T00:00:00"/>
    <s v="Standard Class"/>
    <s v="AJ-10960"/>
    <s v="Astrea Jones"/>
    <x v="0"/>
    <s v="United States"/>
    <x v="30"/>
    <x v="15"/>
    <n v="14609"/>
    <x v="3"/>
    <s v="OFF-EN-10003845"/>
    <x v="1"/>
    <x v="12"/>
    <s v="Colored Envelopes"/>
    <x v="469"/>
    <x v="1"/>
    <x v="0"/>
    <x v="480"/>
    <n v="0.45999999999999991"/>
    <n v="5.9778000000000011"/>
    <n v="3.69"/>
    <n v="1.6973999999999998"/>
    <x v="0"/>
    <s v="low"/>
    <n v="0.85185185185185153"/>
  </r>
  <r>
    <n v="494"/>
    <s v="CA-2016-169166"/>
    <d v="2016-05-09T00:00:00"/>
    <x v="5"/>
    <x v="0"/>
    <d v="2016-05-14T00:00:00"/>
    <s v="Standard Class"/>
    <s v="SS-20590"/>
    <s v="Sonia Sunley"/>
    <x v="0"/>
    <s v="United States"/>
    <x v="4"/>
    <x v="4"/>
    <n v="98115"/>
    <x v="1"/>
    <s v="TEC-AC-10000991"/>
    <x v="2"/>
    <x v="11"/>
    <s v="Sony Micro Vault Click 8 GB USB 2.0 Flash Drive"/>
    <x v="470"/>
    <x v="0"/>
    <x v="0"/>
    <x v="481"/>
    <n v="0.14000000000000004"/>
    <n v="80.822800000000001"/>
    <n v="46.99"/>
    <n v="6.5786000000000016"/>
    <x v="0"/>
    <s v="low"/>
    <n v="0.16279069767441864"/>
  </r>
  <r>
    <n v="495"/>
    <s v="US-2016-120929"/>
    <d v="2016-03-18T00:00:00"/>
    <x v="10"/>
    <x v="0"/>
    <d v="2016-03-21T00:00:00"/>
    <s v="Second Class"/>
    <s v="RO-19780"/>
    <s v="Rose O'Brian"/>
    <x v="0"/>
    <s v="United States"/>
    <x v="26"/>
    <x v="18"/>
    <n v="38109"/>
    <x v="0"/>
    <s v="FUR-TA-10001857"/>
    <x v="0"/>
    <x v="3"/>
    <s v="Balt Solid Wood Rectangular Table"/>
    <x v="471"/>
    <x v="1"/>
    <x v="10"/>
    <x v="482"/>
    <n v="-0.50000000000000011"/>
    <n v="284.82300000000004"/>
    <n v="63.294000000000004"/>
    <n v="-31.647000000000006"/>
    <x v="1"/>
    <s v="high"/>
    <n v="-0.33333333333333337"/>
  </r>
  <r>
    <n v="496"/>
    <s v="CA-2015-134782"/>
    <d v="2015-12-27T00:00:00"/>
    <x v="4"/>
    <x v="1"/>
    <d v="2015-12-31T00:00:00"/>
    <s v="Standard Class"/>
    <s v="MD-17350"/>
    <s v="Maribeth Dona"/>
    <x v="0"/>
    <s v="United States"/>
    <x v="115"/>
    <x v="36"/>
    <n v="72701"/>
    <x v="0"/>
    <s v="OFF-EN-10001434"/>
    <x v="1"/>
    <x v="12"/>
    <s v="Strathmore #10 Envelopes, Ultimate White"/>
    <x v="472"/>
    <x v="0"/>
    <x v="0"/>
    <x v="483"/>
    <n v="0.49"/>
    <n v="53.764200000000002"/>
    <n v="52.71"/>
    <n v="25.8279"/>
    <x v="0"/>
    <s v="low"/>
    <n v="0.96078431372549011"/>
  </r>
  <r>
    <n v="497"/>
    <s v="CA-2016-126158"/>
    <d v="2016-07-25T00:00:00"/>
    <x v="7"/>
    <x v="0"/>
    <d v="2016-07-31T00:00:00"/>
    <s v="Standard Class"/>
    <s v="SC-20095"/>
    <s v="Sanjit Chand"/>
    <x v="0"/>
    <s v="United States"/>
    <x v="116"/>
    <x v="1"/>
    <n v="92627"/>
    <x v="1"/>
    <s v="OFF-BI-10002498"/>
    <x v="1"/>
    <x v="8"/>
    <s v="Clear Mylar Reinforcing Strips"/>
    <x v="473"/>
    <x v="8"/>
    <x v="2"/>
    <x v="484"/>
    <n v="0.33749999999999991"/>
    <n v="79.245600000000024"/>
    <n v="14.952000000000002"/>
    <n v="5.0462999999999996"/>
    <x v="0"/>
    <s v="average"/>
    <n v="0.50943396226415072"/>
  </r>
  <r>
    <n v="498"/>
    <s v="CA-2016-126158"/>
    <d v="2016-07-25T00:00:00"/>
    <x v="7"/>
    <x v="0"/>
    <d v="2016-07-31T00:00:00"/>
    <s v="Standard Class"/>
    <s v="SC-20095"/>
    <s v="Sanjit Chand"/>
    <x v="0"/>
    <s v="United States"/>
    <x v="116"/>
    <x v="1"/>
    <n v="92627"/>
    <x v="1"/>
    <s v="FUR-FU-10004864"/>
    <x v="0"/>
    <x v="5"/>
    <s v="Howard Miller 14-1/2&quot; Diameter Chrome Round Wall Clock"/>
    <x v="474"/>
    <x v="4"/>
    <x v="0"/>
    <x v="485"/>
    <n v="0.32"/>
    <n v="173.91679999999999"/>
    <n v="63.94"/>
    <n v="20.460799999999999"/>
    <x v="0"/>
    <s v="low"/>
    <n v="0.47058823529411764"/>
  </r>
  <r>
    <n v="499"/>
    <s v="CA-2016-126158"/>
    <d v="2016-07-25T00:00:00"/>
    <x v="7"/>
    <x v="0"/>
    <d v="2016-07-31T00:00:00"/>
    <s v="Standard Class"/>
    <s v="SC-20095"/>
    <s v="Sanjit Chand"/>
    <x v="0"/>
    <s v="United States"/>
    <x v="116"/>
    <x v="1"/>
    <n v="92627"/>
    <x v="1"/>
    <s v="FUR-CH-10002602"/>
    <x v="0"/>
    <x v="1"/>
    <s v="DMI Arturo Collection Mission-style Design Wood Chair"/>
    <x v="475"/>
    <x v="0"/>
    <x v="2"/>
    <x v="486"/>
    <n v="7.5000000000000053E-2"/>
    <n v="223.45039999999997"/>
    <n v="120.78399999999999"/>
    <n v="9.0588000000000051"/>
    <x v="0"/>
    <s v="average"/>
    <n v="8.1081081081081141E-2"/>
  </r>
  <r>
    <n v="500"/>
    <s v="CA-2016-126158"/>
    <d v="2016-07-25T00:00:00"/>
    <x v="7"/>
    <x v="0"/>
    <d v="2016-07-31T00:00:00"/>
    <s v="Standard Class"/>
    <s v="SC-20095"/>
    <s v="Sanjit Chand"/>
    <x v="0"/>
    <s v="United States"/>
    <x v="116"/>
    <x v="1"/>
    <n v="92627"/>
    <x v="1"/>
    <s v="FUR-FU-10000073"/>
    <x v="0"/>
    <x v="5"/>
    <s v="Deflect-O Glasstique Clear Desk Accessories"/>
    <x v="476"/>
    <x v="6"/>
    <x v="0"/>
    <x v="487"/>
    <n v="0.32999999999999996"/>
    <n v="46.430999999999997"/>
    <n v="7.6999999999999993"/>
    <n v="2.5409999999999995"/>
    <x v="0"/>
    <s v="low"/>
    <n v="0.49253731343283574"/>
  </r>
  <r>
    <n v="501"/>
    <s v="US-2016-105578"/>
    <d v="2016-05-30T00:00:00"/>
    <x v="5"/>
    <x v="0"/>
    <d v="2016-06-04T00:00:00"/>
    <s v="Standard Class"/>
    <s v="MY-17380"/>
    <s v="Maribeth Yedwab"/>
    <x v="1"/>
    <s v="United States"/>
    <x v="117"/>
    <x v="22"/>
    <n v="80134"/>
    <x v="1"/>
    <s v="OFF-BI-10001670"/>
    <x v="1"/>
    <x v="8"/>
    <s v="Vinyl Sectional Post Binders"/>
    <x v="477"/>
    <x v="0"/>
    <x v="6"/>
    <x v="488"/>
    <n v="-0.66666666666666641"/>
    <n v="37.700000000000003"/>
    <n v="11.310000000000002"/>
    <n v="-7.5399999999999991"/>
    <x v="1"/>
    <s v="high"/>
    <n v="-0.39999999999999991"/>
  </r>
  <r>
    <n v="502"/>
    <s v="US-2016-105578"/>
    <d v="2016-05-30T00:00:00"/>
    <x v="5"/>
    <x v="0"/>
    <d v="2016-06-04T00:00:00"/>
    <s v="Standard Class"/>
    <s v="MY-17380"/>
    <s v="Maribeth Yedwab"/>
    <x v="1"/>
    <s v="United States"/>
    <x v="117"/>
    <x v="22"/>
    <n v="80134"/>
    <x v="1"/>
    <s v="OFF-BI-10001658"/>
    <x v="1"/>
    <x v="8"/>
    <s v="GBC Standard Therm-A-Bind Covers"/>
    <x v="478"/>
    <x v="0"/>
    <x v="6"/>
    <x v="489"/>
    <n v="-0.7999999999999996"/>
    <n v="26.913600000000002"/>
    <n v="7.4760000000000018"/>
    <n v="-5.9807999999999986"/>
    <x v="1"/>
    <s v="high"/>
    <n v="-0.44444444444444431"/>
  </r>
  <r>
    <n v="503"/>
    <s v="US-2016-105578"/>
    <d v="2016-05-30T00:00:00"/>
    <x v="5"/>
    <x v="0"/>
    <d v="2016-06-04T00:00:00"/>
    <s v="Standard Class"/>
    <s v="MY-17380"/>
    <s v="Maribeth Yedwab"/>
    <x v="1"/>
    <s v="United States"/>
    <x v="117"/>
    <x v="22"/>
    <n v="80134"/>
    <x v="1"/>
    <s v="FUR-CH-10001215"/>
    <x v="0"/>
    <x v="1"/>
    <s v="Global Troy Executive Leather Low-Back Tilter"/>
    <x v="479"/>
    <x v="0"/>
    <x v="2"/>
    <x v="490"/>
    <n v="6.2499999999999972E-2"/>
    <n v="751.47000000000014"/>
    <n v="400.78400000000005"/>
    <n v="25.048999999999992"/>
    <x v="0"/>
    <s v="average"/>
    <n v="6.6666666666666638E-2"/>
  </r>
  <r>
    <n v="504"/>
    <s v="US-2016-105578"/>
    <d v="2016-05-30T00:00:00"/>
    <x v="5"/>
    <x v="0"/>
    <d v="2016-06-04T00:00:00"/>
    <s v="Standard Class"/>
    <s v="MY-17380"/>
    <s v="Maribeth Yedwab"/>
    <x v="1"/>
    <s v="United States"/>
    <x v="117"/>
    <x v="22"/>
    <n v="80134"/>
    <x v="1"/>
    <s v="OFF-BI-10000831"/>
    <x v="1"/>
    <x v="8"/>
    <s v="Storex Flexible Poly Binders with Double Pockets"/>
    <x v="480"/>
    <x v="1"/>
    <x v="6"/>
    <x v="491"/>
    <n v="-0.79999999999999982"/>
    <n v="4.2767999999999997"/>
    <n v="0.79200000000000015"/>
    <n v="-0.63359999999999994"/>
    <x v="1"/>
    <s v="high"/>
    <n v="-0.44444444444444442"/>
  </r>
  <r>
    <n v="505"/>
    <s v="US-2016-105578"/>
    <d v="2016-05-30T00:00:00"/>
    <x v="5"/>
    <x v="0"/>
    <d v="2016-06-04T00:00:00"/>
    <s v="Standard Class"/>
    <s v="MY-17380"/>
    <s v="Maribeth Yedwab"/>
    <x v="1"/>
    <s v="United States"/>
    <x v="117"/>
    <x v="22"/>
    <n v="80134"/>
    <x v="1"/>
    <s v="OFF-PA-10000357"/>
    <x v="1"/>
    <x v="10"/>
    <s v="White Dual Perf Computer Printout Paper, 2700 Sheets, 1 Part, Heavyweight, 20 lbs., 14 7/8 x 11"/>
    <x v="481"/>
    <x v="7"/>
    <x v="2"/>
    <x v="492"/>
    <n v="0.36249999999999999"/>
    <n v="20.904900000000001"/>
    <n v="32.792000000000002"/>
    <n v="11.8871"/>
    <x v="0"/>
    <s v="average"/>
    <n v="0.56862745098039214"/>
  </r>
  <r>
    <n v="506"/>
    <s v="CA-2017-134978"/>
    <d v="2017-11-12T00:00:00"/>
    <x v="0"/>
    <x v="3"/>
    <d v="2017-11-15T00:00:00"/>
    <s v="Second Class"/>
    <s v="EB-13705"/>
    <s v="Ed Braxton"/>
    <x v="1"/>
    <s v="United States"/>
    <x v="20"/>
    <x v="15"/>
    <n v="10024"/>
    <x v="3"/>
    <s v="OFF-BI-10003274"/>
    <x v="1"/>
    <x v="8"/>
    <s v="Avery Durable Slant Ring Binders, No Labels"/>
    <x v="482"/>
    <x v="2"/>
    <x v="2"/>
    <x v="493"/>
    <n v="0.33749999999999991"/>
    <n v="10.547000000000002"/>
    <n v="3.1840000000000002"/>
    <n v="1.0745999999999998"/>
    <x v="0"/>
    <s v="average"/>
    <n v="0.50943396226415072"/>
  </r>
  <r>
    <n v="507"/>
    <s v="CA-2015-145352"/>
    <d v="2015-03-16T00:00:00"/>
    <x v="10"/>
    <x v="1"/>
    <d v="2015-03-22T00:00:00"/>
    <s v="Standard Class"/>
    <s v="CM-12385"/>
    <s v="Christopher Martinez"/>
    <x v="0"/>
    <s v="United States"/>
    <x v="118"/>
    <x v="32"/>
    <n v="30318"/>
    <x v="0"/>
    <s v="OFF-AR-10001662"/>
    <x v="1"/>
    <x v="6"/>
    <s v="Rogers Handheld Barrel Pencil Sharpener"/>
    <x v="483"/>
    <x v="7"/>
    <x v="0"/>
    <x v="494"/>
    <n v="0.27000000000000007"/>
    <n v="2.0002"/>
    <n v="2.74"/>
    <n v="0.73980000000000024"/>
    <x v="0"/>
    <s v="low"/>
    <n v="0.36986301369863028"/>
  </r>
  <r>
    <n v="508"/>
    <s v="CA-2015-145352"/>
    <d v="2015-03-16T00:00:00"/>
    <x v="10"/>
    <x v="1"/>
    <d v="2015-03-22T00:00:00"/>
    <s v="Standard Class"/>
    <s v="CM-12385"/>
    <s v="Christopher Martinez"/>
    <x v="0"/>
    <s v="United States"/>
    <x v="118"/>
    <x v="32"/>
    <n v="30318"/>
    <x v="0"/>
    <s v="OFF-AR-10003856"/>
    <x v="1"/>
    <x v="6"/>
    <s v="Newell 344"/>
    <x v="484"/>
    <x v="1"/>
    <x v="0"/>
    <x v="495"/>
    <n v="0.25999999999999995"/>
    <n v="6.1715999999999998"/>
    <n v="2.78"/>
    <n v="0.72279999999999989"/>
    <x v="0"/>
    <s v="low"/>
    <n v="0.35135135135135132"/>
  </r>
  <r>
    <n v="509"/>
    <s v="CA-2015-145352"/>
    <d v="2015-03-16T00:00:00"/>
    <x v="10"/>
    <x v="1"/>
    <d v="2015-03-22T00:00:00"/>
    <s v="Standard Class"/>
    <s v="CM-12385"/>
    <s v="Christopher Martinez"/>
    <x v="0"/>
    <s v="United States"/>
    <x v="118"/>
    <x v="32"/>
    <n v="30318"/>
    <x v="0"/>
    <s v="OFF-ST-10001228"/>
    <x v="1"/>
    <x v="4"/>
    <s v="Personal File Boxes with Fold-Down Carry Handle"/>
    <x v="485"/>
    <x v="1"/>
    <x v="0"/>
    <x v="496"/>
    <n v="0.24999999999999997"/>
    <n v="35.055000000000007"/>
    <n v="15.58"/>
    <n v="3.8949999999999996"/>
    <x v="0"/>
    <s v="low"/>
    <n v="0.33333333333333326"/>
  </r>
  <r>
    <n v="510"/>
    <s v="CA-2015-145352"/>
    <d v="2015-03-16T00:00:00"/>
    <x v="10"/>
    <x v="1"/>
    <d v="2015-03-22T00:00:00"/>
    <s v="Standard Class"/>
    <s v="CM-12385"/>
    <s v="Christopher Martinez"/>
    <x v="0"/>
    <s v="United States"/>
    <x v="118"/>
    <x v="32"/>
    <n v="30318"/>
    <x v="0"/>
    <s v="OFF-BI-10003527"/>
    <x v="1"/>
    <x v="8"/>
    <s v="Fellowes PB500 Electric Punch Plastic Comb Binding Machine with Manual Bind"/>
    <x v="486"/>
    <x v="2"/>
    <x v="0"/>
    <x v="497"/>
    <n v="0.5"/>
    <n v="3177.4749999999999"/>
    <n v="1270.99"/>
    <n v="635.495"/>
    <x v="0"/>
    <s v="low"/>
    <n v="1"/>
  </r>
  <r>
    <n v="511"/>
    <s v="CA-2017-135307"/>
    <d v="2017-11-26T00:00:00"/>
    <x v="0"/>
    <x v="3"/>
    <d v="2017-11-27T00:00:00"/>
    <s v="First Class"/>
    <s v="LS-17245"/>
    <s v="Lynn Smith"/>
    <x v="0"/>
    <s v="United States"/>
    <x v="119"/>
    <x v="25"/>
    <n v="64118"/>
    <x v="2"/>
    <s v="FUR-FU-10001290"/>
    <x v="0"/>
    <x v="5"/>
    <s v="Executive Impressions Supervisor Wall Clock"/>
    <x v="487"/>
    <x v="1"/>
    <x v="0"/>
    <x v="498"/>
    <n v="0.31999999999999995"/>
    <n v="85.884000000000015"/>
    <n v="42.1"/>
    <n v="13.472"/>
    <x v="0"/>
    <s v="low"/>
    <n v="0.47058823529411753"/>
  </r>
  <r>
    <n v="512"/>
    <s v="CA-2017-135307"/>
    <d v="2017-11-26T00:00:00"/>
    <x v="0"/>
    <x v="3"/>
    <d v="2017-11-27T00:00:00"/>
    <s v="First Class"/>
    <s v="LS-17245"/>
    <s v="Lynn Smith"/>
    <x v="0"/>
    <s v="United States"/>
    <x v="119"/>
    <x v="25"/>
    <n v="64118"/>
    <x v="2"/>
    <s v="TEC-AC-10002399"/>
    <x v="2"/>
    <x v="11"/>
    <s v="SanDisk Cruzer 32 GB USB Flash Drive"/>
    <x v="488"/>
    <x v="0"/>
    <x v="0"/>
    <x v="499"/>
    <n v="0.31999999999999995"/>
    <n v="25.8672"/>
    <n v="19.02"/>
    <n v="6.0863999999999994"/>
    <x v="0"/>
    <s v="low"/>
    <n v="0.47058823529411759"/>
  </r>
  <r>
    <n v="513"/>
    <s v="CA-2016-106341"/>
    <d v="2016-10-20T00:00:00"/>
    <x v="2"/>
    <x v="0"/>
    <d v="2016-10-23T00:00:00"/>
    <s v="First Class"/>
    <s v="LF-17185"/>
    <s v="Luke Foster"/>
    <x v="0"/>
    <s v="United States"/>
    <x v="46"/>
    <x v="24"/>
    <n v="43055"/>
    <x v="3"/>
    <s v="OFF-AR-10002053"/>
    <x v="1"/>
    <x v="6"/>
    <s v="Premium Writing Pencils, Soft, #2 by Central Association for the Blind"/>
    <x v="489"/>
    <x v="1"/>
    <x v="2"/>
    <x v="500"/>
    <n v="0.10000000000000005"/>
    <n v="6.436799999999999"/>
    <n v="2.3839999999999999"/>
    <n v="0.23840000000000008"/>
    <x v="0"/>
    <s v="average"/>
    <n v="0.11111111111111117"/>
  </r>
  <r>
    <n v="514"/>
    <s v="CA-2017-163405"/>
    <d v="2017-12-21T00:00:00"/>
    <x v="4"/>
    <x v="3"/>
    <d v="2017-12-25T00:00:00"/>
    <s v="Standard Class"/>
    <s v="BN-11515"/>
    <s v="Bradley Nguyen"/>
    <x v="0"/>
    <s v="United States"/>
    <x v="1"/>
    <x v="1"/>
    <n v="90049"/>
    <x v="1"/>
    <s v="OFF-AR-10003811"/>
    <x v="1"/>
    <x v="6"/>
    <s v="Newell 327"/>
    <x v="153"/>
    <x v="1"/>
    <x v="0"/>
    <x v="155"/>
    <n v="0.27"/>
    <n v="4.8399000000000001"/>
    <n v="2.21"/>
    <n v="0.59670000000000001"/>
    <x v="0"/>
    <s v="low"/>
    <n v="0.36986301369863012"/>
  </r>
  <r>
    <n v="515"/>
    <s v="CA-2017-163405"/>
    <d v="2017-12-21T00:00:00"/>
    <x v="4"/>
    <x v="3"/>
    <d v="2017-12-25T00:00:00"/>
    <s v="Standard Class"/>
    <s v="BN-11515"/>
    <s v="Bradley Nguyen"/>
    <x v="0"/>
    <s v="United States"/>
    <x v="1"/>
    <x v="1"/>
    <n v="90049"/>
    <x v="1"/>
    <s v="OFF-AR-10001246"/>
    <x v="1"/>
    <x v="6"/>
    <s v="Newell 317"/>
    <x v="490"/>
    <x v="0"/>
    <x v="0"/>
    <x v="501"/>
    <n v="0.28999999999999992"/>
    <n v="4.1748000000000003"/>
    <n v="2.94"/>
    <n v="0.8525999999999998"/>
    <x v="0"/>
    <s v="low"/>
    <n v="0.40845070422535201"/>
  </r>
  <r>
    <n v="516"/>
    <s v="CA-2017-127432"/>
    <d v="2017-01-22T00:00:00"/>
    <x v="9"/>
    <x v="3"/>
    <d v="2017-01-27T00:00:00"/>
    <s v="Standard Class"/>
    <s v="AD-10180"/>
    <s v="Alan Dominguez"/>
    <x v="2"/>
    <s v="United States"/>
    <x v="120"/>
    <x v="37"/>
    <n v="59405"/>
    <x v="1"/>
    <s v="TEC-CO-10003236"/>
    <x v="2"/>
    <x v="16"/>
    <s v="Canon Image Class D660 Copier"/>
    <x v="491"/>
    <x v="2"/>
    <x v="0"/>
    <x v="502"/>
    <n v="0.45999999999999996"/>
    <n v="1619.973"/>
    <n v="599.99"/>
    <n v="275.99539999999996"/>
    <x v="0"/>
    <s v="low"/>
    <n v="0.85185185185185175"/>
  </r>
  <r>
    <n v="517"/>
    <s v="CA-2017-127432"/>
    <d v="2017-01-22T00:00:00"/>
    <x v="9"/>
    <x v="3"/>
    <d v="2017-01-27T00:00:00"/>
    <s v="Standard Class"/>
    <s v="AD-10180"/>
    <s v="Alan Dominguez"/>
    <x v="2"/>
    <s v="United States"/>
    <x v="120"/>
    <x v="37"/>
    <n v="59405"/>
    <x v="1"/>
    <s v="OFF-ST-10004507"/>
    <x v="1"/>
    <x v="4"/>
    <s v="Advantus Rolling Storage Box"/>
    <x v="492"/>
    <x v="1"/>
    <x v="0"/>
    <x v="503"/>
    <n v="0.27"/>
    <n v="37.558499999999995"/>
    <n v="17.149999999999999"/>
    <n v="4.6304999999999996"/>
    <x v="0"/>
    <s v="low"/>
    <n v="0.36986301369863017"/>
  </r>
  <r>
    <n v="518"/>
    <s v="CA-2017-127432"/>
    <d v="2017-01-22T00:00:00"/>
    <x v="9"/>
    <x v="3"/>
    <d v="2017-01-27T00:00:00"/>
    <s v="Standard Class"/>
    <s v="AD-10180"/>
    <s v="Alan Dominguez"/>
    <x v="2"/>
    <s v="United States"/>
    <x v="120"/>
    <x v="37"/>
    <n v="59405"/>
    <x v="1"/>
    <s v="OFF-PA-10001667"/>
    <x v="1"/>
    <x v="10"/>
    <s v="Great White Multi-Use Recycled Paper (20Lb. and 84 Bright)"/>
    <x v="493"/>
    <x v="0"/>
    <x v="0"/>
    <x v="504"/>
    <n v="0.44999999999999996"/>
    <n v="6.5780000000000012"/>
    <n v="5.98"/>
    <n v="2.6909999999999998"/>
    <x v="0"/>
    <s v="low"/>
    <n v="0.81818181818181801"/>
  </r>
  <r>
    <n v="519"/>
    <s v="CA-2017-127432"/>
    <d v="2017-01-22T00:00:00"/>
    <x v="9"/>
    <x v="3"/>
    <d v="2017-01-27T00:00:00"/>
    <s v="Standard Class"/>
    <s v="AD-10180"/>
    <s v="Alan Dominguez"/>
    <x v="2"/>
    <s v="United States"/>
    <x v="120"/>
    <x v="37"/>
    <n v="59405"/>
    <x v="1"/>
    <s v="OFF-ST-10004459"/>
    <x v="1"/>
    <x v="4"/>
    <s v="Tennsco Single-Tier Lockers"/>
    <x v="494"/>
    <x v="1"/>
    <x v="0"/>
    <x v="505"/>
    <n v="4.9999999999999989E-2"/>
    <n v="1069.7190000000001"/>
    <n v="375.34"/>
    <n v="18.766999999999996"/>
    <x v="0"/>
    <s v="low"/>
    <n v="5.2631578947368404E-2"/>
  </r>
  <r>
    <n v="520"/>
    <s v="CA-2015-157812"/>
    <d v="2015-03-22T00:00:00"/>
    <x v="10"/>
    <x v="1"/>
    <d v="2015-03-26T00:00:00"/>
    <s v="Standard Class"/>
    <s v="DB-13210"/>
    <s v="Dean Braden"/>
    <x v="0"/>
    <s v="United States"/>
    <x v="12"/>
    <x v="5"/>
    <n v="77041"/>
    <x v="2"/>
    <s v="TEC-AC-10000171"/>
    <x v="2"/>
    <x v="11"/>
    <s v="Verbatim 25 GB 6x Blu-ray Single Layer Recordable Disc, 25/Pack"/>
    <x v="495"/>
    <x v="7"/>
    <x v="2"/>
    <x v="506"/>
    <n v="0.28750000000000003"/>
    <n v="13.104299999999999"/>
    <n v="18.391999999999999"/>
    <n v="5.2877000000000001"/>
    <x v="0"/>
    <s v="average"/>
    <n v="0.40350877192982459"/>
  </r>
  <r>
    <n v="521"/>
    <s v="CA-2015-157812"/>
    <d v="2015-03-22T00:00:00"/>
    <x v="10"/>
    <x v="1"/>
    <d v="2015-03-26T00:00:00"/>
    <s v="Standard Class"/>
    <s v="DB-13210"/>
    <s v="Dean Braden"/>
    <x v="0"/>
    <s v="United States"/>
    <x v="12"/>
    <x v="5"/>
    <n v="77041"/>
    <x v="2"/>
    <s v="OFF-ST-10000736"/>
    <x v="1"/>
    <x v="4"/>
    <s v="Carina Double Wide Media Storage Towers in Natural &amp; Black"/>
    <x v="434"/>
    <x v="0"/>
    <x v="2"/>
    <x v="507"/>
    <n v="-0.20000000000000007"/>
    <n v="155.48160000000001"/>
    <n v="64.784000000000006"/>
    <n v="-12.956800000000005"/>
    <x v="1"/>
    <s v="average"/>
    <n v="-0.16666666666666671"/>
  </r>
  <r>
    <n v="522"/>
    <s v="CA-2015-157812"/>
    <d v="2015-03-22T00:00:00"/>
    <x v="10"/>
    <x v="1"/>
    <d v="2015-03-26T00:00:00"/>
    <s v="Standard Class"/>
    <s v="DB-13210"/>
    <s v="Dean Braden"/>
    <x v="0"/>
    <s v="United States"/>
    <x v="12"/>
    <x v="5"/>
    <n v="77041"/>
    <x v="2"/>
    <s v="OFF-BI-10000285"/>
    <x v="1"/>
    <x v="8"/>
    <s v="XtraLife ClearVue Slant-D Ring Binders by Cardinal"/>
    <x v="496"/>
    <x v="6"/>
    <x v="3"/>
    <x v="508"/>
    <n v="-1.5000000000000002"/>
    <n v="35.279999999999994"/>
    <n v="1.5679999999999996"/>
    <n v="-2.3519999999999999"/>
    <x v="1"/>
    <s v="high"/>
    <n v="-0.60000000000000009"/>
  </r>
  <r>
    <n v="523"/>
    <s v="CA-2017-145142"/>
    <d v="2017-01-23T00:00:00"/>
    <x v="9"/>
    <x v="3"/>
    <d v="2017-01-25T00:00:00"/>
    <s v="First Class"/>
    <s v="MC-17605"/>
    <s v="Matt Connell"/>
    <x v="1"/>
    <s v="United States"/>
    <x v="66"/>
    <x v="12"/>
    <n v="48234"/>
    <x v="2"/>
    <s v="FUR-TA-10001857"/>
    <x v="0"/>
    <x v="3"/>
    <s v="Balt Solid Wood Rectangular Table"/>
    <x v="497"/>
    <x v="0"/>
    <x v="0"/>
    <x v="509"/>
    <n v="9.9999999999999936E-2"/>
    <n v="189.88200000000001"/>
    <n v="105.49"/>
    <n v="10.548999999999992"/>
    <x v="0"/>
    <s v="low"/>
    <n v="0.11111111111111102"/>
  </r>
  <r>
    <n v="524"/>
    <s v="US-2016-139486"/>
    <d v="2016-05-21T00:00:00"/>
    <x v="5"/>
    <x v="0"/>
    <d v="2016-05-23T00:00:00"/>
    <s v="First Class"/>
    <s v="LH-17155"/>
    <s v="Logan Haushalter"/>
    <x v="0"/>
    <s v="United States"/>
    <x v="1"/>
    <x v="1"/>
    <n v="90032"/>
    <x v="1"/>
    <s v="TEC-PH-10003555"/>
    <x v="2"/>
    <x v="7"/>
    <s v="Motorola HK250 Universal Bluetooth Headset"/>
    <x v="498"/>
    <x v="1"/>
    <x v="2"/>
    <x v="510"/>
    <n v="-0.22499999999999992"/>
    <n v="67.590599999999995"/>
    <n v="18.391999999999999"/>
    <n v="-4.1381999999999985"/>
    <x v="1"/>
    <s v="average"/>
    <n v="-0.18367346938775506"/>
  </r>
  <r>
    <n v="525"/>
    <s v="US-2016-139486"/>
    <d v="2016-05-21T00:00:00"/>
    <x v="5"/>
    <x v="0"/>
    <d v="2016-05-23T00:00:00"/>
    <s v="First Class"/>
    <s v="LH-17155"/>
    <s v="Logan Haushalter"/>
    <x v="0"/>
    <s v="United States"/>
    <x v="1"/>
    <x v="1"/>
    <n v="90032"/>
    <x v="1"/>
    <s v="TEC-AC-10003832"/>
    <x v="2"/>
    <x v="11"/>
    <s v="Imation 16GB Mini TravelDrive USB 2.0 Flash Drive"/>
    <x v="499"/>
    <x v="0"/>
    <x v="0"/>
    <x v="511"/>
    <n v="0.41000000000000003"/>
    <n v="39.093400000000003"/>
    <n v="33.130000000000003"/>
    <n v="13.583300000000001"/>
    <x v="0"/>
    <s v="low"/>
    <n v="0.69491525423728817"/>
  </r>
  <r>
    <n v="526"/>
    <s v="CA-2015-158792"/>
    <d v="2015-12-26T00:00:00"/>
    <x v="4"/>
    <x v="1"/>
    <d v="2016-01-02T00:00:00"/>
    <s v="Standard Class"/>
    <s v="BD-11605"/>
    <s v="Brian Dahlen"/>
    <x v="0"/>
    <s v="United States"/>
    <x v="104"/>
    <x v="31"/>
    <n v="1841"/>
    <x v="3"/>
    <s v="OFF-FA-10002815"/>
    <x v="1"/>
    <x v="13"/>
    <s v="Staples"/>
    <x v="500"/>
    <x v="2"/>
    <x v="0"/>
    <x v="512"/>
    <n v="0.47"/>
    <n v="11.766000000000002"/>
    <n v="4.4400000000000004"/>
    <n v="2.0868000000000002"/>
    <x v="0"/>
    <s v="low"/>
    <n v="0.88679245283018859"/>
  </r>
  <r>
    <n v="527"/>
    <s v="CA-2017-113558"/>
    <d v="2017-10-21T00:00:00"/>
    <x v="2"/>
    <x v="3"/>
    <d v="2017-10-26T00:00:00"/>
    <s v="Standard Class"/>
    <s v="PH-18790"/>
    <s v="Patricia Hirasaki"/>
    <x v="2"/>
    <s v="United States"/>
    <x v="121"/>
    <x v="2"/>
    <n v="33801"/>
    <x v="0"/>
    <s v="FUR-CH-10003379"/>
    <x v="0"/>
    <x v="1"/>
    <s v="Global Commerce Series High-Back Swivel/Tilt Chairs"/>
    <x v="501"/>
    <x v="1"/>
    <x v="2"/>
    <x v="513"/>
    <n v="6.2499999999999972E-2"/>
    <n v="641.20500000000015"/>
    <n v="227.98400000000004"/>
    <n v="14.248999999999995"/>
    <x v="0"/>
    <s v="average"/>
    <n v="6.6666666666666624E-2"/>
  </r>
  <r>
    <n v="528"/>
    <s v="CA-2017-113558"/>
    <d v="2017-10-21T00:00:00"/>
    <x v="2"/>
    <x v="3"/>
    <d v="2017-10-26T00:00:00"/>
    <s v="Standard Class"/>
    <s v="PH-18790"/>
    <s v="Patricia Hirasaki"/>
    <x v="2"/>
    <s v="United States"/>
    <x v="121"/>
    <x v="2"/>
    <n v="33801"/>
    <x v="0"/>
    <s v="FUR-FU-10001756"/>
    <x v="0"/>
    <x v="5"/>
    <s v="Eldon Expressions Desk Accessory, Wood Photo Frame, Mahogany"/>
    <x v="502"/>
    <x v="1"/>
    <x v="2"/>
    <x v="514"/>
    <n v="0.11249999999999982"/>
    <n v="40.555200000000006"/>
    <n v="15.231999999999999"/>
    <n v="1.7135999999999971"/>
    <x v="0"/>
    <s v="average"/>
    <n v="0.12676056338028147"/>
  </r>
  <r>
    <n v="529"/>
    <s v="US-2015-138303"/>
    <d v="2015-09-03T00:00:00"/>
    <x v="8"/>
    <x v="1"/>
    <d v="2015-09-07T00:00:00"/>
    <s v="Standard Class"/>
    <s v="MG-18145"/>
    <s v="Mike Gockenbach"/>
    <x v="0"/>
    <s v="United States"/>
    <x v="10"/>
    <x v="9"/>
    <n v="19134"/>
    <x v="3"/>
    <s v="OFF-ST-10004963"/>
    <x v="1"/>
    <x v="4"/>
    <s v="Eldon Gobal File Keepers"/>
    <x v="503"/>
    <x v="1"/>
    <x v="2"/>
    <x v="515"/>
    <n v="-0.20000000000000009"/>
    <n v="43.603200000000008"/>
    <n v="12.112000000000002"/>
    <n v="-2.4224000000000014"/>
    <x v="1"/>
    <s v="average"/>
    <n v="-0.16666666666666674"/>
  </r>
  <r>
    <n v="530"/>
    <s v="US-2015-138303"/>
    <d v="2015-09-03T00:00:00"/>
    <x v="8"/>
    <x v="1"/>
    <d v="2015-09-07T00:00:00"/>
    <s v="Standard Class"/>
    <s v="MG-18145"/>
    <s v="Mike Gockenbach"/>
    <x v="0"/>
    <s v="United States"/>
    <x v="10"/>
    <x v="9"/>
    <n v="19134"/>
    <x v="3"/>
    <s v="OFF-SU-10002881"/>
    <x v="1"/>
    <x v="14"/>
    <s v="Martin Yale Chadless Opener Electric Letter Opener"/>
    <x v="504"/>
    <x v="7"/>
    <x v="2"/>
    <x v="516"/>
    <n v="-0.22499999999999998"/>
    <n v="816.15380000000005"/>
    <n v="666.24800000000005"/>
    <n v="-149.9058"/>
    <x v="1"/>
    <s v="average"/>
    <n v="-0.18367346938775508"/>
  </r>
  <r>
    <n v="531"/>
    <s v="US-2015-138303"/>
    <d v="2015-09-03T00:00:00"/>
    <x v="8"/>
    <x v="1"/>
    <d v="2015-09-07T00:00:00"/>
    <s v="Standard Class"/>
    <s v="MG-18145"/>
    <s v="Mike Gockenbach"/>
    <x v="0"/>
    <s v="United States"/>
    <x v="10"/>
    <x v="9"/>
    <n v="19134"/>
    <x v="3"/>
    <s v="OFF-EN-10001335"/>
    <x v="1"/>
    <x v="12"/>
    <s v="White Business Envelopes with Contemporary Seam, Recycled White Business Envelopes"/>
    <x v="505"/>
    <x v="5"/>
    <x v="2"/>
    <x v="517"/>
    <n v="0.375"/>
    <n v="32.82"/>
    <n v="8.7520000000000007"/>
    <n v="3.282"/>
    <x v="0"/>
    <s v="average"/>
    <n v="0.6"/>
  </r>
  <r>
    <n v="532"/>
    <s v="CA-2015-102848"/>
    <d v="2015-11-07T00:00:00"/>
    <x v="0"/>
    <x v="1"/>
    <d v="2015-11-09T00:00:00"/>
    <s v="Second Class"/>
    <s v="KB-16240"/>
    <s v="Karen Bern"/>
    <x v="1"/>
    <s v="United States"/>
    <x v="1"/>
    <x v="1"/>
    <n v="90036"/>
    <x v="1"/>
    <s v="FUR-CH-10000595"/>
    <x v="0"/>
    <x v="1"/>
    <s v="Safco Contoured Stacking Chairs"/>
    <x v="506"/>
    <x v="7"/>
    <x v="2"/>
    <x v="518"/>
    <n v="6.2499999999999924E-2"/>
    <n v="178.80000000000004"/>
    <n v="190.72000000000003"/>
    <n v="11.919999999999987"/>
    <x v="0"/>
    <s v="average"/>
    <n v="6.6666666666666582E-2"/>
  </r>
  <r>
    <n v="533"/>
    <s v="US-2017-129441"/>
    <d v="2017-09-07T00:00:00"/>
    <x v="8"/>
    <x v="3"/>
    <d v="2017-09-11T00:00:00"/>
    <s v="Standard Class"/>
    <s v="JC-15340"/>
    <s v="Jasper Cacioppo"/>
    <x v="0"/>
    <s v="United States"/>
    <x v="1"/>
    <x v="1"/>
    <n v="90032"/>
    <x v="1"/>
    <s v="FUR-FU-10000448"/>
    <x v="0"/>
    <x v="5"/>
    <s v="Tenex Chairmats For Use With Carpeted Floors"/>
    <x v="507"/>
    <x v="1"/>
    <x v="0"/>
    <x v="519"/>
    <n v="4.9999999999999968E-2"/>
    <n v="45.542999999999999"/>
    <n v="15.979999999999999"/>
    <n v="0.79899999999999949"/>
    <x v="0"/>
    <s v="low"/>
    <n v="5.263157894736839E-2"/>
  </r>
  <r>
    <n v="534"/>
    <s v="CA-2016-168753"/>
    <d v="2016-05-29T00:00:00"/>
    <x v="5"/>
    <x v="0"/>
    <d v="2016-06-01T00:00:00"/>
    <s v="Second Class"/>
    <s v="RL-19615"/>
    <s v="Rob Lucas"/>
    <x v="0"/>
    <s v="United States"/>
    <x v="122"/>
    <x v="19"/>
    <n v="36116"/>
    <x v="0"/>
    <s v="TEC-PH-10000984"/>
    <x v="2"/>
    <x v="7"/>
    <s v="Panasonic KX-TG9471B"/>
    <x v="508"/>
    <x v="2"/>
    <x v="0"/>
    <x v="520"/>
    <n v="0.28000000000000008"/>
    <n v="705.56399999999996"/>
    <n v="195.99"/>
    <n v="54.877200000000016"/>
    <x v="0"/>
    <s v="low"/>
    <n v="0.38888888888888901"/>
  </r>
  <r>
    <n v="535"/>
    <s v="CA-2016-168753"/>
    <d v="2016-05-29T00:00:00"/>
    <x v="5"/>
    <x v="0"/>
    <d v="2016-06-01T00:00:00"/>
    <s v="Second Class"/>
    <s v="RL-19615"/>
    <s v="Rob Lucas"/>
    <x v="0"/>
    <s v="United States"/>
    <x v="122"/>
    <x v="19"/>
    <n v="36116"/>
    <x v="0"/>
    <s v="OFF-BI-10002557"/>
    <x v="1"/>
    <x v="8"/>
    <s v="Presstex Flexible Ring Binders"/>
    <x v="509"/>
    <x v="2"/>
    <x v="0"/>
    <x v="521"/>
    <n v="0.5"/>
    <n v="11.375"/>
    <n v="4.55"/>
    <n v="2.2749999999999999"/>
    <x v="0"/>
    <s v="low"/>
    <n v="1"/>
  </r>
  <r>
    <n v="536"/>
    <s v="CA-2016-126613"/>
    <d v="2016-07-10T00:00:00"/>
    <x v="7"/>
    <x v="0"/>
    <d v="2016-07-16T00:00:00"/>
    <s v="Standard Class"/>
    <s v="AA-10375"/>
    <s v="Allen Armold"/>
    <x v="0"/>
    <s v="United States"/>
    <x v="123"/>
    <x v="16"/>
    <n v="85204"/>
    <x v="1"/>
    <s v="OFF-ST-10001325"/>
    <x v="1"/>
    <x v="4"/>
    <s v="Sterilite Officeware Hinged File Box"/>
    <x v="510"/>
    <x v="0"/>
    <x v="2"/>
    <x v="522"/>
    <n v="8.7499999999999994E-2"/>
    <n v="15.300800000000001"/>
    <n v="8.3840000000000003"/>
    <n v="0.73360000000000003"/>
    <x v="0"/>
    <s v="average"/>
    <n v="9.5890410958904104E-2"/>
  </r>
  <r>
    <n v="537"/>
    <s v="US-2017-122637"/>
    <d v="2017-09-03T00:00:00"/>
    <x v="8"/>
    <x v="3"/>
    <d v="2017-09-08T00:00:00"/>
    <s v="Second Class"/>
    <s v="EP-13915"/>
    <s v="Emily Phan"/>
    <x v="0"/>
    <s v="United States"/>
    <x v="22"/>
    <x v="10"/>
    <n v="60653"/>
    <x v="2"/>
    <s v="OFF-BI-10002429"/>
    <x v="1"/>
    <x v="8"/>
    <s v="Premier Elliptical Ring Binder, Black"/>
    <x v="511"/>
    <x v="3"/>
    <x v="3"/>
    <x v="523"/>
    <n v="-1.6000000000000008"/>
    <n v="110.80160000000001"/>
    <n v="6.0879999999999992"/>
    <n v="-9.7408000000000037"/>
    <x v="1"/>
    <s v="high"/>
    <n v="-0.61538461538461553"/>
  </r>
  <r>
    <n v="538"/>
    <s v="CA-2015-147851"/>
    <d v="2015-12-03T00:00:00"/>
    <x v="4"/>
    <x v="1"/>
    <d v="2015-12-08T00:00:00"/>
    <s v="Standard Class"/>
    <s v="MP-17470"/>
    <s v="Mark Packer"/>
    <x v="2"/>
    <s v="United States"/>
    <x v="20"/>
    <x v="15"/>
    <n v="10009"/>
    <x v="3"/>
    <s v="OFF-BI-10004528"/>
    <x v="1"/>
    <x v="8"/>
    <s v="Cardinal Poly Pocket Divider Pockets for Ring Binders"/>
    <x v="512"/>
    <x v="4"/>
    <x v="2"/>
    <x v="524"/>
    <n v="0.31249999999999989"/>
    <n v="7.3920000000000012"/>
    <n v="2.6880000000000002"/>
    <n v="0.83999999999999975"/>
    <x v="0"/>
    <s v="average"/>
    <n v="0.45454545454545431"/>
  </r>
  <r>
    <n v="539"/>
    <s v="CA-2015-134894"/>
    <d v="2015-12-07T00:00:00"/>
    <x v="4"/>
    <x v="1"/>
    <d v="2015-12-11T00:00:00"/>
    <s v="Standard Class"/>
    <s v="DK-12985"/>
    <s v="Darren Koutras"/>
    <x v="0"/>
    <s v="United States"/>
    <x v="0"/>
    <x v="0"/>
    <n v="42420"/>
    <x v="0"/>
    <s v="OFF-AP-10001271"/>
    <x v="1"/>
    <x v="9"/>
    <s v="Eureka The Boss Cordless Rechargeable Stick Vac"/>
    <x v="513"/>
    <x v="1"/>
    <x v="0"/>
    <x v="525"/>
    <n v="0.27"/>
    <n v="111.64619999999999"/>
    <n v="50.98"/>
    <n v="13.764600000000002"/>
    <x v="0"/>
    <s v="low"/>
    <n v="0.36986301369863023"/>
  </r>
  <r>
    <n v="540"/>
    <s v="CA-2015-134894"/>
    <d v="2015-12-07T00:00:00"/>
    <x v="4"/>
    <x v="1"/>
    <d v="2015-12-11T00:00:00"/>
    <s v="Standard Class"/>
    <s v="DK-12985"/>
    <s v="Darren Koutras"/>
    <x v="0"/>
    <s v="United States"/>
    <x v="0"/>
    <x v="0"/>
    <n v="42420"/>
    <x v="0"/>
    <s v="FUR-CH-10002647"/>
    <x v="0"/>
    <x v="1"/>
    <s v="Situations Contoured Folding Chairs, 4/Set"/>
    <x v="514"/>
    <x v="4"/>
    <x v="0"/>
    <x v="526"/>
    <n v="0.25000000000000006"/>
    <n v="212.94"/>
    <n v="70.98"/>
    <n v="17.745000000000005"/>
    <x v="0"/>
    <s v="low"/>
    <n v="0.33333333333333343"/>
  </r>
  <r>
    <n v="541"/>
    <s v="CA-2014-140795"/>
    <d v="2014-02-01T00:00:00"/>
    <x v="11"/>
    <x v="2"/>
    <d v="2014-02-03T00:00:00"/>
    <s v="First Class"/>
    <s v="BD-11500"/>
    <s v="Bradley Drucker"/>
    <x v="0"/>
    <s v="United States"/>
    <x v="124"/>
    <x v="6"/>
    <n v="54302"/>
    <x v="2"/>
    <s v="TEC-AC-10001432"/>
    <x v="2"/>
    <x v="11"/>
    <s v="Enermax Aurora Lite Keyboard"/>
    <x v="515"/>
    <x v="5"/>
    <x v="0"/>
    <x v="527"/>
    <n v="0.44000000000000011"/>
    <n v="262.58399999999995"/>
    <n v="78.150000000000006"/>
    <n v="34.38600000000001"/>
    <x v="0"/>
    <s v="low"/>
    <n v="0.78571428571428614"/>
  </r>
  <r>
    <n v="542"/>
    <s v="CA-2016-136924"/>
    <d v="2016-07-14T00:00:00"/>
    <x v="7"/>
    <x v="0"/>
    <d v="2016-07-17T00:00:00"/>
    <s v="First Class"/>
    <s v="ES-14080"/>
    <s v="Erin Smith"/>
    <x v="1"/>
    <s v="United States"/>
    <x v="93"/>
    <x v="16"/>
    <n v="85705"/>
    <x v="1"/>
    <s v="TEC-PH-10002262"/>
    <x v="2"/>
    <x v="7"/>
    <s v="LG Electronics Tone+ HBS-730 Bluetooth Headset"/>
    <x v="516"/>
    <x v="8"/>
    <x v="2"/>
    <x v="528"/>
    <n v="0.10000000000000006"/>
    <n v="342.77760000000001"/>
    <n v="47.608000000000004"/>
    <n v="4.7608000000000033"/>
    <x v="0"/>
    <s v="average"/>
    <n v="0.11111111111111119"/>
  </r>
  <r>
    <n v="543"/>
    <s v="US-2015-120161"/>
    <d v="2015-12-18T00:00:00"/>
    <x v="4"/>
    <x v="1"/>
    <d v="2015-12-23T00:00:00"/>
    <s v="Standard Class"/>
    <s v="LM-17065"/>
    <s v="Liz MacKendrick"/>
    <x v="0"/>
    <s v="United States"/>
    <x v="24"/>
    <x v="24"/>
    <n v="45503"/>
    <x v="3"/>
    <s v="OFF-ST-10001809"/>
    <x v="1"/>
    <x v="4"/>
    <s v="Fellowes Officeware Wire Shelving"/>
    <x v="517"/>
    <x v="6"/>
    <x v="2"/>
    <x v="529"/>
    <n v="-0.22500000000000001"/>
    <n v="792.30060000000003"/>
    <n v="71.864000000000004"/>
    <n v="-16.169400000000003"/>
    <x v="1"/>
    <s v="average"/>
    <n v="-0.18367346938775511"/>
  </r>
  <r>
    <n v="544"/>
    <s v="CA-2014-103849"/>
    <d v="2014-05-11T00:00:00"/>
    <x v="5"/>
    <x v="2"/>
    <d v="2014-05-16T00:00:00"/>
    <s v="Standard Class"/>
    <s v="PG-18895"/>
    <s v="Paul Gonzalez"/>
    <x v="0"/>
    <s v="United States"/>
    <x v="5"/>
    <x v="5"/>
    <n v="76106"/>
    <x v="2"/>
    <s v="TEC-AC-10001465"/>
    <x v="2"/>
    <x v="11"/>
    <s v="SanDisk Cruzer 64 GB USB Flash Drive"/>
    <x v="518"/>
    <x v="0"/>
    <x v="2"/>
    <x v="530"/>
    <n v="0.12499999999999989"/>
    <n v="50.848000000000006"/>
    <n v="29.056000000000001"/>
    <n v="3.631999999999997"/>
    <x v="0"/>
    <s v="average"/>
    <n v="0.14285714285714271"/>
  </r>
  <r>
    <n v="545"/>
    <s v="CA-2014-103849"/>
    <d v="2014-05-11T00:00:00"/>
    <x v="5"/>
    <x v="2"/>
    <d v="2014-05-16T00:00:00"/>
    <s v="Standard Class"/>
    <s v="PG-18895"/>
    <s v="Paul Gonzalez"/>
    <x v="0"/>
    <s v="United States"/>
    <x v="5"/>
    <x v="5"/>
    <n v="76106"/>
    <x v="2"/>
    <s v="TEC-PH-10002597"/>
    <x v="2"/>
    <x v="7"/>
    <s v="Xblue XB-1670-86 X16 Small Office Telephone - Titanium"/>
    <x v="519"/>
    <x v="7"/>
    <x v="2"/>
    <x v="531"/>
    <n v="6.2500000000000014E-2"/>
    <n v="94.492500000000007"/>
    <n v="100.792"/>
    <n v="6.2995000000000019"/>
    <x v="0"/>
    <s v="average"/>
    <n v="6.666666666666668E-2"/>
  </r>
  <r>
    <n v="546"/>
    <s v="CA-2014-103849"/>
    <d v="2014-05-11T00:00:00"/>
    <x v="5"/>
    <x v="2"/>
    <d v="2014-05-16T00:00:00"/>
    <s v="Standard Class"/>
    <s v="PG-18895"/>
    <s v="Paul Gonzalez"/>
    <x v="0"/>
    <s v="United States"/>
    <x v="5"/>
    <x v="5"/>
    <n v="76106"/>
    <x v="2"/>
    <s v="FUR-FU-10000723"/>
    <x v="0"/>
    <x v="5"/>
    <s v="Deflect-o EconoMat Studded, No Bevel Mat for Low Pile Carpeting"/>
    <x v="520"/>
    <x v="4"/>
    <x v="7"/>
    <x v="532"/>
    <n v="-1.2749999999999997"/>
    <n v="150.40479999999999"/>
    <n v="16.528000000000002"/>
    <n v="-21.073199999999996"/>
    <x v="1"/>
    <s v="high"/>
    <n v="-0.56043956043956034"/>
  </r>
  <r>
    <n v="547"/>
    <s v="CA-2017-162929"/>
    <d v="2017-11-19T00:00:00"/>
    <x v="0"/>
    <x v="3"/>
    <d v="2017-11-22T00:00:00"/>
    <s v="First Class"/>
    <s v="AS-10135"/>
    <s v="Adrian Shami"/>
    <x v="2"/>
    <s v="United States"/>
    <x v="20"/>
    <x v="15"/>
    <n v="10035"/>
    <x v="3"/>
    <s v="OFF-BI-10000404"/>
    <x v="1"/>
    <x v="8"/>
    <s v="Avery Printable Repositionable Plastic Tabs"/>
    <x v="521"/>
    <x v="5"/>
    <x v="2"/>
    <x v="533"/>
    <n v="0.33749999999999997"/>
    <n v="27.348000000000003"/>
    <n v="6.88"/>
    <n v="2.3219999999999996"/>
    <x v="0"/>
    <s v="average"/>
    <n v="0.50943396226415083"/>
  </r>
  <r>
    <n v="548"/>
    <s v="CA-2017-162929"/>
    <d v="2017-11-19T00:00:00"/>
    <x v="0"/>
    <x v="3"/>
    <d v="2017-11-22T00:00:00"/>
    <s v="First Class"/>
    <s v="AS-10135"/>
    <s v="Adrian Shami"/>
    <x v="2"/>
    <s v="United States"/>
    <x v="20"/>
    <x v="15"/>
    <n v="10035"/>
    <x v="3"/>
    <s v="OFF-PA-10002986"/>
    <x v="1"/>
    <x v="10"/>
    <s v="Xerox 1898"/>
    <x v="522"/>
    <x v="0"/>
    <x v="0"/>
    <x v="534"/>
    <n v="0.48"/>
    <n v="6.9471999999999996"/>
    <n v="6.68"/>
    <n v="3.2063999999999999"/>
    <x v="0"/>
    <s v="low"/>
    <n v="0.92307692307692313"/>
  </r>
  <r>
    <n v="549"/>
    <s v="CA-2015-113173"/>
    <d v="2015-11-15T00:00:00"/>
    <x v="0"/>
    <x v="1"/>
    <d v="2015-11-17T00:00:00"/>
    <s v="Second Class"/>
    <s v="DK-13225"/>
    <s v="Dean Katz"/>
    <x v="1"/>
    <s v="United States"/>
    <x v="22"/>
    <x v="10"/>
    <n v="60653"/>
    <x v="2"/>
    <s v="OFF-ST-10000604"/>
    <x v="1"/>
    <x v="4"/>
    <s v="Home/Office Personal File Carts"/>
    <x v="523"/>
    <x v="6"/>
    <x v="2"/>
    <x v="535"/>
    <n v="6.2499999999999931E-2"/>
    <n v="234.63"/>
    <n v="27.808"/>
    <n v="1.737999999999998"/>
    <x v="0"/>
    <s v="average"/>
    <n v="6.6666666666666596E-2"/>
  </r>
  <r>
    <n v="550"/>
    <s v="CA-2015-113173"/>
    <d v="2015-11-15T00:00:00"/>
    <x v="0"/>
    <x v="1"/>
    <d v="2015-11-17T00:00:00"/>
    <s v="Second Class"/>
    <s v="DK-13225"/>
    <s v="Dean Katz"/>
    <x v="1"/>
    <s v="United States"/>
    <x v="22"/>
    <x v="10"/>
    <n v="60653"/>
    <x v="2"/>
    <s v="OFF-BI-10004738"/>
    <x v="1"/>
    <x v="8"/>
    <s v="Flexible Leather- Look Classic Collection Ring Binder"/>
    <x v="524"/>
    <x v="1"/>
    <x v="3"/>
    <x v="536"/>
    <n v="-1.5000000000000002"/>
    <n v="28.409999999999997"/>
    <n v="3.7879999999999989"/>
    <n v="-5.6819999999999995"/>
    <x v="1"/>
    <s v="high"/>
    <n v="-0.60000000000000009"/>
  </r>
  <r>
    <n v="551"/>
    <s v="CA-2015-113173"/>
    <d v="2015-11-15T00:00:00"/>
    <x v="0"/>
    <x v="1"/>
    <d v="2015-11-17T00:00:00"/>
    <s v="Second Class"/>
    <s v="DK-13225"/>
    <s v="Dean Katz"/>
    <x v="1"/>
    <s v="United States"/>
    <x v="22"/>
    <x v="10"/>
    <n v="60653"/>
    <x v="2"/>
    <s v="OFF-SU-10001935"/>
    <x v="1"/>
    <x v="14"/>
    <s v="Staple remover"/>
    <x v="525"/>
    <x v="2"/>
    <x v="2"/>
    <x v="537"/>
    <n v="-0.20000000000000015"/>
    <n v="10.464000000000002"/>
    <n v="1.7440000000000002"/>
    <n v="-0.34880000000000033"/>
    <x v="1"/>
    <s v="average"/>
    <n v="-0.16666666666666677"/>
  </r>
  <r>
    <n v="552"/>
    <s v="CA-2016-136406"/>
    <d v="2016-04-15T00:00:00"/>
    <x v="3"/>
    <x v="0"/>
    <d v="2016-04-17T00:00:00"/>
    <s v="Second Class"/>
    <s v="BD-11320"/>
    <s v="Bill Donatelli"/>
    <x v="0"/>
    <s v="United States"/>
    <x v="8"/>
    <x v="1"/>
    <n v="94110"/>
    <x v="1"/>
    <s v="FUR-CH-10002024"/>
    <x v="0"/>
    <x v="1"/>
    <s v="HON 5400 Series Task Chairs for Big and Tall"/>
    <x v="526"/>
    <x v="0"/>
    <x v="2"/>
    <x v="232"/>
    <n v="0"/>
    <n v="1121.568"/>
    <n v="560.78399999999999"/>
    <n v="0"/>
    <x v="0"/>
    <s v="average"/>
    <n v="0"/>
  </r>
  <r>
    <n v="553"/>
    <s v="CA-2017-112774"/>
    <d v="2017-09-11T00:00:00"/>
    <x v="8"/>
    <x v="3"/>
    <d v="2017-09-12T00:00:00"/>
    <s v="First Class"/>
    <s v="RC-19960"/>
    <s v="Ryan Crowe"/>
    <x v="0"/>
    <s v="United States"/>
    <x v="108"/>
    <x v="2"/>
    <n v="32216"/>
    <x v="0"/>
    <s v="FUR-FU-10003039"/>
    <x v="0"/>
    <x v="5"/>
    <s v="Howard Miller 11-1/2&quot; Diameter Grantwood Wall Clock"/>
    <x v="527"/>
    <x v="7"/>
    <x v="2"/>
    <x v="538"/>
    <n v="0.17499999999999996"/>
    <n v="28.465800000000005"/>
    <n v="34.504000000000005"/>
    <n v="6.0381999999999998"/>
    <x v="0"/>
    <s v="average"/>
    <n v="0.21212121212121207"/>
  </r>
  <r>
    <n v="554"/>
    <s v="CA-2017-101945"/>
    <d v="2017-11-24T00:00:00"/>
    <x v="0"/>
    <x v="3"/>
    <d v="2017-11-28T00:00:00"/>
    <s v="Standard Class"/>
    <s v="GT-14710"/>
    <s v="Greg Tran"/>
    <x v="0"/>
    <s v="United States"/>
    <x v="12"/>
    <x v="5"/>
    <n v="77070"/>
    <x v="2"/>
    <s v="OFF-FA-10004248"/>
    <x v="1"/>
    <x v="13"/>
    <s v="Advantus T-Pin Paper Clips"/>
    <x v="528"/>
    <x v="1"/>
    <x v="2"/>
    <x v="539"/>
    <n v="0.23749999999999999"/>
    <n v="8.2532999999999994"/>
    <n v="3.6080000000000001"/>
    <n v="0.8569"/>
    <x v="0"/>
    <s v="average"/>
    <n v="0.31147540983606559"/>
  </r>
  <r>
    <n v="555"/>
    <s v="CA-2017-100650"/>
    <d v="2017-06-29T00:00:00"/>
    <x v="1"/>
    <x v="3"/>
    <d v="2017-07-03T00:00:00"/>
    <s v="Second Class"/>
    <s v="DK-13225"/>
    <s v="Dean Katz"/>
    <x v="1"/>
    <s v="United States"/>
    <x v="125"/>
    <x v="1"/>
    <n v="92804"/>
    <x v="1"/>
    <s v="OFF-ST-10001780"/>
    <x v="1"/>
    <x v="4"/>
    <s v="Tennsco 16-Compartment Lockers with Coat Rack"/>
    <x v="529"/>
    <x v="0"/>
    <x v="0"/>
    <x v="540"/>
    <n v="0.24000000000000002"/>
    <n v="984.79279999999994"/>
    <n v="647.89"/>
    <n v="155.49360000000001"/>
    <x v="0"/>
    <s v="low"/>
    <n v="0.31578947368421056"/>
  </r>
  <r>
    <n v="556"/>
    <s v="CA-2014-155852"/>
    <d v="2014-03-03T00:00:00"/>
    <x v="10"/>
    <x v="2"/>
    <d v="2014-03-07T00:00:00"/>
    <s v="Second Class"/>
    <s v="AJ-10945"/>
    <s v="Ashley Jarboe"/>
    <x v="0"/>
    <s v="United States"/>
    <x v="40"/>
    <x v="3"/>
    <n v="28403"/>
    <x v="0"/>
    <s v="OFF-AR-10003560"/>
    <x v="1"/>
    <x v="6"/>
    <s v="Zebra Zazzle Fluorescent Highlighters"/>
    <x v="530"/>
    <x v="4"/>
    <x v="2"/>
    <x v="541"/>
    <n v="0.17499999999999988"/>
    <n v="16.051200000000005"/>
    <n v="4.8640000000000008"/>
    <n v="0.85119999999999951"/>
    <x v="0"/>
    <s v="average"/>
    <n v="0.21212121212121193"/>
  </r>
  <r>
    <n v="557"/>
    <s v="CA-2016-113243"/>
    <d v="2016-06-10T00:00:00"/>
    <x v="1"/>
    <x v="0"/>
    <d v="2016-06-15T00:00:00"/>
    <s v="Standard Class"/>
    <s v="OT-18730"/>
    <s v="Olvera Toch"/>
    <x v="0"/>
    <s v="United States"/>
    <x v="1"/>
    <x v="1"/>
    <n v="90045"/>
    <x v="1"/>
    <s v="OFF-LA-10001297"/>
    <x v="1"/>
    <x v="2"/>
    <s v="Avery 473"/>
    <x v="346"/>
    <x v="0"/>
    <x v="0"/>
    <x v="354"/>
    <n v="0.48000000000000004"/>
    <n v="10.763999999999999"/>
    <n v="10.35"/>
    <n v="4.968"/>
    <x v="0"/>
    <s v="low"/>
    <n v="0.92307692307692313"/>
  </r>
  <r>
    <n v="558"/>
    <s v="CA-2016-113243"/>
    <d v="2016-06-10T00:00:00"/>
    <x v="1"/>
    <x v="0"/>
    <d v="2016-06-15T00:00:00"/>
    <s v="Standard Class"/>
    <s v="OT-18730"/>
    <s v="Olvera Toch"/>
    <x v="0"/>
    <s v="United States"/>
    <x v="1"/>
    <x v="1"/>
    <n v="90045"/>
    <x v="1"/>
    <s v="FUR-TA-10004256"/>
    <x v="0"/>
    <x v="3"/>
    <s v="Bretford “Just In Time” Height-Adjustable Multi-Task Work Tables"/>
    <x v="531"/>
    <x v="4"/>
    <x v="2"/>
    <x v="542"/>
    <n v="-0.16250000000000012"/>
    <n v="1552.7280000000003"/>
    <n v="333.92"/>
    <n v="-54.262000000000043"/>
    <x v="1"/>
    <s v="average"/>
    <n v="-0.13978494623655924"/>
  </r>
  <r>
    <n v="559"/>
    <s v="CA-2016-113243"/>
    <d v="2016-06-10T00:00:00"/>
    <x v="1"/>
    <x v="0"/>
    <d v="2016-06-15T00:00:00"/>
    <s v="Standard Class"/>
    <s v="OT-18730"/>
    <s v="Olvera Toch"/>
    <x v="0"/>
    <s v="United States"/>
    <x v="1"/>
    <x v="1"/>
    <n v="90045"/>
    <x v="1"/>
    <s v="OFF-PA-10003441"/>
    <x v="1"/>
    <x v="10"/>
    <s v="Xerox 226"/>
    <x v="56"/>
    <x v="2"/>
    <x v="0"/>
    <x v="56"/>
    <n v="0.48"/>
    <n v="16.848000000000006"/>
    <n v="6.4800000000000013"/>
    <n v="3.1104000000000003"/>
    <x v="0"/>
    <s v="low"/>
    <n v="0.9230769230769228"/>
  </r>
  <r>
    <n v="560"/>
    <s v="CA-2017-118731"/>
    <d v="2017-11-20T00:00:00"/>
    <x v="0"/>
    <x v="3"/>
    <d v="2017-11-22T00:00:00"/>
    <s v="Second Class"/>
    <s v="LP-17080"/>
    <s v="Liz Pelletier"/>
    <x v="0"/>
    <s v="United States"/>
    <x v="8"/>
    <x v="1"/>
    <n v="94110"/>
    <x v="1"/>
    <s v="FUR-FU-10003347"/>
    <x v="0"/>
    <x v="5"/>
    <s v="Coloredge Poster Frame"/>
    <x v="532"/>
    <x v="1"/>
    <x v="0"/>
    <x v="543"/>
    <n v="0.39000000000000007"/>
    <n v="25.985999999999994"/>
    <n v="14.199999999999998"/>
    <n v="5.5380000000000003"/>
    <x v="0"/>
    <s v="low"/>
    <n v="0.63934426229508212"/>
  </r>
  <r>
    <n v="561"/>
    <s v="CA-2017-118731"/>
    <d v="2017-11-20T00:00:00"/>
    <x v="0"/>
    <x v="3"/>
    <d v="2017-11-22T00:00:00"/>
    <s v="Second Class"/>
    <s v="LP-17080"/>
    <s v="Liz Pelletier"/>
    <x v="0"/>
    <s v="United States"/>
    <x v="8"/>
    <x v="1"/>
    <n v="94110"/>
    <x v="1"/>
    <s v="OFF-BI-10000069"/>
    <x v="1"/>
    <x v="8"/>
    <s v="GBC Prepunched Paper, 19-Hole, for Binding Systems, 24-lb"/>
    <x v="533"/>
    <x v="3"/>
    <x v="2"/>
    <x v="544"/>
    <n v="0.32499999999999973"/>
    <n v="56.737800000000028"/>
    <n v="12.008000000000001"/>
    <n v="3.9025999999999974"/>
    <x v="0"/>
    <s v="average"/>
    <n v="0.48148148148148096"/>
  </r>
  <r>
    <n v="562"/>
    <s v="CA-2014-145576"/>
    <d v="2014-09-14T00:00:00"/>
    <x v="8"/>
    <x v="2"/>
    <d v="2014-09-18T00:00:00"/>
    <s v="Second Class"/>
    <s v="CA-12775"/>
    <s v="Cynthia Arntzen"/>
    <x v="0"/>
    <s v="United States"/>
    <x v="67"/>
    <x v="2"/>
    <n v="33614"/>
    <x v="0"/>
    <s v="OFF-AP-10003914"/>
    <x v="1"/>
    <x v="9"/>
    <s v="Sanitaire Vibra Groomer IR Commercial Upright Vacuum, Replacement Belts"/>
    <x v="534"/>
    <x v="2"/>
    <x v="2"/>
    <x v="545"/>
    <n v="0.10000000000000006"/>
    <n v="11.7"/>
    <n v="2.6"/>
    <n v="0.26000000000000012"/>
    <x v="0"/>
    <s v="average"/>
    <n v="0.11111111111111117"/>
  </r>
  <r>
    <n v="563"/>
    <s v="CA-2014-145576"/>
    <d v="2014-09-14T00:00:00"/>
    <x v="8"/>
    <x v="2"/>
    <d v="2014-09-18T00:00:00"/>
    <s v="Second Class"/>
    <s v="CA-12775"/>
    <s v="Cynthia Arntzen"/>
    <x v="0"/>
    <s v="United States"/>
    <x v="67"/>
    <x v="2"/>
    <n v="33614"/>
    <x v="0"/>
    <s v="FUR-FU-10004020"/>
    <x v="0"/>
    <x v="5"/>
    <s v="Advantus Panel Wall Acrylic Frame"/>
    <x v="535"/>
    <x v="1"/>
    <x v="2"/>
    <x v="546"/>
    <n v="0.28750000000000003"/>
    <n v="9.3536999999999999"/>
    <n v="4.3760000000000003"/>
    <n v="1.2581"/>
    <x v="0"/>
    <s v="average"/>
    <n v="0.40350877192982459"/>
  </r>
  <r>
    <n v="564"/>
    <s v="CA-2015-130736"/>
    <d v="2015-12-07T00:00:00"/>
    <x v="4"/>
    <x v="1"/>
    <d v="2015-12-09T00:00:00"/>
    <s v="First Class"/>
    <s v="JF-15490"/>
    <s v="Jeremy Farry"/>
    <x v="0"/>
    <s v="United States"/>
    <x v="4"/>
    <x v="4"/>
    <n v="98105"/>
    <x v="1"/>
    <s v="OFF-FA-10003467"/>
    <x v="1"/>
    <x v="13"/>
    <s v="Alliance Big Bands Rubber Bands, 12/Pack"/>
    <x v="536"/>
    <x v="0"/>
    <x v="0"/>
    <x v="232"/>
    <n v="0"/>
    <n v="3.96"/>
    <n v="1.98"/>
    <n v="0"/>
    <x v="0"/>
    <s v="low"/>
    <n v="0"/>
  </r>
  <r>
    <n v="565"/>
    <s v="CA-2015-130736"/>
    <d v="2015-12-07T00:00:00"/>
    <x v="4"/>
    <x v="1"/>
    <d v="2015-12-09T00:00:00"/>
    <s v="First Class"/>
    <s v="JF-15490"/>
    <s v="Jeremy Farry"/>
    <x v="0"/>
    <s v="United States"/>
    <x v="4"/>
    <x v="4"/>
    <n v="98105"/>
    <x v="1"/>
    <s v="OFF-LA-10000634"/>
    <x v="1"/>
    <x v="2"/>
    <s v="Avery 509"/>
    <x v="537"/>
    <x v="7"/>
    <x v="0"/>
    <x v="547"/>
    <n v="0.45999999999999996"/>
    <n v="1.4094"/>
    <n v="2.61"/>
    <n v="1.2005999999999999"/>
    <x v="0"/>
    <s v="low"/>
    <n v="0.85185185185185175"/>
  </r>
  <r>
    <n v="566"/>
    <s v="CA-2017-137099"/>
    <d v="2017-12-07T00:00:00"/>
    <x v="4"/>
    <x v="3"/>
    <d v="2017-12-10T00:00:00"/>
    <s v="First Class"/>
    <s v="FP-14320"/>
    <s v="Frank Preis"/>
    <x v="0"/>
    <s v="United States"/>
    <x v="1"/>
    <x v="1"/>
    <n v="90008"/>
    <x v="1"/>
    <s v="TEC-PH-10002496"/>
    <x v="2"/>
    <x v="7"/>
    <s v="Cisco SPA301"/>
    <x v="538"/>
    <x v="1"/>
    <x v="2"/>
    <x v="548"/>
    <n v="0.12499999999999994"/>
    <n v="327.57900000000006"/>
    <n v="124.79200000000002"/>
    <n v="15.598999999999995"/>
    <x v="0"/>
    <s v="average"/>
    <n v="0.14285714285714277"/>
  </r>
  <r>
    <n v="567"/>
    <s v="CA-2017-156951"/>
    <d v="2017-10-01T00:00:00"/>
    <x v="2"/>
    <x v="3"/>
    <d v="2017-10-08T00:00:00"/>
    <s v="Standard Class"/>
    <s v="EB-13840"/>
    <s v="Ellis Ballard"/>
    <x v="1"/>
    <s v="United States"/>
    <x v="4"/>
    <x v="4"/>
    <n v="98105"/>
    <x v="1"/>
    <s v="OFF-PA-10004530"/>
    <x v="1"/>
    <x v="10"/>
    <s v="Personal Creations Ink Jet Cards and Labels"/>
    <x v="539"/>
    <x v="8"/>
    <x v="0"/>
    <x v="549"/>
    <n v="0.49"/>
    <n v="46.8384"/>
    <n v="11.48"/>
    <n v="5.6252000000000004"/>
    <x v="0"/>
    <s v="low"/>
    <n v="0.96078431372549022"/>
  </r>
  <r>
    <n v="568"/>
    <s v="CA-2017-156951"/>
    <d v="2017-10-01T00:00:00"/>
    <x v="2"/>
    <x v="3"/>
    <d v="2017-10-08T00:00:00"/>
    <s v="Standard Class"/>
    <s v="EB-13840"/>
    <s v="Ellis Ballard"/>
    <x v="1"/>
    <s v="United States"/>
    <x v="4"/>
    <x v="4"/>
    <n v="98105"/>
    <x v="1"/>
    <s v="OFF-BI-10001107"/>
    <x v="1"/>
    <x v="8"/>
    <s v="GBC White Gloss Covers, Plain Front"/>
    <x v="540"/>
    <x v="3"/>
    <x v="2"/>
    <x v="550"/>
    <n v="0.33749999999999997"/>
    <n v="53.720800000000011"/>
    <n v="11.584000000000001"/>
    <n v="3.9096000000000002"/>
    <x v="0"/>
    <s v="average"/>
    <n v="0.50943396226415083"/>
  </r>
  <r>
    <n v="569"/>
    <s v="CA-2017-156951"/>
    <d v="2017-10-01T00:00:00"/>
    <x v="2"/>
    <x v="3"/>
    <d v="2017-10-08T00:00:00"/>
    <s v="Standard Class"/>
    <s v="EB-13840"/>
    <s v="Ellis Ballard"/>
    <x v="1"/>
    <s v="United States"/>
    <x v="4"/>
    <x v="4"/>
    <n v="98105"/>
    <x v="1"/>
    <s v="OFF-PA-10004451"/>
    <x v="1"/>
    <x v="10"/>
    <s v="Xerox 222"/>
    <x v="541"/>
    <x v="1"/>
    <x v="0"/>
    <x v="551"/>
    <n v="0.48000000000000004"/>
    <n v="10.1088"/>
    <n v="6.48"/>
    <n v="3.1104000000000003"/>
    <x v="0"/>
    <s v="low"/>
    <n v="0.92307692307692313"/>
  </r>
  <r>
    <n v="570"/>
    <s v="CA-2017-156951"/>
    <d v="2017-10-01T00:00:00"/>
    <x v="2"/>
    <x v="3"/>
    <d v="2017-10-08T00:00:00"/>
    <s v="Standard Class"/>
    <s v="EB-13840"/>
    <s v="Ellis Ballard"/>
    <x v="1"/>
    <s v="United States"/>
    <x v="4"/>
    <x v="4"/>
    <n v="98105"/>
    <x v="1"/>
    <s v="FUR-CH-10004997"/>
    <x v="0"/>
    <x v="1"/>
    <s v="Hon Every-Day Series Multi-Task Chairs"/>
    <x v="542"/>
    <x v="1"/>
    <x v="2"/>
    <x v="232"/>
    <n v="0"/>
    <n v="451.15199999999993"/>
    <n v="150.38399999999999"/>
    <n v="0"/>
    <x v="0"/>
    <s v="average"/>
    <n v="0"/>
  </r>
  <r>
    <n v="571"/>
    <s v="CA-2017-164826"/>
    <d v="2017-12-28T00:00:00"/>
    <x v="4"/>
    <x v="3"/>
    <d v="2018-01-04T00:00:00"/>
    <s v="Standard Class"/>
    <s v="JF-15415"/>
    <s v="Jennifer Ferguson"/>
    <x v="0"/>
    <s v="United States"/>
    <x v="20"/>
    <x v="15"/>
    <n v="10024"/>
    <x v="3"/>
    <s v="OFF-LA-10001297"/>
    <x v="1"/>
    <x v="2"/>
    <s v="Avery 473"/>
    <x v="543"/>
    <x v="3"/>
    <x v="0"/>
    <x v="552"/>
    <n v="0.47999999999999993"/>
    <n v="37.674000000000007"/>
    <n v="10.35"/>
    <n v="4.9679999999999991"/>
    <x v="0"/>
    <s v="low"/>
    <n v="0.9230769230769228"/>
  </r>
  <r>
    <n v="572"/>
    <s v="CA-2017-164826"/>
    <d v="2017-12-28T00:00:00"/>
    <x v="4"/>
    <x v="3"/>
    <d v="2018-01-04T00:00:00"/>
    <s v="Standard Class"/>
    <s v="JF-15415"/>
    <s v="Jennifer Ferguson"/>
    <x v="0"/>
    <s v="United States"/>
    <x v="20"/>
    <x v="15"/>
    <n v="10024"/>
    <x v="3"/>
    <s v="OFF-FA-10000585"/>
    <x v="1"/>
    <x v="13"/>
    <s v="OIC Bulk Pack Metal Binder Clips"/>
    <x v="544"/>
    <x v="4"/>
    <x v="0"/>
    <x v="553"/>
    <n v="0.45999999999999996"/>
    <n v="7.5384000000000011"/>
    <n v="3.49"/>
    <n v="1.6053999999999999"/>
    <x v="0"/>
    <s v="low"/>
    <n v="0.85185185185185175"/>
  </r>
  <r>
    <n v="573"/>
    <s v="CA-2017-164826"/>
    <d v="2017-12-28T00:00:00"/>
    <x v="4"/>
    <x v="3"/>
    <d v="2018-01-04T00:00:00"/>
    <s v="Standard Class"/>
    <s v="JF-15415"/>
    <s v="Jennifer Ferguson"/>
    <x v="0"/>
    <s v="United States"/>
    <x v="20"/>
    <x v="15"/>
    <n v="10024"/>
    <x v="3"/>
    <s v="OFF-BI-10001922"/>
    <x v="1"/>
    <x v="8"/>
    <s v="Storex Dura Pro Binders"/>
    <x v="545"/>
    <x v="3"/>
    <x v="2"/>
    <x v="554"/>
    <n v="0.33749999999999997"/>
    <n v="22.037400000000005"/>
    <n v="4.7520000000000007"/>
    <n v="1.6037999999999999"/>
    <x v="0"/>
    <s v="average"/>
    <n v="0.50943396226415083"/>
  </r>
  <r>
    <n v="574"/>
    <s v="CA-2017-164826"/>
    <d v="2017-12-28T00:00:00"/>
    <x v="4"/>
    <x v="3"/>
    <d v="2018-01-04T00:00:00"/>
    <s v="Standard Class"/>
    <s v="JF-15415"/>
    <s v="Jennifer Ferguson"/>
    <x v="0"/>
    <s v="United States"/>
    <x v="20"/>
    <x v="15"/>
    <n v="10024"/>
    <x v="3"/>
    <s v="TEC-PH-10000347"/>
    <x v="2"/>
    <x v="7"/>
    <s v="Cush Cases Heavy Duty Rugged Cover Case for Samsung Galaxy S5 - Purple"/>
    <x v="546"/>
    <x v="1"/>
    <x v="0"/>
    <x v="555"/>
    <n v="0.26999999999999996"/>
    <n v="10.840500000000002"/>
    <n v="4.95"/>
    <n v="1.3365"/>
    <x v="0"/>
    <s v="low"/>
    <n v="0.36986301369863006"/>
  </r>
  <r>
    <n v="575"/>
    <s v="CA-2016-127250"/>
    <d v="2016-11-03T00:00:00"/>
    <x v="0"/>
    <x v="0"/>
    <d v="2016-11-07T00:00:00"/>
    <s v="Standard Class"/>
    <s v="SF-20200"/>
    <s v="Sarah Foster"/>
    <x v="0"/>
    <s v="United States"/>
    <x v="126"/>
    <x v="4"/>
    <n v="98270"/>
    <x v="1"/>
    <s v="OFF-AR-10003394"/>
    <x v="1"/>
    <x v="6"/>
    <s v="Newell 332"/>
    <x v="138"/>
    <x v="1"/>
    <x v="0"/>
    <x v="140"/>
    <n v="0.27"/>
    <n v="6.4386000000000001"/>
    <n v="2.94"/>
    <n v="0.79380000000000006"/>
    <x v="0"/>
    <s v="low"/>
    <n v="0.36986301369863017"/>
  </r>
  <r>
    <n v="576"/>
    <s v="CA-2015-149713"/>
    <d v="2015-09-18T00:00:00"/>
    <x v="8"/>
    <x v="1"/>
    <d v="2015-09-22T00:00:00"/>
    <s v="Second Class"/>
    <s v="TG-21640"/>
    <s v="Trudy Glocke"/>
    <x v="0"/>
    <s v="United States"/>
    <x v="85"/>
    <x v="1"/>
    <n v="90805"/>
    <x v="1"/>
    <s v="OFF-PA-10004530"/>
    <x v="1"/>
    <x v="10"/>
    <s v="Personal Creations Ink Jet Cards and Labels"/>
    <x v="547"/>
    <x v="9"/>
    <x v="0"/>
    <x v="556"/>
    <n v="0.49000000000000005"/>
    <n v="81.967199999999991"/>
    <n v="11.48"/>
    <n v="5.6252000000000004"/>
    <x v="0"/>
    <s v="low"/>
    <n v="0.96078431372549045"/>
  </r>
  <r>
    <n v="577"/>
    <s v="CA-2015-149713"/>
    <d v="2015-09-18T00:00:00"/>
    <x v="8"/>
    <x v="1"/>
    <d v="2015-09-22T00:00:00"/>
    <s v="Second Class"/>
    <s v="TG-21640"/>
    <s v="Trudy Glocke"/>
    <x v="0"/>
    <s v="United States"/>
    <x v="85"/>
    <x v="1"/>
    <n v="90805"/>
    <x v="1"/>
    <s v="OFF-PA-10001450"/>
    <x v="1"/>
    <x v="10"/>
    <s v="Rediform S.O.S. Phone Message Books"/>
    <x v="548"/>
    <x v="4"/>
    <x v="0"/>
    <x v="557"/>
    <n v="0.49000000000000005"/>
    <n v="10.1592"/>
    <n v="4.9800000000000004"/>
    <n v="2.4402000000000004"/>
    <x v="0"/>
    <s v="low"/>
    <n v="0.96078431372549034"/>
  </r>
  <r>
    <n v="578"/>
    <s v="CA-2015-149713"/>
    <d v="2015-09-18T00:00:00"/>
    <x v="8"/>
    <x v="1"/>
    <d v="2015-09-22T00:00:00"/>
    <s v="Second Class"/>
    <s v="TG-21640"/>
    <s v="Trudy Glocke"/>
    <x v="0"/>
    <s v="United States"/>
    <x v="85"/>
    <x v="1"/>
    <n v="90805"/>
    <x v="1"/>
    <s v="OFF-SU-10001574"/>
    <x v="1"/>
    <x v="14"/>
    <s v="Acme Value Line Scissors"/>
    <x v="549"/>
    <x v="0"/>
    <x v="0"/>
    <x v="558"/>
    <n v="0.29999999999999993"/>
    <n v="5.1100000000000003"/>
    <n v="3.65"/>
    <n v="1.0949999999999998"/>
    <x v="0"/>
    <s v="low"/>
    <n v="0.42857142857142844"/>
  </r>
  <r>
    <n v="579"/>
    <s v="CA-2017-118640"/>
    <d v="2017-07-20T00:00:00"/>
    <x v="7"/>
    <x v="3"/>
    <d v="2017-07-26T00:00:00"/>
    <s v="Standard Class"/>
    <s v="CS-11950"/>
    <s v="Carlos Soltero"/>
    <x v="0"/>
    <s v="United States"/>
    <x v="22"/>
    <x v="10"/>
    <n v="60610"/>
    <x v="2"/>
    <s v="OFF-ST-10002974"/>
    <x v="1"/>
    <x v="4"/>
    <s v="Trav-L-File Heavy-Duty Shuttle II, Black"/>
    <x v="550"/>
    <x v="0"/>
    <x v="2"/>
    <x v="559"/>
    <n v="0.12499999999999992"/>
    <n v="60.998000000000005"/>
    <n v="34.856000000000002"/>
    <n v="4.3569999999999975"/>
    <x v="0"/>
    <s v="average"/>
    <n v="0.14285714285714277"/>
  </r>
  <r>
    <n v="580"/>
    <s v="CA-2017-118640"/>
    <d v="2017-07-20T00:00:00"/>
    <x v="7"/>
    <x v="3"/>
    <d v="2017-07-26T00:00:00"/>
    <s v="Standard Class"/>
    <s v="CS-11950"/>
    <s v="Carlos Soltero"/>
    <x v="0"/>
    <s v="United States"/>
    <x v="22"/>
    <x v="10"/>
    <n v="60610"/>
    <x v="2"/>
    <s v="FUR-FU-10001475"/>
    <x v="0"/>
    <x v="5"/>
    <s v="Contract Clock, 14&quot;, Brown"/>
    <x v="551"/>
    <x v="7"/>
    <x v="7"/>
    <x v="560"/>
    <n v="-0.65"/>
    <n v="14.5068"/>
    <n v="8.7919999999999998"/>
    <n v="-5.7148000000000003"/>
    <x v="1"/>
    <s v="high"/>
    <n v="-0.39393939393939398"/>
  </r>
  <r>
    <n v="581"/>
    <s v="CA-2015-132906"/>
    <d v="2015-09-10T00:00:00"/>
    <x v="8"/>
    <x v="1"/>
    <d v="2015-09-14T00:00:00"/>
    <s v="Standard Class"/>
    <s v="CC-12145"/>
    <s v="Charles Crestani"/>
    <x v="0"/>
    <s v="United States"/>
    <x v="1"/>
    <x v="1"/>
    <n v="90004"/>
    <x v="1"/>
    <s v="OFF-SU-10004498"/>
    <x v="1"/>
    <x v="14"/>
    <s v="Martin-Yale Premier Letter Opener"/>
    <x v="552"/>
    <x v="4"/>
    <x v="0"/>
    <x v="561"/>
    <n v="3.0000000000000006E-2"/>
    <n v="49.974400000000003"/>
    <n v="12.88"/>
    <n v="0.38640000000000008"/>
    <x v="0"/>
    <s v="low"/>
    <n v="3.0927835051546396E-2"/>
  </r>
  <r>
    <n v="582"/>
    <s v="CA-2017-145233"/>
    <d v="2017-12-01T00:00:00"/>
    <x v="4"/>
    <x v="3"/>
    <d v="2017-12-05T00:00:00"/>
    <s v="Standard Class"/>
    <s v="DV-13465"/>
    <s v="Dianna Vittorini"/>
    <x v="0"/>
    <s v="United States"/>
    <x v="60"/>
    <x v="22"/>
    <n v="80219"/>
    <x v="1"/>
    <s v="TEC-PH-10004977"/>
    <x v="2"/>
    <x v="7"/>
    <s v="GE 30524EE4"/>
    <x v="553"/>
    <x v="1"/>
    <x v="2"/>
    <x v="562"/>
    <n v="0.11249999999999988"/>
    <n v="417.45870000000014"/>
    <n v="156.79200000000003"/>
    <n v="17.639099999999985"/>
    <x v="0"/>
    <s v="average"/>
    <n v="0.12676056338028155"/>
  </r>
  <r>
    <n v="583"/>
    <s v="CA-2017-145233"/>
    <d v="2017-12-01T00:00:00"/>
    <x v="4"/>
    <x v="3"/>
    <d v="2017-12-05T00:00:00"/>
    <s v="Standard Class"/>
    <s v="DV-13465"/>
    <s v="Dianna Vittorini"/>
    <x v="0"/>
    <s v="United States"/>
    <x v="60"/>
    <x v="22"/>
    <n v="80219"/>
    <x v="1"/>
    <s v="TEC-PH-10000586"/>
    <x v="2"/>
    <x v="7"/>
    <s v="AT&amp;T SB67148 SynJ"/>
    <x v="554"/>
    <x v="0"/>
    <x v="2"/>
    <x v="563"/>
    <n v="8.750000000000005E-2"/>
    <n v="96.345399999999998"/>
    <n v="52.792000000000002"/>
    <n v="4.6193000000000026"/>
    <x v="0"/>
    <s v="average"/>
    <n v="9.589041095890416E-2"/>
  </r>
  <r>
    <n v="584"/>
    <s v="CA-2017-145233"/>
    <d v="2017-12-01T00:00:00"/>
    <x v="4"/>
    <x v="3"/>
    <d v="2017-12-05T00:00:00"/>
    <s v="Standard Class"/>
    <s v="DV-13465"/>
    <s v="Dianna Vittorini"/>
    <x v="0"/>
    <s v="United States"/>
    <x v="60"/>
    <x v="22"/>
    <n v="80219"/>
    <x v="1"/>
    <s v="OFF-AP-10000358"/>
    <x v="1"/>
    <x v="9"/>
    <s v="Fellowes Basic Home/Office Series Surge Protectors"/>
    <x v="555"/>
    <x v="1"/>
    <x v="2"/>
    <x v="564"/>
    <n v="0.11249999999999988"/>
    <n v="27.647400000000005"/>
    <n v="10.384"/>
    <n v="1.1681999999999988"/>
    <x v="0"/>
    <s v="average"/>
    <n v="0.12676056338028155"/>
  </r>
  <r>
    <n v="585"/>
    <s v="CA-2017-145233"/>
    <d v="2017-12-01T00:00:00"/>
    <x v="4"/>
    <x v="3"/>
    <d v="2017-12-05T00:00:00"/>
    <s v="Standard Class"/>
    <s v="DV-13465"/>
    <s v="Dianna Vittorini"/>
    <x v="0"/>
    <s v="United States"/>
    <x v="60"/>
    <x v="22"/>
    <n v="80219"/>
    <x v="1"/>
    <s v="OFF-BI-10002764"/>
    <x v="1"/>
    <x v="8"/>
    <s v="Recycled Pressboard Report Cover with Reinforced Top Hinge"/>
    <x v="556"/>
    <x v="3"/>
    <x v="6"/>
    <x v="565"/>
    <n v="-0.69999999999999962"/>
    <n v="11.531099999999999"/>
    <n v="0.96900000000000008"/>
    <n v="-0.67829999999999957"/>
    <x v="1"/>
    <s v="high"/>
    <n v="-0.41176470588235276"/>
  </r>
  <r>
    <n v="586"/>
    <s v="CA-2017-145233"/>
    <d v="2017-12-01T00:00:00"/>
    <x v="4"/>
    <x v="3"/>
    <d v="2017-12-05T00:00:00"/>
    <s v="Standard Class"/>
    <s v="DV-13465"/>
    <s v="Dianna Vittorini"/>
    <x v="0"/>
    <s v="United States"/>
    <x v="60"/>
    <x v="22"/>
    <n v="80219"/>
    <x v="1"/>
    <s v="TEC-PH-10001254"/>
    <x v="2"/>
    <x v="7"/>
    <s v="Jabra BIZ 2300 Duo QD Duo Corded Headset"/>
    <x v="557"/>
    <x v="4"/>
    <x v="2"/>
    <x v="566"/>
    <n v="7.4999999999999956E-2"/>
    <n v="375.8904"/>
    <n v="101.592"/>
    <n v="7.6193999999999953"/>
    <x v="0"/>
    <s v="average"/>
    <n v="8.108108108108103E-2"/>
  </r>
  <r>
    <n v="587"/>
    <s v="CA-2015-128139"/>
    <d v="2015-07-03T00:00:00"/>
    <x v="7"/>
    <x v="1"/>
    <d v="2015-07-09T00:00:00"/>
    <s v="Standard Class"/>
    <s v="BD-11725"/>
    <s v="Bruce Degenhardt"/>
    <x v="0"/>
    <s v="United States"/>
    <x v="102"/>
    <x v="0"/>
    <n v="40475"/>
    <x v="0"/>
    <s v="FUR-CH-10003956"/>
    <x v="0"/>
    <x v="1"/>
    <s v="Novimex High-Tech Fabric Mesh Task Chair"/>
    <x v="558"/>
    <x v="7"/>
    <x v="0"/>
    <x v="567"/>
    <n v="6.9999999999999923E-2"/>
    <n v="66.011400000000009"/>
    <n v="70.98"/>
    <n v="4.968599999999995"/>
    <x v="0"/>
    <s v="low"/>
    <n v="7.5268817204300995E-2"/>
  </r>
  <r>
    <n v="588"/>
    <s v="CA-2015-128139"/>
    <d v="2015-07-03T00:00:00"/>
    <x v="7"/>
    <x v="1"/>
    <d v="2015-07-09T00:00:00"/>
    <s v="Standard Class"/>
    <s v="BD-11725"/>
    <s v="Bruce Degenhardt"/>
    <x v="0"/>
    <s v="United States"/>
    <x v="102"/>
    <x v="0"/>
    <n v="40475"/>
    <x v="0"/>
    <s v="OFF-LA-10003930"/>
    <x v="1"/>
    <x v="2"/>
    <s v="Dot Matrix Printer Tape Reel Labels, White, 5000/Box"/>
    <x v="559"/>
    <x v="1"/>
    <x v="0"/>
    <x v="568"/>
    <n v="0.49000000000000005"/>
    <n v="150.4143"/>
    <n v="98.31"/>
    <n v="48.171900000000001"/>
    <x v="0"/>
    <s v="low"/>
    <n v="0.96078431372549022"/>
  </r>
  <r>
    <n v="589"/>
    <s v="US-2016-156986"/>
    <d v="2016-03-20T00:00:00"/>
    <x v="10"/>
    <x v="0"/>
    <d v="2016-03-24T00:00:00"/>
    <s v="Standard Class"/>
    <s v="ZC-21910"/>
    <s v="Zuschuss Carroll"/>
    <x v="0"/>
    <s v="United States"/>
    <x v="127"/>
    <x v="21"/>
    <n v="97301"/>
    <x v="1"/>
    <s v="TEC-PH-10003800"/>
    <x v="2"/>
    <x v="7"/>
    <s v="i.Sound Portable Power - 8000 mAh"/>
    <x v="560"/>
    <x v="0"/>
    <x v="2"/>
    <x v="569"/>
    <n v="-0.23750000000000004"/>
    <n v="104.92020000000001"/>
    <n v="42.392000000000003"/>
    <n v="-10.068100000000003"/>
    <x v="1"/>
    <s v="average"/>
    <n v="-0.19191919191919196"/>
  </r>
  <r>
    <n v="590"/>
    <s v="US-2016-156986"/>
    <d v="2016-03-20T00:00:00"/>
    <x v="10"/>
    <x v="0"/>
    <d v="2016-03-24T00:00:00"/>
    <s v="Standard Class"/>
    <s v="ZC-21910"/>
    <s v="Zuschuss Carroll"/>
    <x v="0"/>
    <s v="United States"/>
    <x v="127"/>
    <x v="21"/>
    <n v="97301"/>
    <x v="1"/>
    <s v="OFF-PA-10002005"/>
    <x v="1"/>
    <x v="10"/>
    <s v="Xerox 225"/>
    <x v="561"/>
    <x v="4"/>
    <x v="2"/>
    <x v="570"/>
    <n v="0.34999999999999992"/>
    <n v="13.478400000000004"/>
    <n v="5.1840000000000011"/>
    <n v="1.8144"/>
    <x v="0"/>
    <s v="average"/>
    <n v="0.53846153846153832"/>
  </r>
  <r>
    <n v="591"/>
    <s v="US-2016-156986"/>
    <d v="2016-03-20T00:00:00"/>
    <x v="10"/>
    <x v="0"/>
    <d v="2016-03-24T00:00:00"/>
    <s v="Standard Class"/>
    <s v="ZC-21910"/>
    <s v="Zuschuss Carroll"/>
    <x v="0"/>
    <s v="United States"/>
    <x v="127"/>
    <x v="21"/>
    <n v="97301"/>
    <x v="1"/>
    <s v="OFF-BI-10002498"/>
    <x v="1"/>
    <x v="8"/>
    <s v="Clear Mylar Reinforcing Strips"/>
    <x v="562"/>
    <x v="1"/>
    <x v="6"/>
    <x v="571"/>
    <n v="-0.76666666666666672"/>
    <n v="29.717100000000009"/>
    <n v="5.607000000000002"/>
    <n v="-4.2987000000000011"/>
    <x v="1"/>
    <s v="high"/>
    <n v="-0.43396226415094341"/>
  </r>
  <r>
    <n v="592"/>
    <s v="US-2016-156986"/>
    <d v="2016-03-20T00:00:00"/>
    <x v="10"/>
    <x v="0"/>
    <d v="2016-03-24T00:00:00"/>
    <s v="Standard Class"/>
    <s v="ZC-21910"/>
    <s v="Zuschuss Carroll"/>
    <x v="0"/>
    <s v="United States"/>
    <x v="127"/>
    <x v="21"/>
    <n v="97301"/>
    <x v="1"/>
    <s v="OFF-PA-10004101"/>
    <x v="1"/>
    <x v="10"/>
    <s v="Xerox 1894"/>
    <x v="563"/>
    <x v="0"/>
    <x v="2"/>
    <x v="572"/>
    <n v="0.34999999999999992"/>
    <n v="6.7392000000000021"/>
    <n v="5.1840000000000011"/>
    <n v="1.8144"/>
    <x v="0"/>
    <s v="average"/>
    <n v="0.53846153846153832"/>
  </r>
  <r>
    <n v="593"/>
    <s v="CA-2014-135405"/>
    <d v="2014-01-09T00:00:00"/>
    <x v="9"/>
    <x v="2"/>
    <d v="2014-01-13T00:00:00"/>
    <s v="Standard Class"/>
    <s v="MS-17830"/>
    <s v="Melanie Seite"/>
    <x v="0"/>
    <s v="United States"/>
    <x v="128"/>
    <x v="5"/>
    <n v="78041"/>
    <x v="2"/>
    <s v="OFF-AR-10004078"/>
    <x v="1"/>
    <x v="6"/>
    <s v="Newell 312"/>
    <x v="564"/>
    <x v="0"/>
    <x v="2"/>
    <x v="573"/>
    <n v="0.12499999999999997"/>
    <n v="8.1760000000000002"/>
    <n v="4.6719999999999997"/>
    <n v="0.58399999999999985"/>
    <x v="0"/>
    <s v="average"/>
    <n v="0.14285714285714282"/>
  </r>
  <r>
    <n v="594"/>
    <s v="CA-2014-135405"/>
    <d v="2014-01-09T00:00:00"/>
    <x v="9"/>
    <x v="2"/>
    <d v="2014-01-13T00:00:00"/>
    <s v="Standard Class"/>
    <s v="MS-17830"/>
    <s v="Melanie Seite"/>
    <x v="0"/>
    <s v="United States"/>
    <x v="128"/>
    <x v="5"/>
    <n v="78041"/>
    <x v="2"/>
    <s v="TEC-AC-10001266"/>
    <x v="2"/>
    <x v="11"/>
    <s v="Memorex Micro Travel Drive 8 GB"/>
    <x v="565"/>
    <x v="1"/>
    <x v="2"/>
    <x v="574"/>
    <n v="0.31249999999999983"/>
    <n v="21.450000000000006"/>
    <n v="10.4"/>
    <n v="3.2499999999999987"/>
    <x v="0"/>
    <s v="average"/>
    <n v="0.45454545454545425"/>
  </r>
  <r>
    <n v="595"/>
    <s v="CA-2014-131450"/>
    <d v="2014-08-08T00:00:00"/>
    <x v="6"/>
    <x v="2"/>
    <d v="2014-08-15T00:00:00"/>
    <s v="Standard Class"/>
    <s v="LR-16915"/>
    <s v="Lena Radford"/>
    <x v="0"/>
    <s v="United States"/>
    <x v="70"/>
    <x v="1"/>
    <n v="92024"/>
    <x v="1"/>
    <s v="OFF-AP-10004708"/>
    <x v="1"/>
    <x v="9"/>
    <s v="Fellowes Superior 10 Outlet Split Surge Protector"/>
    <x v="566"/>
    <x v="0"/>
    <x v="0"/>
    <x v="575"/>
    <n v="0.28999999999999992"/>
    <n v="54.045200000000008"/>
    <n v="38.06"/>
    <n v="11.037399999999998"/>
    <x v="0"/>
    <s v="low"/>
    <n v="0.40845070422535196"/>
  </r>
  <r>
    <n v="596"/>
    <s v="CA-2014-131450"/>
    <d v="2014-08-08T00:00:00"/>
    <x v="6"/>
    <x v="2"/>
    <d v="2014-08-15T00:00:00"/>
    <s v="Standard Class"/>
    <s v="LR-16915"/>
    <s v="Lena Radford"/>
    <x v="0"/>
    <s v="United States"/>
    <x v="70"/>
    <x v="1"/>
    <n v="92024"/>
    <x v="1"/>
    <s v="TEC-CO-10004115"/>
    <x v="2"/>
    <x v="16"/>
    <s v="Sharp AL-1530CS Digital Copier"/>
    <x v="387"/>
    <x v="1"/>
    <x v="2"/>
    <x v="396"/>
    <n v="0.36249999999999999"/>
    <n v="764.98470000000009"/>
    <n v="399.99200000000002"/>
    <n v="144.99710000000002"/>
    <x v="0"/>
    <s v="average"/>
    <n v="0.56862745098039214"/>
  </r>
  <r>
    <n v="597"/>
    <s v="CA-2014-131450"/>
    <d v="2014-08-08T00:00:00"/>
    <x v="6"/>
    <x v="2"/>
    <d v="2014-08-15T00:00:00"/>
    <s v="Standard Class"/>
    <s v="LR-16915"/>
    <s v="Lena Radford"/>
    <x v="0"/>
    <s v="United States"/>
    <x v="70"/>
    <x v="1"/>
    <n v="92024"/>
    <x v="1"/>
    <s v="TEC-PH-10002398"/>
    <x v="2"/>
    <x v="7"/>
    <s v="AT&amp;T 1070 Corded Phone"/>
    <x v="567"/>
    <x v="2"/>
    <x v="2"/>
    <x v="576"/>
    <n v="0.12499999999999988"/>
    <n v="390.21500000000009"/>
    <n v="89.192000000000007"/>
    <n v="11.14899999999999"/>
    <x v="0"/>
    <s v="average"/>
    <n v="0.14285714285714268"/>
  </r>
  <r>
    <n v="598"/>
    <s v="CA-2014-131450"/>
    <d v="2014-08-08T00:00:00"/>
    <x v="6"/>
    <x v="2"/>
    <d v="2014-08-15T00:00:00"/>
    <s v="Standard Class"/>
    <s v="LR-16915"/>
    <s v="Lena Radford"/>
    <x v="0"/>
    <s v="United States"/>
    <x v="70"/>
    <x v="1"/>
    <n v="92024"/>
    <x v="1"/>
    <s v="FUR-FU-10001979"/>
    <x v="0"/>
    <x v="5"/>
    <s v="Dana Halogen Swing-Arm Architect Lamp"/>
    <x v="568"/>
    <x v="8"/>
    <x v="0"/>
    <x v="577"/>
    <n v="0.28000000000000008"/>
    <n v="235.98719999999997"/>
    <n v="40.97"/>
    <n v="11.471600000000002"/>
    <x v="0"/>
    <s v="low"/>
    <n v="0.38888888888888901"/>
  </r>
  <r>
    <n v="599"/>
    <s v="CA-2016-120180"/>
    <d v="2016-07-14T00:00:00"/>
    <x v="7"/>
    <x v="0"/>
    <d v="2016-07-16T00:00:00"/>
    <s v="First Class"/>
    <s v="TP-21130"/>
    <s v="Theone Pippenger"/>
    <x v="0"/>
    <s v="United States"/>
    <x v="10"/>
    <x v="9"/>
    <n v="19134"/>
    <x v="3"/>
    <s v="OFF-SU-10004115"/>
    <x v="1"/>
    <x v="14"/>
    <s v="Acme Stainless Steel Office Snips"/>
    <x v="569"/>
    <x v="0"/>
    <x v="2"/>
    <x v="578"/>
    <n v="8.7500000000000064E-2"/>
    <n v="10.614199999999999"/>
    <n v="5.8159999999999998"/>
    <n v="0.50890000000000035"/>
    <x v="0"/>
    <s v="average"/>
    <n v="9.5890410958904188E-2"/>
  </r>
  <r>
    <n v="600"/>
    <s v="US-2016-100720"/>
    <d v="2016-07-16T00:00:00"/>
    <x v="7"/>
    <x v="0"/>
    <d v="2016-07-21T00:00:00"/>
    <s v="Standard Class"/>
    <s v="CK-12205"/>
    <s v="Chloris Kastensmidt"/>
    <x v="0"/>
    <s v="United States"/>
    <x v="10"/>
    <x v="9"/>
    <n v="19120"/>
    <x v="3"/>
    <s v="TEC-PH-10001425"/>
    <x v="2"/>
    <x v="7"/>
    <s v="Mophie Juice Pack Helium for iPhone"/>
    <x v="570"/>
    <x v="1"/>
    <x v="10"/>
    <x v="579"/>
    <n v="-0.20000000000000007"/>
    <n v="172.77839999999998"/>
    <n v="47.993999999999993"/>
    <n v="-9.5988000000000024"/>
    <x v="1"/>
    <s v="high"/>
    <n v="-0.16666666666666671"/>
  </r>
  <r>
    <n v="601"/>
    <s v="US-2016-100720"/>
    <d v="2016-07-16T00:00:00"/>
    <x v="7"/>
    <x v="0"/>
    <d v="2016-07-21T00:00:00"/>
    <s v="Standard Class"/>
    <s v="CK-12205"/>
    <s v="Chloris Kastensmidt"/>
    <x v="0"/>
    <s v="United States"/>
    <x v="10"/>
    <x v="9"/>
    <n v="19120"/>
    <x v="3"/>
    <s v="TEC-PH-10003963"/>
    <x v="2"/>
    <x v="7"/>
    <s v="GE 2-Jack Phone Line Splitter"/>
    <x v="571"/>
    <x v="4"/>
    <x v="10"/>
    <x v="580"/>
    <n v="-0.23333333333333345"/>
    <n v="609.73040000000003"/>
    <n v="123.59399999999999"/>
    <n v="-28.838600000000014"/>
    <x v="1"/>
    <s v="high"/>
    <n v="-0.18918918918918928"/>
  </r>
  <r>
    <n v="602"/>
    <s v="US-2016-100720"/>
    <d v="2016-07-16T00:00:00"/>
    <x v="7"/>
    <x v="0"/>
    <d v="2016-07-21T00:00:00"/>
    <s v="Standard Class"/>
    <s v="CK-12205"/>
    <s v="Chloris Kastensmidt"/>
    <x v="0"/>
    <s v="United States"/>
    <x v="10"/>
    <x v="9"/>
    <n v="19120"/>
    <x v="3"/>
    <s v="OFF-SU-10001574"/>
    <x v="1"/>
    <x v="14"/>
    <s v="Acme Value Line Scissors"/>
    <x v="572"/>
    <x v="0"/>
    <x v="2"/>
    <x v="581"/>
    <n v="0.12499999999999993"/>
    <n v="5.1100000000000003"/>
    <n v="2.92"/>
    <n v="0.36499999999999977"/>
    <x v="0"/>
    <s v="average"/>
    <n v="0.14285714285714277"/>
  </r>
  <r>
    <n v="603"/>
    <s v="CA-2014-149958"/>
    <d v="2014-03-15T00:00:00"/>
    <x v="10"/>
    <x v="2"/>
    <d v="2014-03-19T00:00:00"/>
    <s v="Standard Class"/>
    <s v="AS-10240"/>
    <s v="Alan Shonely"/>
    <x v="0"/>
    <s v="United States"/>
    <x v="67"/>
    <x v="2"/>
    <n v="33614"/>
    <x v="0"/>
    <s v="OFF-ST-10001490"/>
    <x v="1"/>
    <x v="4"/>
    <s v="Hot File 7-Pocket, Floor Stand"/>
    <x v="573"/>
    <x v="7"/>
    <x v="2"/>
    <x v="582"/>
    <n v="0.12499999999999985"/>
    <n v="124.92900000000003"/>
    <n v="142.77600000000001"/>
    <n v="17.84699999999998"/>
    <x v="0"/>
    <s v="average"/>
    <n v="0.14285714285714265"/>
  </r>
  <r>
    <n v="604"/>
    <s v="CA-2014-149958"/>
    <d v="2014-03-15T00:00:00"/>
    <x v="10"/>
    <x v="2"/>
    <d v="2014-03-19T00:00:00"/>
    <s v="Standard Class"/>
    <s v="AS-10240"/>
    <s v="Alan Shonely"/>
    <x v="0"/>
    <s v="United States"/>
    <x v="67"/>
    <x v="2"/>
    <n v="33614"/>
    <x v="0"/>
    <s v="FUR-FU-10001756"/>
    <x v="0"/>
    <x v="5"/>
    <s v="Eldon Expressions Desk Accessory, Wood Photo Frame, Mahogany"/>
    <x v="502"/>
    <x v="1"/>
    <x v="2"/>
    <x v="514"/>
    <n v="0.11249999999999982"/>
    <n v="40.555200000000006"/>
    <n v="15.231999999999999"/>
    <n v="1.7135999999999971"/>
    <x v="0"/>
    <s v="average"/>
    <n v="0.12676056338028147"/>
  </r>
  <r>
    <n v="605"/>
    <s v="CA-2014-149958"/>
    <d v="2014-03-15T00:00:00"/>
    <x v="10"/>
    <x v="2"/>
    <d v="2014-03-19T00:00:00"/>
    <s v="Standard Class"/>
    <s v="AS-10240"/>
    <s v="Alan Shonely"/>
    <x v="0"/>
    <s v="United States"/>
    <x v="67"/>
    <x v="2"/>
    <n v="33614"/>
    <x v="0"/>
    <s v="OFF-BI-10000773"/>
    <x v="1"/>
    <x v="8"/>
    <s v="Insertable Tab Post Binder Dividers"/>
    <x v="574"/>
    <x v="1"/>
    <x v="6"/>
    <x v="583"/>
    <n v="-0.76666666666666683"/>
    <n v="12.751800000000001"/>
    <n v="2.4060000000000001"/>
    <n v="-1.8446000000000005"/>
    <x v="1"/>
    <s v="high"/>
    <n v="-0.43396226415094347"/>
  </r>
  <r>
    <n v="606"/>
    <s v="CA-2014-149958"/>
    <d v="2014-03-15T00:00:00"/>
    <x v="10"/>
    <x v="2"/>
    <d v="2014-03-19T00:00:00"/>
    <s v="Standard Class"/>
    <s v="AS-10240"/>
    <s v="Alan Shonely"/>
    <x v="0"/>
    <s v="United States"/>
    <x v="67"/>
    <x v="2"/>
    <n v="33614"/>
    <x v="0"/>
    <s v="OFF-BI-10001543"/>
    <x v="1"/>
    <x v="8"/>
    <s v="GBC VeloBinder Manual Binding System"/>
    <x v="575"/>
    <x v="4"/>
    <x v="6"/>
    <x v="584"/>
    <n v="-0.73333333333333317"/>
    <n v="74.859200000000016"/>
    <n v="10.797000000000002"/>
    <n v="-7.9177999999999997"/>
    <x v="1"/>
    <s v="high"/>
    <n v="-0.42307692307692296"/>
  </r>
  <r>
    <n v="607"/>
    <s v="CA-2014-149958"/>
    <d v="2014-03-15T00:00:00"/>
    <x v="10"/>
    <x v="2"/>
    <d v="2014-03-19T00:00:00"/>
    <s v="Standard Class"/>
    <s v="AS-10240"/>
    <s v="Alan Shonely"/>
    <x v="0"/>
    <s v="United States"/>
    <x v="67"/>
    <x v="2"/>
    <n v="33614"/>
    <x v="0"/>
    <s v="OFF-PA-10002120"/>
    <x v="1"/>
    <x v="10"/>
    <s v="Xerox 1889"/>
    <x v="576"/>
    <x v="1"/>
    <x v="2"/>
    <x v="585"/>
    <n v="0.36250000000000004"/>
    <n v="84.088799999999992"/>
    <n v="43.967999999999996"/>
    <n v="15.938400000000001"/>
    <x v="0"/>
    <s v="average"/>
    <n v="0.56862745098039225"/>
  </r>
  <r>
    <n v="608"/>
    <s v="US-2014-105767"/>
    <d v="2014-05-23T00:00:00"/>
    <x v="5"/>
    <x v="2"/>
    <d v="2014-05-27T00:00:00"/>
    <s v="Standard Class"/>
    <s v="AR-10510"/>
    <s v="Andrew Roberts"/>
    <x v="0"/>
    <s v="United States"/>
    <x v="10"/>
    <x v="9"/>
    <n v="19134"/>
    <x v="3"/>
    <s v="OFF-BI-10000848"/>
    <x v="1"/>
    <x v="8"/>
    <s v="Angle-D Ring Binders"/>
    <x v="577"/>
    <x v="0"/>
    <x v="6"/>
    <x v="586"/>
    <n v="-0.8"/>
    <n v="5.9076000000000004"/>
    <n v="1.6410000000000002"/>
    <n v="-1.3128000000000002"/>
    <x v="1"/>
    <s v="high"/>
    <n v="-0.44444444444444448"/>
  </r>
  <r>
    <n v="609"/>
    <s v="US-2014-105767"/>
    <d v="2014-05-23T00:00:00"/>
    <x v="5"/>
    <x v="2"/>
    <d v="2014-05-27T00:00:00"/>
    <s v="Standard Class"/>
    <s v="AR-10510"/>
    <s v="Andrew Roberts"/>
    <x v="0"/>
    <s v="United States"/>
    <x v="10"/>
    <x v="9"/>
    <n v="19134"/>
    <x v="3"/>
    <s v="OFF-AR-10001246"/>
    <x v="1"/>
    <x v="6"/>
    <s v="Newell 317"/>
    <x v="578"/>
    <x v="6"/>
    <x v="2"/>
    <x v="587"/>
    <n v="0.11249999999999993"/>
    <n v="18.7866"/>
    <n v="2.3519999999999999"/>
    <n v="0.26459999999999984"/>
    <x v="0"/>
    <s v="average"/>
    <n v="0.1267605633802816"/>
  </r>
  <r>
    <n v="610"/>
    <s v="US-2014-105767"/>
    <d v="2014-05-23T00:00:00"/>
    <x v="5"/>
    <x v="2"/>
    <d v="2014-05-27T00:00:00"/>
    <s v="Standard Class"/>
    <s v="AR-10510"/>
    <s v="Andrew Roberts"/>
    <x v="0"/>
    <s v="United States"/>
    <x v="10"/>
    <x v="9"/>
    <n v="19134"/>
    <x v="3"/>
    <s v="TEC-PH-10003092"/>
    <x v="2"/>
    <x v="7"/>
    <s v="Motorola L804"/>
    <x v="579"/>
    <x v="0"/>
    <x v="10"/>
    <x v="588"/>
    <n v="-0.18333333333333338"/>
    <n v="65.305800000000005"/>
    <n v="27.594000000000001"/>
    <n v="-5.0589000000000013"/>
    <x v="1"/>
    <s v="high"/>
    <n v="-0.15492957746478875"/>
  </r>
  <r>
    <n v="611"/>
    <s v="CA-2016-161816"/>
    <d v="2016-04-28T00:00:00"/>
    <x v="3"/>
    <x v="0"/>
    <d v="2016-05-01T00:00:00"/>
    <s v="First Class"/>
    <s v="NB-18655"/>
    <s v="Nona Balk"/>
    <x v="1"/>
    <s v="United States"/>
    <x v="61"/>
    <x v="5"/>
    <n v="75217"/>
    <x v="2"/>
    <s v="TEC-PH-10003012"/>
    <x v="2"/>
    <x v="7"/>
    <s v="Nortel Meridian M3904 Professional Digital phone"/>
    <x v="580"/>
    <x v="1"/>
    <x v="2"/>
    <x v="589"/>
    <n v="0.11249999999999986"/>
    <n v="327.9987000000001"/>
    <n v="123.19200000000001"/>
    <n v="13.859099999999984"/>
    <x v="0"/>
    <s v="average"/>
    <n v="0.12676056338028149"/>
  </r>
  <r>
    <n v="612"/>
    <s v="CA-2016-161816"/>
    <d v="2016-04-28T00:00:00"/>
    <x v="3"/>
    <x v="0"/>
    <d v="2016-05-01T00:00:00"/>
    <s v="First Class"/>
    <s v="NB-18655"/>
    <s v="Nona Balk"/>
    <x v="1"/>
    <s v="United States"/>
    <x v="61"/>
    <x v="5"/>
    <n v="75217"/>
    <x v="2"/>
    <s v="OFF-LA-10004345"/>
    <x v="1"/>
    <x v="2"/>
    <s v="Avery 493"/>
    <x v="581"/>
    <x v="4"/>
    <x v="2"/>
    <x v="590"/>
    <n v="0.36249999999999988"/>
    <n v="10.016400000000003"/>
    <n v="3.9280000000000004"/>
    <n v="1.4238999999999997"/>
    <x v="0"/>
    <s v="average"/>
    <n v="0.56862745098039191"/>
  </r>
  <r>
    <n v="613"/>
    <s v="CA-2016-121223"/>
    <d v="2016-09-11T00:00:00"/>
    <x v="8"/>
    <x v="0"/>
    <d v="2016-09-13T00:00:00"/>
    <s v="Second Class"/>
    <s v="GD-14590"/>
    <s v="Giulietta Dortch"/>
    <x v="1"/>
    <s v="United States"/>
    <x v="10"/>
    <x v="9"/>
    <n v="19143"/>
    <x v="3"/>
    <s v="OFF-PA-10001204"/>
    <x v="1"/>
    <x v="10"/>
    <s v="Xerox 1972"/>
    <x v="582"/>
    <x v="0"/>
    <x v="2"/>
    <x v="591"/>
    <n v="0.31249999999999994"/>
    <n v="5.8080000000000007"/>
    <n v="4.2240000000000002"/>
    <n v="1.3199999999999998"/>
    <x v="0"/>
    <s v="average"/>
    <n v="0.45454545454545442"/>
  </r>
  <r>
    <n v="614"/>
    <s v="CA-2016-121223"/>
    <d v="2016-09-11T00:00:00"/>
    <x v="8"/>
    <x v="0"/>
    <d v="2016-09-13T00:00:00"/>
    <s v="Second Class"/>
    <s v="GD-14590"/>
    <s v="Giulietta Dortch"/>
    <x v="1"/>
    <s v="United States"/>
    <x v="10"/>
    <x v="9"/>
    <n v="19143"/>
    <x v="3"/>
    <s v="TEC-PH-10004667"/>
    <x v="2"/>
    <x v="7"/>
    <s v="Cisco 8x8 Inc. 6753i IP Business Phone System"/>
    <x v="583"/>
    <x v="6"/>
    <x v="10"/>
    <x v="592"/>
    <n v="-0.21666666666666679"/>
    <n v="886.88430000000017"/>
    <n v="80.994"/>
    <n v="-17.548700000000011"/>
    <x v="1"/>
    <s v="high"/>
    <n v="-0.17808219178082199"/>
  </r>
  <r>
    <n v="615"/>
    <s v="CA-2017-138611"/>
    <d v="2017-11-14T00:00:00"/>
    <x v="0"/>
    <x v="3"/>
    <d v="2017-11-17T00:00:00"/>
    <s v="Second Class"/>
    <s v="CK-12595"/>
    <s v="Clytie Kelty"/>
    <x v="0"/>
    <s v="United States"/>
    <x v="129"/>
    <x v="24"/>
    <n v="43123"/>
    <x v="3"/>
    <s v="TEC-PH-10000011"/>
    <x v="2"/>
    <x v="7"/>
    <s v="PureGear Roll-On Screen Protector"/>
    <x v="584"/>
    <x v="12"/>
    <x v="10"/>
    <x v="593"/>
    <n v="0.13333333333333328"/>
    <n v="103.94799999999999"/>
    <n v="11.993999999999998"/>
    <n v="1.5991999999999991"/>
    <x v="0"/>
    <s v="high"/>
    <n v="0.15384615384615377"/>
  </r>
  <r>
    <n v="616"/>
    <s v="CA-2017-138611"/>
    <d v="2017-11-14T00:00:00"/>
    <x v="0"/>
    <x v="3"/>
    <d v="2017-11-17T00:00:00"/>
    <s v="Second Class"/>
    <s v="CK-12595"/>
    <s v="Clytie Kelty"/>
    <x v="0"/>
    <s v="United States"/>
    <x v="129"/>
    <x v="24"/>
    <n v="43123"/>
    <x v="3"/>
    <s v="OFF-BI-10002949"/>
    <x v="1"/>
    <x v="8"/>
    <s v="Prestige Round Ring Binders"/>
    <x v="585"/>
    <x v="0"/>
    <x v="6"/>
    <x v="594"/>
    <n v="-0.76666666666666639"/>
    <n v="6.4447999999999999"/>
    <n v="1.8240000000000003"/>
    <n v="-1.3983999999999996"/>
    <x v="1"/>
    <s v="high"/>
    <n v="-0.4339622641509433"/>
  </r>
  <r>
    <n v="617"/>
    <s v="CA-2017-117947"/>
    <d v="2017-08-18T00:00:00"/>
    <x v="6"/>
    <x v="3"/>
    <d v="2017-08-23T00:00:00"/>
    <s v="Second Class"/>
    <s v="NG-18355"/>
    <s v="Nat Gilpin"/>
    <x v="1"/>
    <s v="United States"/>
    <x v="20"/>
    <x v="15"/>
    <n v="10011"/>
    <x v="3"/>
    <s v="FUR-FU-10003849"/>
    <x v="0"/>
    <x v="5"/>
    <s v="DAX Metal Frame, Desktop, Stepped-Edge"/>
    <x v="586"/>
    <x v="0"/>
    <x v="0"/>
    <x v="595"/>
    <n v="0.39"/>
    <n v="24.692799999999998"/>
    <n v="20.239999999999998"/>
    <n v="7.8935999999999993"/>
    <x v="0"/>
    <s v="low"/>
    <n v="0.6393442622950819"/>
  </r>
  <r>
    <n v="618"/>
    <s v="CA-2017-117947"/>
    <d v="2017-08-18T00:00:00"/>
    <x v="6"/>
    <x v="3"/>
    <d v="2017-08-23T00:00:00"/>
    <s v="Second Class"/>
    <s v="NG-18355"/>
    <s v="Nat Gilpin"/>
    <x v="1"/>
    <s v="United States"/>
    <x v="20"/>
    <x v="15"/>
    <n v="10011"/>
    <x v="3"/>
    <s v="FUR-FU-10000010"/>
    <x v="0"/>
    <x v="5"/>
    <s v="DAX Value U-Channel Document Frames, Easel Back"/>
    <x v="587"/>
    <x v="0"/>
    <x v="0"/>
    <x v="596"/>
    <n v="0.30999999999999994"/>
    <n v="6.8586"/>
    <n v="4.97"/>
    <n v="1.5406999999999997"/>
    <x v="0"/>
    <s v="low"/>
    <n v="0.44927536231884052"/>
  </r>
  <r>
    <n v="619"/>
    <s v="CA-2017-117947"/>
    <d v="2017-08-18T00:00:00"/>
    <x v="6"/>
    <x v="3"/>
    <d v="2017-08-23T00:00:00"/>
    <s v="Second Class"/>
    <s v="NG-18355"/>
    <s v="Nat Gilpin"/>
    <x v="1"/>
    <s v="United States"/>
    <x v="20"/>
    <x v="15"/>
    <n v="10011"/>
    <x v="3"/>
    <s v="OFF-BI-10002824"/>
    <x v="1"/>
    <x v="8"/>
    <s v="Recycled Easel Ring Binders"/>
    <x v="588"/>
    <x v="6"/>
    <x v="2"/>
    <x v="597"/>
    <n v="0.31249999999999983"/>
    <n v="73.854000000000013"/>
    <n v="11.936"/>
    <n v="3.7299999999999986"/>
    <x v="0"/>
    <s v="average"/>
    <n v="0.45454545454545425"/>
  </r>
  <r>
    <n v="620"/>
    <s v="CA-2017-117947"/>
    <d v="2017-08-18T00:00:00"/>
    <x v="6"/>
    <x v="3"/>
    <d v="2017-08-23T00:00:00"/>
    <s v="Second Class"/>
    <s v="NG-18355"/>
    <s v="Nat Gilpin"/>
    <x v="1"/>
    <s v="United States"/>
    <x v="20"/>
    <x v="15"/>
    <n v="10011"/>
    <x v="3"/>
    <s v="TEC-PH-10002538"/>
    <x v="2"/>
    <x v="7"/>
    <s v="Grandstream GXP1160 VoIP phone"/>
    <x v="589"/>
    <x v="7"/>
    <x v="0"/>
    <x v="598"/>
    <n v="0.28999999999999992"/>
    <n v="26.9161"/>
    <n v="37.909999999999997"/>
    <n v="10.993899999999996"/>
    <x v="0"/>
    <s v="low"/>
    <n v="0.40845070422535196"/>
  </r>
  <r>
    <n v="621"/>
    <s v="CA-2017-117947"/>
    <d v="2017-08-18T00:00:00"/>
    <x v="6"/>
    <x v="3"/>
    <d v="2017-08-23T00:00:00"/>
    <s v="Second Class"/>
    <s v="NG-18355"/>
    <s v="Nat Gilpin"/>
    <x v="1"/>
    <s v="United States"/>
    <x v="20"/>
    <x v="15"/>
    <n v="10011"/>
    <x v="3"/>
    <s v="FUR-FU-10000521"/>
    <x v="0"/>
    <x v="5"/>
    <s v="Seth Thomas 14&quot; Putty-Colored Wall Clock"/>
    <x v="590"/>
    <x v="1"/>
    <x v="0"/>
    <x v="599"/>
    <n v="0.30999999999999994"/>
    <n v="60.733800000000002"/>
    <n v="29.34"/>
    <n v="9.0953999999999979"/>
    <x v="0"/>
    <s v="low"/>
    <n v="0.44927536231884047"/>
  </r>
  <r>
    <n v="622"/>
    <s v="US-2014-111171"/>
    <d v="2014-12-26T00:00:00"/>
    <x v="4"/>
    <x v="2"/>
    <d v="2014-12-31T00:00:00"/>
    <s v="Standard Class"/>
    <s v="CA-12265"/>
    <s v="Christina Anderson"/>
    <x v="0"/>
    <s v="United States"/>
    <x v="22"/>
    <x v="10"/>
    <n v="60610"/>
    <x v="2"/>
    <s v="OFF-BI-10002103"/>
    <x v="1"/>
    <x v="8"/>
    <s v="Cardinal Slant-D Ring Binder, Heavy Gauge Vinyl"/>
    <x v="591"/>
    <x v="2"/>
    <x v="3"/>
    <x v="600"/>
    <n v="-1.7000000000000004"/>
    <n v="23.462999999999997"/>
    <n v="1.7379999999999995"/>
    <n v="-2.9546000000000001"/>
    <x v="1"/>
    <s v="high"/>
    <n v="-0.62962962962962965"/>
  </r>
  <r>
    <n v="623"/>
    <s v="CA-2015-138009"/>
    <d v="2015-11-29T00:00:00"/>
    <x v="0"/>
    <x v="1"/>
    <d v="2015-12-03T00:00:00"/>
    <s v="Standard Class"/>
    <s v="SF-20965"/>
    <s v="Sylvia Foulston"/>
    <x v="1"/>
    <s v="United States"/>
    <x v="130"/>
    <x v="12"/>
    <n v="48126"/>
    <x v="2"/>
    <s v="FUR-CH-10004853"/>
    <x v="0"/>
    <x v="1"/>
    <s v="Global Manager's Adjustable Task Chair, Storm"/>
    <x v="85"/>
    <x v="0"/>
    <x v="0"/>
    <x v="601"/>
    <n v="0.28999999999999992"/>
    <n v="214.39160000000001"/>
    <n v="150.97999999999999"/>
    <n v="43.784199999999984"/>
    <x v="0"/>
    <s v="low"/>
    <n v="0.40845070422535196"/>
  </r>
  <r>
    <n v="624"/>
    <s v="CA-2015-138009"/>
    <d v="2015-11-29T00:00:00"/>
    <x v="0"/>
    <x v="1"/>
    <d v="2015-12-03T00:00:00"/>
    <s v="Standard Class"/>
    <s v="SF-20965"/>
    <s v="Sylvia Foulston"/>
    <x v="1"/>
    <s v="United States"/>
    <x v="130"/>
    <x v="12"/>
    <n v="48126"/>
    <x v="2"/>
    <s v="OFF-AP-10000179"/>
    <x v="1"/>
    <x v="9"/>
    <s v="Honeywell Enviracaire Portable HEPA Air Cleaner for up to 10 x 16 Room"/>
    <x v="592"/>
    <x v="2"/>
    <x v="9"/>
    <x v="602"/>
    <n v="0.32222222222222224"/>
    <n v="376.30900000000003"/>
    <n v="111.042"/>
    <n v="35.780200000000001"/>
    <x v="0"/>
    <s v="low"/>
    <n v="0.47540983606557374"/>
  </r>
  <r>
    <n v="625"/>
    <s v="CA-2015-138009"/>
    <d v="2015-11-29T00:00:00"/>
    <x v="0"/>
    <x v="1"/>
    <d v="2015-12-03T00:00:00"/>
    <s v="Standard Class"/>
    <s v="SF-20965"/>
    <s v="Sylvia Foulston"/>
    <x v="1"/>
    <s v="United States"/>
    <x v="130"/>
    <x v="12"/>
    <n v="48126"/>
    <x v="2"/>
    <s v="OFF-ST-10001272"/>
    <x v="1"/>
    <x v="4"/>
    <s v="Mini 13-1/2 Capacity Data Binder Rack, Pearl"/>
    <x v="593"/>
    <x v="4"/>
    <x v="0"/>
    <x v="603"/>
    <n v="0.25"/>
    <n v="392.61"/>
    <n v="130.87"/>
    <n v="32.717500000000001"/>
    <x v="0"/>
    <s v="low"/>
    <n v="0.33333333333333331"/>
  </r>
  <r>
    <n v="626"/>
    <s v="CA-2015-138009"/>
    <d v="2015-11-29T00:00:00"/>
    <x v="0"/>
    <x v="1"/>
    <d v="2015-12-03T00:00:00"/>
    <s v="Standard Class"/>
    <s v="SF-20965"/>
    <s v="Sylvia Foulston"/>
    <x v="1"/>
    <s v="United States"/>
    <x v="130"/>
    <x v="12"/>
    <n v="48126"/>
    <x v="2"/>
    <s v="OFF-AR-10004042"/>
    <x v="1"/>
    <x v="6"/>
    <s v="BOSTON Model 1800 Electric Pencil Sharpeners, Putty/Woodgrain"/>
    <x v="594"/>
    <x v="6"/>
    <x v="0"/>
    <x v="604"/>
    <n v="0.28999999999999992"/>
    <n v="114.8922"/>
    <n v="17.98"/>
    <n v="5.2141999999999982"/>
    <x v="0"/>
    <s v="low"/>
    <n v="0.40845070422535196"/>
  </r>
  <r>
    <n v="627"/>
    <s v="CA-2017-163020"/>
    <d v="2017-09-15T00:00:00"/>
    <x v="8"/>
    <x v="3"/>
    <d v="2017-09-19T00:00:00"/>
    <s v="Standard Class"/>
    <s v="MO-17800"/>
    <s v="Meg O'Connel"/>
    <x v="2"/>
    <s v="United States"/>
    <x v="20"/>
    <x v="15"/>
    <n v="10009"/>
    <x v="3"/>
    <s v="FUR-FU-10000221"/>
    <x v="0"/>
    <x v="5"/>
    <s v="Master Caster Door Stop, Brown"/>
    <x v="595"/>
    <x v="3"/>
    <x v="0"/>
    <x v="605"/>
    <n v="0.33999999999999997"/>
    <n v="23.469600000000003"/>
    <n v="5.08"/>
    <n v="1.7271999999999998"/>
    <x v="0"/>
    <s v="low"/>
    <n v="0.51515151515151503"/>
  </r>
  <r>
    <n v="628"/>
    <s v="CA-2017-153787"/>
    <d v="2017-05-19T00:00:00"/>
    <x v="5"/>
    <x v="3"/>
    <d v="2017-05-23T00:00:00"/>
    <s v="Standard Class"/>
    <s v="AT-10735"/>
    <s v="Annie Thurman"/>
    <x v="0"/>
    <s v="United States"/>
    <x v="4"/>
    <x v="4"/>
    <n v="98115"/>
    <x v="1"/>
    <s v="OFF-AP-10001563"/>
    <x v="1"/>
    <x v="9"/>
    <s v="Belkin Premiere Surge Master II 8-outlet surge protector"/>
    <x v="596"/>
    <x v="0"/>
    <x v="0"/>
    <x v="606"/>
    <n v="0.28999999999999987"/>
    <n v="68.98360000000001"/>
    <n v="48.58"/>
    <n v="14.088199999999993"/>
    <x v="0"/>
    <s v="low"/>
    <n v="0.40845070422535185"/>
  </r>
  <r>
    <n v="629"/>
    <s v="CA-2017-133431"/>
    <d v="2017-12-17T00:00:00"/>
    <x v="4"/>
    <x v="3"/>
    <d v="2017-12-21T00:00:00"/>
    <s v="Standard Class"/>
    <s v="LC-17140"/>
    <s v="Logan Currie"/>
    <x v="0"/>
    <s v="United States"/>
    <x v="8"/>
    <x v="1"/>
    <n v="94122"/>
    <x v="1"/>
    <s v="OFF-BI-10000605"/>
    <x v="1"/>
    <x v="8"/>
    <s v="Acco Pressboard Covers with Storage Hooks, 9 1/2&quot; x 11&quot;, Executive Red"/>
    <x v="597"/>
    <x v="2"/>
    <x v="2"/>
    <x v="607"/>
    <n v="0.33749999999999986"/>
    <n v="10.096500000000002"/>
    <n v="3.048"/>
    <n v="1.0286999999999995"/>
    <x v="0"/>
    <s v="average"/>
    <n v="0.50943396226415061"/>
  </r>
  <r>
    <n v="630"/>
    <s v="CA-2017-133431"/>
    <d v="2017-12-17T00:00:00"/>
    <x v="4"/>
    <x v="3"/>
    <d v="2017-12-21T00:00:00"/>
    <s v="Standard Class"/>
    <s v="LC-17140"/>
    <s v="Logan Currie"/>
    <x v="0"/>
    <s v="United States"/>
    <x v="8"/>
    <x v="1"/>
    <n v="94122"/>
    <x v="1"/>
    <s v="OFF-PA-10002615"/>
    <x v="1"/>
    <x v="10"/>
    <s v="Ampad Gold Fibre Wirebound Steno Books, 6&quot; x 9&quot;, Gregg Ruled"/>
    <x v="598"/>
    <x v="1"/>
    <x v="0"/>
    <x v="608"/>
    <n v="0.45999999999999996"/>
    <n v="7.1442000000000005"/>
    <n v="4.41"/>
    <n v="2.0286"/>
    <x v="0"/>
    <s v="low"/>
    <n v="0.85185185185185175"/>
  </r>
  <r>
    <n v="631"/>
    <s v="US-2016-135720"/>
    <d v="2016-12-11T00:00:00"/>
    <x v="4"/>
    <x v="0"/>
    <d v="2016-12-13T00:00:00"/>
    <s v="Second Class"/>
    <s v="FM-14380"/>
    <s v="Fred McMath"/>
    <x v="0"/>
    <s v="United States"/>
    <x v="34"/>
    <x v="22"/>
    <n v="80013"/>
    <x v="1"/>
    <s v="OFF-ST-10001963"/>
    <x v="1"/>
    <x v="4"/>
    <s v="Tennsco Regal Shelving Units"/>
    <x v="599"/>
    <x v="1"/>
    <x v="2"/>
    <x v="609"/>
    <n v="-0.21250000000000002"/>
    <n v="295.10310000000004"/>
    <n v="81.128"/>
    <n v="-17.239700000000003"/>
    <x v="1"/>
    <s v="average"/>
    <n v="-0.1752577319587629"/>
  </r>
  <r>
    <n v="632"/>
    <s v="US-2016-135720"/>
    <d v="2016-12-11T00:00:00"/>
    <x v="4"/>
    <x v="0"/>
    <d v="2016-12-13T00:00:00"/>
    <s v="Second Class"/>
    <s v="FM-14380"/>
    <s v="Fred McMath"/>
    <x v="0"/>
    <s v="United States"/>
    <x v="34"/>
    <x v="22"/>
    <n v="80013"/>
    <x v="1"/>
    <s v="TEC-AC-10001267"/>
    <x v="2"/>
    <x v="11"/>
    <s v="Imation 32GB Pocket Pro USB 3.0 Flash Drive - 32 GB - Black - 1 P ..."/>
    <x v="600"/>
    <x v="2"/>
    <x v="2"/>
    <x v="610"/>
    <n v="0.25"/>
    <n v="89.850000000000009"/>
    <n v="23.96"/>
    <n v="5.99"/>
    <x v="0"/>
    <s v="average"/>
    <n v="0.33333333333333331"/>
  </r>
  <r>
    <n v="633"/>
    <s v="US-2016-135720"/>
    <d v="2016-12-11T00:00:00"/>
    <x v="4"/>
    <x v="0"/>
    <d v="2016-12-13T00:00:00"/>
    <s v="Second Class"/>
    <s v="FM-14380"/>
    <s v="Fred McMath"/>
    <x v="0"/>
    <s v="United States"/>
    <x v="34"/>
    <x v="22"/>
    <n v="80013"/>
    <x v="1"/>
    <s v="TEC-PH-10002103"/>
    <x v="2"/>
    <x v="7"/>
    <s v="Jabra SPEAK 410"/>
    <x v="601"/>
    <x v="4"/>
    <x v="2"/>
    <x v="611"/>
    <n v="0.10000000000000003"/>
    <n v="270.69119999999998"/>
    <n v="75.191999999999993"/>
    <n v="7.5192000000000014"/>
    <x v="0"/>
    <s v="average"/>
    <n v="0.11111111111111115"/>
  </r>
  <r>
    <n v="634"/>
    <s v="CA-2017-144694"/>
    <d v="2017-09-24T00:00:00"/>
    <x v="8"/>
    <x v="3"/>
    <d v="2017-09-26T00:00:00"/>
    <s v="Second Class"/>
    <s v="BD-11605"/>
    <s v="Brian Dahlen"/>
    <x v="0"/>
    <s v="United States"/>
    <x v="100"/>
    <x v="2"/>
    <n v="33180"/>
    <x v="0"/>
    <s v="TEC-AC-10002857"/>
    <x v="2"/>
    <x v="11"/>
    <s v="Verbatim 25 GB 6x Blu-ray Single Layer Recordable Disc, 1/Pack"/>
    <x v="602"/>
    <x v="1"/>
    <x v="2"/>
    <x v="612"/>
    <n v="0.13749999999999993"/>
    <n v="15.421500000000004"/>
    <n v="5.9600000000000009"/>
    <n v="0.81949999999999967"/>
    <x v="0"/>
    <s v="average"/>
    <n v="0.15942028985507237"/>
  </r>
  <r>
    <n v="635"/>
    <s v="CA-2017-144694"/>
    <d v="2017-09-24T00:00:00"/>
    <x v="8"/>
    <x v="3"/>
    <d v="2017-09-26T00:00:00"/>
    <s v="Second Class"/>
    <s v="BD-11605"/>
    <s v="Brian Dahlen"/>
    <x v="0"/>
    <s v="United States"/>
    <x v="100"/>
    <x v="2"/>
    <n v="33180"/>
    <x v="0"/>
    <s v="OFF-LA-10003930"/>
    <x v="1"/>
    <x v="2"/>
    <s v="Dot Matrix Printer Tape Reel Labels, White, 5000/Box"/>
    <x v="603"/>
    <x v="1"/>
    <x v="2"/>
    <x v="613"/>
    <n v="0.36249999999999999"/>
    <n v="150.41430000000003"/>
    <n v="78.64800000000001"/>
    <n v="28.509900000000002"/>
    <x v="0"/>
    <s v="average"/>
    <n v="0.56862745098039214"/>
  </r>
  <r>
    <n v="636"/>
    <s v="CA-2015-168004"/>
    <d v="2015-10-04T00:00:00"/>
    <x v="2"/>
    <x v="1"/>
    <d v="2015-10-09T00:00:00"/>
    <s v="Second Class"/>
    <s v="DJ-13420"/>
    <s v="Denny Joy"/>
    <x v="1"/>
    <s v="United States"/>
    <x v="131"/>
    <x v="32"/>
    <n v="31088"/>
    <x v="0"/>
    <s v="FUR-CH-10001482"/>
    <x v="0"/>
    <x v="1"/>
    <s v="Office Star - Mesh Screen back chair with Vinyl seat"/>
    <x v="604"/>
    <x v="1"/>
    <x v="0"/>
    <x v="614"/>
    <n v="0.10999999999999997"/>
    <n v="349.71659999999997"/>
    <n v="130.97999999999999"/>
    <n v="14.407799999999995"/>
    <x v="0"/>
    <s v="low"/>
    <n v="0.1235955056179775"/>
  </r>
  <r>
    <n v="637"/>
    <s v="US-2016-123470"/>
    <d v="2016-08-15T00:00:00"/>
    <x v="6"/>
    <x v="0"/>
    <d v="2016-08-21T00:00:00"/>
    <s v="Standard Class"/>
    <s v="ME-17725"/>
    <s v="Max Engle"/>
    <x v="0"/>
    <s v="United States"/>
    <x v="34"/>
    <x v="22"/>
    <n v="80013"/>
    <x v="1"/>
    <s v="OFF-BI-10001989"/>
    <x v="1"/>
    <x v="8"/>
    <s v="Premium Transparent Presentation Covers by GBC"/>
    <x v="605"/>
    <x v="1"/>
    <x v="6"/>
    <x v="615"/>
    <n v="-0.73333333333333328"/>
    <n v="32.728800000000007"/>
    <n v="6.2940000000000014"/>
    <n v="-4.6156000000000006"/>
    <x v="1"/>
    <s v="high"/>
    <n v="-0.42307692307692302"/>
  </r>
  <r>
    <n v="638"/>
    <s v="US-2016-123470"/>
    <d v="2016-08-15T00:00:00"/>
    <x v="6"/>
    <x v="0"/>
    <d v="2016-08-21T00:00:00"/>
    <s v="Standard Class"/>
    <s v="ME-17725"/>
    <s v="Max Engle"/>
    <x v="0"/>
    <s v="United States"/>
    <x v="34"/>
    <x v="22"/>
    <n v="80013"/>
    <x v="1"/>
    <s v="OFF-AP-10003287"/>
    <x v="1"/>
    <x v="9"/>
    <s v="Tripp Lite TLP810NET Broadband Surge for Modem/Fax"/>
    <x v="606"/>
    <x v="1"/>
    <x v="2"/>
    <x v="616"/>
    <n v="9.9999999999999978E-2"/>
    <n v="110.09520000000001"/>
    <n v="40.776000000000003"/>
    <n v="4.0775999999999994"/>
    <x v="0"/>
    <s v="average"/>
    <n v="0.11111111111111108"/>
  </r>
  <r>
    <n v="639"/>
    <s v="CA-2016-115917"/>
    <d v="2016-05-20T00:00:00"/>
    <x v="5"/>
    <x v="0"/>
    <d v="2016-05-25T00:00:00"/>
    <s v="Standard Class"/>
    <s v="RB-19465"/>
    <s v="Rick Bensley"/>
    <x v="2"/>
    <s v="United States"/>
    <x v="132"/>
    <x v="1"/>
    <n v="94591"/>
    <x v="1"/>
    <s v="FUR-FU-10000576"/>
    <x v="0"/>
    <x v="5"/>
    <s v="Luxo Professional Fluorescent Magnifier Lamp with Clamp-Mount Base"/>
    <x v="607"/>
    <x v="2"/>
    <x v="0"/>
    <x v="617"/>
    <n v="0.26"/>
    <n v="776.40800000000002"/>
    <n v="209.84"/>
    <n v="54.558400000000006"/>
    <x v="0"/>
    <s v="low"/>
    <n v="0.35135135135135137"/>
  </r>
  <r>
    <n v="640"/>
    <s v="CA-2016-115917"/>
    <d v="2016-05-20T00:00:00"/>
    <x v="5"/>
    <x v="0"/>
    <d v="2016-05-25T00:00:00"/>
    <s v="Standard Class"/>
    <s v="RB-19465"/>
    <s v="Rick Bensley"/>
    <x v="2"/>
    <s v="United States"/>
    <x v="132"/>
    <x v="1"/>
    <n v="94591"/>
    <x v="1"/>
    <s v="OFF-BI-10004728"/>
    <x v="1"/>
    <x v="8"/>
    <s v="Wilson Jones Turn Tabs Binder Tool for Ring Binders"/>
    <x v="608"/>
    <x v="4"/>
    <x v="2"/>
    <x v="618"/>
    <n v="0.32500000000000001"/>
    <n v="10.411200000000001"/>
    <n v="3.8560000000000003"/>
    <n v="1.2532000000000001"/>
    <x v="0"/>
    <s v="average"/>
    <n v="0.48148148148148145"/>
  </r>
  <r>
    <n v="641"/>
    <s v="CA-2016-147067"/>
    <d v="2016-12-18T00:00:00"/>
    <x v="4"/>
    <x v="0"/>
    <d v="2016-12-22T00:00:00"/>
    <s v="Standard Class"/>
    <s v="JD-16150"/>
    <s v="Justin Deggeller"/>
    <x v="1"/>
    <s v="United States"/>
    <x v="31"/>
    <x v="11"/>
    <n v="55407"/>
    <x v="2"/>
    <s v="FUR-FU-10000732"/>
    <x v="0"/>
    <x v="5"/>
    <s v="Eldon 200 Class Desk Accessories"/>
    <x v="609"/>
    <x v="1"/>
    <x v="0"/>
    <x v="619"/>
    <n v="0.31999999999999995"/>
    <n v="12.811199999999999"/>
    <n v="6.28"/>
    <n v="2.0095999999999998"/>
    <x v="0"/>
    <s v="low"/>
    <n v="0.47058823529411764"/>
  </r>
  <r>
    <n v="642"/>
    <s v="CA-2017-167913"/>
    <d v="2017-07-30T00:00:00"/>
    <x v="7"/>
    <x v="3"/>
    <d v="2017-08-03T00:00:00"/>
    <s v="Second Class"/>
    <s v="JL-15835"/>
    <s v="John Lee"/>
    <x v="0"/>
    <s v="United States"/>
    <x v="133"/>
    <x v="1"/>
    <n v="92691"/>
    <x v="1"/>
    <s v="OFF-ST-10000585"/>
    <x v="1"/>
    <x v="4"/>
    <s v="Economy Rollaway Files"/>
    <x v="610"/>
    <x v="0"/>
    <x v="0"/>
    <x v="620"/>
    <n v="0.26"/>
    <n v="244.49599999999998"/>
    <n v="165.2"/>
    <n v="42.951999999999998"/>
    <x v="0"/>
    <s v="low"/>
    <n v="0.35135135135135137"/>
  </r>
  <r>
    <n v="643"/>
    <s v="CA-2017-167913"/>
    <d v="2017-07-30T00:00:00"/>
    <x v="7"/>
    <x v="3"/>
    <d v="2017-08-03T00:00:00"/>
    <s v="Second Class"/>
    <s v="JL-15835"/>
    <s v="John Lee"/>
    <x v="0"/>
    <s v="United States"/>
    <x v="133"/>
    <x v="1"/>
    <n v="92691"/>
    <x v="1"/>
    <s v="OFF-LA-10002787"/>
    <x v="1"/>
    <x v="2"/>
    <s v="Avery 480"/>
    <x v="611"/>
    <x v="3"/>
    <x v="0"/>
    <x v="621"/>
    <n v="0.47999999999999993"/>
    <n v="13.650000000000002"/>
    <n v="3.75"/>
    <n v="1.7999999999999996"/>
    <x v="0"/>
    <s v="low"/>
    <n v="0.9230769230769228"/>
  </r>
  <r>
    <n v="644"/>
    <s v="CA-2017-106103"/>
    <d v="2017-06-10T00:00:00"/>
    <x v="1"/>
    <x v="3"/>
    <d v="2017-06-15T00:00:00"/>
    <s v="Standard Class"/>
    <s v="SC-20305"/>
    <s v="Sean Christensen"/>
    <x v="0"/>
    <s v="United States"/>
    <x v="134"/>
    <x v="12"/>
    <n v="48307"/>
    <x v="2"/>
    <s v="TEC-AC-10003832"/>
    <x v="2"/>
    <x v="11"/>
    <s v="Imation 16GB Mini TravelDrive USB 2.0 Flash Drive"/>
    <x v="612"/>
    <x v="4"/>
    <x v="0"/>
    <x v="622"/>
    <n v="0.41000000000000003"/>
    <n v="78.186800000000005"/>
    <n v="33.130000000000003"/>
    <n v="13.583300000000001"/>
    <x v="0"/>
    <s v="low"/>
    <n v="0.69491525423728817"/>
  </r>
  <r>
    <n v="645"/>
    <s v="US-2017-127719"/>
    <d v="2017-07-21T00:00:00"/>
    <x v="7"/>
    <x v="3"/>
    <d v="2017-07-25T00:00:00"/>
    <s v="Standard Class"/>
    <s v="TW-21025"/>
    <s v="Tamara Willingham"/>
    <x v="2"/>
    <s v="United States"/>
    <x v="135"/>
    <x v="30"/>
    <n v="7060"/>
    <x v="3"/>
    <s v="OFF-PA-10001934"/>
    <x v="1"/>
    <x v="10"/>
    <s v="Xerox 1993"/>
    <x v="90"/>
    <x v="7"/>
    <x v="0"/>
    <x v="623"/>
    <n v="0.49"/>
    <n v="3.3048000000000002"/>
    <n v="6.48"/>
    <n v="3.1752000000000002"/>
    <x v="0"/>
    <s v="low"/>
    <n v="0.96078431372549022"/>
  </r>
  <r>
    <n v="646"/>
    <s v="CA-2017-126221"/>
    <d v="2017-12-30T00:00:00"/>
    <x v="4"/>
    <x v="3"/>
    <d v="2018-01-05T00:00:00"/>
    <s v="Standard Class"/>
    <s v="CC-12430"/>
    <s v="Chuck Clark"/>
    <x v="2"/>
    <s v="United States"/>
    <x v="38"/>
    <x v="14"/>
    <n v="47201"/>
    <x v="2"/>
    <s v="OFF-AP-10002457"/>
    <x v="1"/>
    <x v="9"/>
    <s v="Eureka The Boss Plus 12-Amp Hard Box Upright Vacuum, Red"/>
    <x v="613"/>
    <x v="0"/>
    <x v="0"/>
    <x v="624"/>
    <n v="0.26999999999999996"/>
    <n v="152.78900000000002"/>
    <n v="104.65"/>
    <n v="28.255499999999998"/>
    <x v="0"/>
    <s v="low"/>
    <n v="0.36986301369863006"/>
  </r>
  <r>
    <n v="647"/>
    <s v="CA-2016-103947"/>
    <d v="2016-04-01T00:00:00"/>
    <x v="3"/>
    <x v="0"/>
    <d v="2016-04-08T00:00:00"/>
    <s v="Standard Class"/>
    <s v="BB-10990"/>
    <s v="Barry Blumstein"/>
    <x v="1"/>
    <s v="United States"/>
    <x v="136"/>
    <x v="16"/>
    <n v="85635"/>
    <x v="1"/>
    <s v="OFF-FA-10003112"/>
    <x v="1"/>
    <x v="13"/>
    <s v="Staples"/>
    <x v="614"/>
    <x v="2"/>
    <x v="2"/>
    <x v="625"/>
    <n v="0.31249999999999989"/>
    <n v="21.697500000000005"/>
    <n v="6.3120000000000003"/>
    <n v="1.9724999999999995"/>
    <x v="0"/>
    <s v="average"/>
    <n v="0.45454545454545431"/>
  </r>
  <r>
    <n v="648"/>
    <s v="CA-2016-103947"/>
    <d v="2016-04-01T00:00:00"/>
    <x v="3"/>
    <x v="0"/>
    <d v="2016-04-08T00:00:00"/>
    <s v="Standard Class"/>
    <s v="BB-10990"/>
    <s v="Barry Blumstein"/>
    <x v="1"/>
    <s v="United States"/>
    <x v="136"/>
    <x v="16"/>
    <n v="85635"/>
    <x v="1"/>
    <s v="OFF-AP-10002350"/>
    <x v="1"/>
    <x v="9"/>
    <s v="Belkin F9H710-06 7 Outlet SurgeMaster Surge Protector"/>
    <x v="615"/>
    <x v="0"/>
    <x v="2"/>
    <x v="626"/>
    <n v="9.9999999999999964E-2"/>
    <n v="27.129600000000003"/>
    <n v="15.072000000000001"/>
    <n v="1.5071999999999997"/>
    <x v="0"/>
    <s v="average"/>
    <n v="0.11111111111111108"/>
  </r>
  <r>
    <n v="649"/>
    <s v="CA-2016-160745"/>
    <d v="2016-12-11T00:00:00"/>
    <x v="4"/>
    <x v="0"/>
    <d v="2016-12-16T00:00:00"/>
    <s v="Second Class"/>
    <s v="AR-10825"/>
    <s v="Anthony Rawles"/>
    <x v="1"/>
    <s v="United States"/>
    <x v="137"/>
    <x v="4"/>
    <n v="98661"/>
    <x v="1"/>
    <s v="FUR-FU-10001935"/>
    <x v="0"/>
    <x v="5"/>
    <s v="3M Hangers With Command Adhesive"/>
    <x v="616"/>
    <x v="4"/>
    <x v="0"/>
    <x v="627"/>
    <n v="0.41000000000000009"/>
    <n v="8.7319999999999993"/>
    <n v="3.7"/>
    <n v="1.5170000000000003"/>
    <x v="0"/>
    <s v="low"/>
    <n v="0.69491525423728839"/>
  </r>
  <r>
    <n v="650"/>
    <s v="CA-2016-160745"/>
    <d v="2016-12-11T00:00:00"/>
    <x v="4"/>
    <x v="0"/>
    <d v="2016-12-16T00:00:00"/>
    <s v="Second Class"/>
    <s v="AR-10825"/>
    <s v="Anthony Rawles"/>
    <x v="1"/>
    <s v="United States"/>
    <x v="137"/>
    <x v="4"/>
    <n v="98661"/>
    <x v="1"/>
    <s v="TEC-PH-10003273"/>
    <x v="2"/>
    <x v="7"/>
    <s v="AT&amp;T TR1909W"/>
    <x v="214"/>
    <x v="1"/>
    <x v="2"/>
    <x v="216"/>
    <n v="7.5000000000000067E-2"/>
    <n v="279.69779999999997"/>
    <n v="100.79199999999999"/>
    <n v="7.5594000000000063"/>
    <x v="0"/>
    <s v="average"/>
    <n v="8.1081081081081155E-2"/>
  </r>
  <r>
    <n v="651"/>
    <s v="CA-2016-160745"/>
    <d v="2016-12-11T00:00:00"/>
    <x v="4"/>
    <x v="0"/>
    <d v="2016-12-16T00:00:00"/>
    <s v="Second Class"/>
    <s v="AR-10825"/>
    <s v="Anthony Rawles"/>
    <x v="1"/>
    <s v="United States"/>
    <x v="137"/>
    <x v="4"/>
    <n v="98661"/>
    <x v="1"/>
    <s v="TEC-AC-10001142"/>
    <x v="2"/>
    <x v="11"/>
    <s v="First Data FD10 PIN Pad"/>
    <x v="617"/>
    <x v="4"/>
    <x v="0"/>
    <x v="628"/>
    <n v="9.9999999999999895E-2"/>
    <n v="284.40000000000003"/>
    <n v="79"/>
    <n v="7.8999999999999915"/>
    <x v="0"/>
    <s v="low"/>
    <n v="0.11111111111111098"/>
  </r>
  <r>
    <n v="652"/>
    <s v="CA-2016-132661"/>
    <d v="2016-10-23T00:00:00"/>
    <x v="2"/>
    <x v="0"/>
    <d v="2016-10-29T00:00:00"/>
    <s v="Standard Class"/>
    <s v="SR-20740"/>
    <s v="Steven Roelle"/>
    <x v="2"/>
    <s v="United States"/>
    <x v="20"/>
    <x v="15"/>
    <n v="10024"/>
    <x v="3"/>
    <s v="OFF-PA-10000482"/>
    <x v="1"/>
    <x v="10"/>
    <s v="Snap-A-Way Black Print Carbonless Ruled Speed Letter, Triplicate"/>
    <x v="618"/>
    <x v="12"/>
    <x v="0"/>
    <x v="629"/>
    <n v="0.47"/>
    <n v="201.08199999999999"/>
    <n v="37.94"/>
    <n v="17.831799999999998"/>
    <x v="0"/>
    <s v="low"/>
    <n v="0.88679245283018859"/>
  </r>
  <r>
    <n v="653"/>
    <s v="CA-2017-140844"/>
    <d v="2017-06-19T00:00:00"/>
    <x v="1"/>
    <x v="3"/>
    <d v="2017-06-23T00:00:00"/>
    <s v="Standard Class"/>
    <s v="AR-10405"/>
    <s v="Allen Rosenblatt"/>
    <x v="1"/>
    <s v="United States"/>
    <x v="20"/>
    <x v="15"/>
    <n v="10035"/>
    <x v="3"/>
    <s v="OFF-PA-10003892"/>
    <x v="1"/>
    <x v="10"/>
    <s v="Xerox 1943"/>
    <x v="619"/>
    <x v="0"/>
    <x v="0"/>
    <x v="630"/>
    <n v="0.47"/>
    <n v="51.8446"/>
    <n v="48.91"/>
    <n v="22.987699999999997"/>
    <x v="0"/>
    <s v="low"/>
    <n v="0.88679245283018859"/>
  </r>
  <r>
    <n v="654"/>
    <s v="CA-2017-140844"/>
    <d v="2017-06-19T00:00:00"/>
    <x v="1"/>
    <x v="3"/>
    <d v="2017-06-23T00:00:00"/>
    <s v="Standard Class"/>
    <s v="AR-10405"/>
    <s v="Allen Rosenblatt"/>
    <x v="1"/>
    <s v="United States"/>
    <x v="20"/>
    <x v="15"/>
    <n v="10035"/>
    <x v="3"/>
    <s v="TEC-AC-10001101"/>
    <x v="2"/>
    <x v="11"/>
    <s v="Sony 16GB Class 10 Micro SDHC R40 Memory Card"/>
    <x v="620"/>
    <x v="8"/>
    <x v="0"/>
    <x v="631"/>
    <n v="9.9999999999999978E-2"/>
    <n v="92.808000000000007"/>
    <n v="12.89"/>
    <n v="1.2889999999999997"/>
    <x v="0"/>
    <s v="low"/>
    <n v="0.11111111111111108"/>
  </r>
  <r>
    <n v="655"/>
    <s v="CA-2016-137239"/>
    <d v="2016-08-22T00:00:00"/>
    <x v="6"/>
    <x v="0"/>
    <d v="2016-08-28T00:00:00"/>
    <s v="Standard Class"/>
    <s v="CR-12730"/>
    <s v="Craig Reiter"/>
    <x v="0"/>
    <s v="United States"/>
    <x v="38"/>
    <x v="24"/>
    <n v="43229"/>
    <x v="3"/>
    <s v="OFF-AP-10002439"/>
    <x v="1"/>
    <x v="9"/>
    <s v="Tripp Lite Isotel 8 Ultra 8 Outlet Metal Surge"/>
    <x v="621"/>
    <x v="0"/>
    <x v="2"/>
    <x v="632"/>
    <n v="7.4999999999999942E-2"/>
    <n v="105.03560000000002"/>
    <n v="56.776000000000003"/>
    <n v="4.2581999999999969"/>
    <x v="0"/>
    <s v="average"/>
    <n v="8.1081081081081002E-2"/>
  </r>
  <r>
    <n v="656"/>
    <s v="CA-2016-137239"/>
    <d v="2016-08-22T00:00:00"/>
    <x v="6"/>
    <x v="0"/>
    <d v="2016-08-28T00:00:00"/>
    <s v="Standard Class"/>
    <s v="CR-12730"/>
    <s v="Craig Reiter"/>
    <x v="0"/>
    <s v="United States"/>
    <x v="38"/>
    <x v="24"/>
    <n v="43229"/>
    <x v="3"/>
    <s v="OFF-BI-10002827"/>
    <x v="1"/>
    <x v="8"/>
    <s v="Avery Durable Poly Binders"/>
    <x v="622"/>
    <x v="0"/>
    <x v="6"/>
    <x v="633"/>
    <n v="-0.79999999999999982"/>
    <n v="5.9724000000000004"/>
    <n v="1.6590000000000003"/>
    <n v="-1.3271999999999999"/>
    <x v="1"/>
    <s v="high"/>
    <n v="-0.44444444444444442"/>
  </r>
  <r>
    <n v="657"/>
    <s v="CA-2016-137239"/>
    <d v="2016-08-22T00:00:00"/>
    <x v="6"/>
    <x v="0"/>
    <d v="2016-08-28T00:00:00"/>
    <s v="Standard Class"/>
    <s v="CR-12730"/>
    <s v="Craig Reiter"/>
    <x v="0"/>
    <s v="United States"/>
    <x v="38"/>
    <x v="24"/>
    <n v="43229"/>
    <x v="3"/>
    <s v="OFF-EN-10002230"/>
    <x v="1"/>
    <x v="12"/>
    <s v="Airmail Envelopes"/>
    <x v="623"/>
    <x v="0"/>
    <x v="2"/>
    <x v="634"/>
    <n v="0.33749999999999991"/>
    <n v="88.965800000000016"/>
    <n v="67.144000000000005"/>
    <n v="22.661099999999998"/>
    <x v="0"/>
    <s v="average"/>
    <n v="0.50943396226415083"/>
  </r>
  <r>
    <n v="658"/>
    <s v="US-2016-156097"/>
    <d v="2016-09-19T00:00:00"/>
    <x v="8"/>
    <x v="0"/>
    <d v="2016-09-19T00:00:00"/>
    <s v="Same Day"/>
    <s v="EH-14125"/>
    <s v="Eugene Hildebrand"/>
    <x v="2"/>
    <s v="United States"/>
    <x v="34"/>
    <x v="10"/>
    <n v="60505"/>
    <x v="2"/>
    <s v="FUR-CH-10001215"/>
    <x v="0"/>
    <x v="1"/>
    <s v="Global Troy Executive Leather Low-Back Tilter"/>
    <x v="624"/>
    <x v="0"/>
    <x v="4"/>
    <x v="635"/>
    <n v="-7.1428571428571452E-2"/>
    <n v="751.47"/>
    <n v="350.68599999999998"/>
    <n v="-25.049000000000007"/>
    <x v="1"/>
    <s v="high"/>
    <n v="-6.666666666666668E-2"/>
  </r>
  <r>
    <n v="659"/>
    <s v="US-2016-156097"/>
    <d v="2016-09-19T00:00:00"/>
    <x v="8"/>
    <x v="0"/>
    <d v="2016-09-19T00:00:00"/>
    <s v="Same Day"/>
    <s v="EH-14125"/>
    <s v="Eugene Hildebrand"/>
    <x v="2"/>
    <s v="United States"/>
    <x v="34"/>
    <x v="10"/>
    <n v="60505"/>
    <x v="2"/>
    <s v="OFF-BI-10004654"/>
    <x v="1"/>
    <x v="8"/>
    <s v="Avery Binding System Hidden Tab Executive Style Index Sets"/>
    <x v="625"/>
    <x v="0"/>
    <x v="3"/>
    <x v="636"/>
    <n v="-1.5000000000000002"/>
    <n v="5.77"/>
    <n v="1.1539999999999997"/>
    <n v="-1.7309999999999999"/>
    <x v="1"/>
    <s v="high"/>
    <n v="-0.6"/>
  </r>
  <r>
    <n v="660"/>
    <s v="CA-2015-146563"/>
    <d v="2015-08-24T00:00:00"/>
    <x v="6"/>
    <x v="1"/>
    <d v="2015-08-28T00:00:00"/>
    <s v="Standard Class"/>
    <s v="CB-12025"/>
    <s v="Cassandra Brandow"/>
    <x v="0"/>
    <s v="United States"/>
    <x v="81"/>
    <x v="5"/>
    <n v="76017"/>
    <x v="2"/>
    <s v="OFF-ST-10001490"/>
    <x v="1"/>
    <x v="4"/>
    <s v="Hot File 7-Pocket, Floor Stand"/>
    <x v="626"/>
    <x v="3"/>
    <x v="2"/>
    <x v="637"/>
    <n v="0.12499999999999986"/>
    <n v="874.50300000000016"/>
    <n v="142.77600000000001"/>
    <n v="17.84699999999998"/>
    <x v="0"/>
    <s v="average"/>
    <n v="0.14285714285714268"/>
  </r>
  <r>
    <n v="661"/>
    <s v="CA-2015-146563"/>
    <d v="2015-08-24T00:00:00"/>
    <x v="6"/>
    <x v="1"/>
    <d v="2015-08-28T00:00:00"/>
    <s v="Standard Class"/>
    <s v="CB-12025"/>
    <s v="Cassandra Brandow"/>
    <x v="0"/>
    <s v="United States"/>
    <x v="81"/>
    <x v="5"/>
    <n v="76017"/>
    <x v="2"/>
    <s v="OFF-ST-10001511"/>
    <x v="1"/>
    <x v="4"/>
    <s v="Space Solutions Commercial Steel Shelving"/>
    <x v="627"/>
    <x v="9"/>
    <x v="2"/>
    <x v="638"/>
    <n v="-0.18750000000000014"/>
    <n v="859.84500000000014"/>
    <n v="51.720000000000006"/>
    <n v="-9.6975000000000069"/>
    <x v="1"/>
    <s v="average"/>
    <n v="-0.15789473684210537"/>
  </r>
  <r>
    <n v="662"/>
    <s v="CA-2015-146563"/>
    <d v="2015-08-24T00:00:00"/>
    <x v="6"/>
    <x v="1"/>
    <d v="2015-08-28T00:00:00"/>
    <s v="Standard Class"/>
    <s v="CB-12025"/>
    <s v="Cassandra Brandow"/>
    <x v="0"/>
    <s v="United States"/>
    <x v="81"/>
    <x v="5"/>
    <n v="76017"/>
    <x v="2"/>
    <s v="FUR-TA-10001768"/>
    <x v="0"/>
    <x v="3"/>
    <s v="Hon Racetrack Conference Tables"/>
    <x v="628"/>
    <x v="2"/>
    <x v="4"/>
    <x v="639"/>
    <n v="-0.12857142857142867"/>
    <n v="1036.9144999999999"/>
    <n v="183.75699999999998"/>
    <n v="-23.625900000000012"/>
    <x v="1"/>
    <s v="high"/>
    <n v="-0.11392405063291147"/>
  </r>
  <r>
    <n v="663"/>
    <s v="CA-2015-146563"/>
    <d v="2015-08-24T00:00:00"/>
    <x v="6"/>
    <x v="1"/>
    <d v="2015-08-28T00:00:00"/>
    <s v="Standard Class"/>
    <s v="CB-12025"/>
    <s v="Cassandra Brandow"/>
    <x v="0"/>
    <s v="United States"/>
    <x v="81"/>
    <x v="5"/>
    <n v="76017"/>
    <x v="2"/>
    <s v="OFF-BI-10003981"/>
    <x v="1"/>
    <x v="8"/>
    <s v="Avery Durable Plastic 1&quot; Binders"/>
    <x v="629"/>
    <x v="1"/>
    <x v="3"/>
    <x v="640"/>
    <n v="-1.5500000000000007"/>
    <n v="6.9462000000000002"/>
    <n v="0.90799999999999981"/>
    <n v="-1.4074000000000002"/>
    <x v="1"/>
    <s v="high"/>
    <n v="-0.60784313725490202"/>
  </r>
  <r>
    <n v="664"/>
    <s v="CA-2016-123666"/>
    <d v="2016-03-26T00:00:00"/>
    <x v="10"/>
    <x v="0"/>
    <d v="2016-03-30T00:00:00"/>
    <s v="Standard Class"/>
    <s v="SP-20545"/>
    <s v="Sibella Parks"/>
    <x v="1"/>
    <s v="United States"/>
    <x v="20"/>
    <x v="15"/>
    <n v="10011"/>
    <x v="3"/>
    <s v="OFF-ST-10001522"/>
    <x v="1"/>
    <x v="4"/>
    <s v="Gould Plastics 18-Pocket Panel Bin, 34w x 5-1/4d x 20-1/2h"/>
    <x v="630"/>
    <x v="2"/>
    <x v="0"/>
    <x v="641"/>
    <n v="3.9999999999999931E-2"/>
    <n v="441.55200000000002"/>
    <n v="91.99"/>
    <n v="3.6795999999999935"/>
    <x v="0"/>
    <s v="low"/>
    <n v="4.1666666666666595E-2"/>
  </r>
  <r>
    <n v="665"/>
    <s v="CA-2016-143308"/>
    <d v="2016-11-04T00:00:00"/>
    <x v="0"/>
    <x v="0"/>
    <d v="2016-11-04T00:00:00"/>
    <s v="Same Day"/>
    <s v="RC-19825"/>
    <s v="Roy Collins"/>
    <x v="0"/>
    <s v="United States"/>
    <x v="103"/>
    <x v="0"/>
    <n v="40214"/>
    <x v="0"/>
    <s v="OFF-FA-10000621"/>
    <x v="1"/>
    <x v="13"/>
    <s v="OIC Colored Binder Clips, Assorted Sizes"/>
    <x v="631"/>
    <x v="1"/>
    <x v="0"/>
    <x v="642"/>
    <n v="0.49"/>
    <n v="5.4774000000000003"/>
    <n v="3.58"/>
    <n v="1.7542"/>
    <x v="0"/>
    <s v="low"/>
    <n v="0.96078431372549011"/>
  </r>
  <r>
    <n v="666"/>
    <s v="CA-2017-132682"/>
    <d v="2017-06-08T00:00:00"/>
    <x v="1"/>
    <x v="3"/>
    <d v="2017-06-10T00:00:00"/>
    <s v="Second Class"/>
    <s v="TH-21235"/>
    <s v="Tiffany House"/>
    <x v="1"/>
    <s v="United States"/>
    <x v="61"/>
    <x v="5"/>
    <n v="75081"/>
    <x v="2"/>
    <s v="OFF-SU-10004231"/>
    <x v="1"/>
    <x v="14"/>
    <s v="Acme Tagit Stainless Steel Antibacterial Scissors"/>
    <x v="632"/>
    <x v="1"/>
    <x v="2"/>
    <x v="643"/>
    <n v="8.7499999999999981E-2"/>
    <n v="21.681000000000001"/>
    <n v="7.9200000000000008"/>
    <n v="0.69299999999999995"/>
    <x v="0"/>
    <s v="average"/>
    <n v="9.589041095890409E-2"/>
  </r>
  <r>
    <n v="667"/>
    <s v="CA-2017-132682"/>
    <d v="2017-06-08T00:00:00"/>
    <x v="1"/>
    <x v="3"/>
    <d v="2017-06-10T00:00:00"/>
    <s v="Second Class"/>
    <s v="TH-21235"/>
    <s v="Tiffany House"/>
    <x v="1"/>
    <s v="United States"/>
    <x v="61"/>
    <x v="5"/>
    <n v="75081"/>
    <x v="2"/>
    <s v="OFF-PA-10000474"/>
    <x v="1"/>
    <x v="10"/>
    <s v="Easy-staple paper"/>
    <x v="633"/>
    <x v="1"/>
    <x v="2"/>
    <x v="644"/>
    <n v="0.33749999999999991"/>
    <n v="56.349600000000009"/>
    <n v="28.352"/>
    <n v="9.5687999999999978"/>
    <x v="0"/>
    <s v="average"/>
    <n v="0.50943396226415072"/>
  </r>
  <r>
    <n v="668"/>
    <s v="CA-2017-132682"/>
    <d v="2017-06-08T00:00:00"/>
    <x v="1"/>
    <x v="3"/>
    <d v="2017-06-10T00:00:00"/>
    <s v="Second Class"/>
    <s v="TH-21235"/>
    <s v="Tiffany House"/>
    <x v="1"/>
    <s v="United States"/>
    <x v="61"/>
    <x v="5"/>
    <n v="75081"/>
    <x v="2"/>
    <s v="TEC-PH-10004042"/>
    <x v="2"/>
    <x v="7"/>
    <s v="ClearOne Communications CHAT 70 OC Speaker Phone"/>
    <x v="634"/>
    <x v="1"/>
    <x v="2"/>
    <x v="645"/>
    <n v="7.4999999999999997E-2"/>
    <n v="352.95780000000002"/>
    <n v="127.19200000000001"/>
    <n v="9.5394000000000005"/>
    <x v="0"/>
    <s v="average"/>
    <n v="8.1081081081081086E-2"/>
  </r>
  <r>
    <n v="669"/>
    <s v="CA-2014-156314"/>
    <d v="2014-12-24T00:00:00"/>
    <x v="4"/>
    <x v="2"/>
    <d v="2014-12-26T00:00:00"/>
    <s v="First Class"/>
    <s v="RP-19390"/>
    <s v="Resi Pölking"/>
    <x v="0"/>
    <s v="United States"/>
    <x v="138"/>
    <x v="24"/>
    <n v="44105"/>
    <x v="3"/>
    <s v="FUR-FU-10003096"/>
    <x v="0"/>
    <x v="5"/>
    <s v="Master Giant Foot Doorstop, Safety Yellow"/>
    <x v="635"/>
    <x v="2"/>
    <x v="2"/>
    <x v="646"/>
    <n v="0.28750000000000003"/>
    <n v="21.631499999999999"/>
    <n v="6.0720000000000001"/>
    <n v="1.7457"/>
    <x v="0"/>
    <s v="average"/>
    <n v="0.40350877192982459"/>
  </r>
  <r>
    <n v="670"/>
    <s v="US-2017-106663"/>
    <d v="2017-06-09T00:00:00"/>
    <x v="1"/>
    <x v="3"/>
    <d v="2017-06-13T00:00:00"/>
    <s v="Standard Class"/>
    <s v="MO-17800"/>
    <s v="Meg O'Connel"/>
    <x v="2"/>
    <s v="United States"/>
    <x v="22"/>
    <x v="10"/>
    <n v="60653"/>
    <x v="2"/>
    <s v="FUR-FU-10002759"/>
    <x v="0"/>
    <x v="5"/>
    <s v="12-1/2 Diameter Round Wall Clock"/>
    <x v="112"/>
    <x v="1"/>
    <x v="7"/>
    <x v="647"/>
    <n v="-0.59999999999999976"/>
    <n v="38.361599999999996"/>
    <n v="7.9920000000000009"/>
    <n v="-4.7951999999999986"/>
    <x v="1"/>
    <s v="high"/>
    <n v="-0.37499999999999994"/>
  </r>
  <r>
    <n v="671"/>
    <s v="US-2017-106663"/>
    <d v="2017-06-09T00:00:00"/>
    <x v="1"/>
    <x v="3"/>
    <d v="2017-06-13T00:00:00"/>
    <s v="Standard Class"/>
    <s v="MO-17800"/>
    <s v="Meg O'Connel"/>
    <x v="2"/>
    <s v="United States"/>
    <x v="22"/>
    <x v="10"/>
    <n v="60653"/>
    <x v="2"/>
    <s v="FUR-TA-10000688"/>
    <x v="0"/>
    <x v="3"/>
    <s v="Chromcraft Bull-Nose Wood Round Conference Table Top, Wood Base"/>
    <x v="636"/>
    <x v="7"/>
    <x v="5"/>
    <x v="648"/>
    <n v="-0.66000000000000014"/>
    <n v="180.81550000000001"/>
    <n v="108.925"/>
    <n v="-71.890500000000017"/>
    <x v="1"/>
    <s v="high"/>
    <n v="-0.39759036144578319"/>
  </r>
  <r>
    <n v="672"/>
    <s v="US-2017-106663"/>
    <d v="2017-06-09T00:00:00"/>
    <x v="1"/>
    <x v="3"/>
    <d v="2017-06-13T00:00:00"/>
    <s v="Standard Class"/>
    <s v="MO-17800"/>
    <s v="Meg O'Connel"/>
    <x v="2"/>
    <s v="United States"/>
    <x v="22"/>
    <x v="10"/>
    <n v="60653"/>
    <x v="2"/>
    <s v="OFF-PA-10002377"/>
    <x v="1"/>
    <x v="10"/>
    <s v="Adams Telephone Message Book W/Dividers/Space For Phone Numbers, 5 1/4&quot;X8 1/2&quot;, 200/Messages"/>
    <x v="637"/>
    <x v="8"/>
    <x v="2"/>
    <x v="649"/>
    <n v="0.31249999999999994"/>
    <n v="24.991999999999997"/>
    <n v="4.5439999999999996"/>
    <n v="1.4199999999999997"/>
    <x v="0"/>
    <s v="average"/>
    <n v="0.45454545454545447"/>
  </r>
  <r>
    <n v="673"/>
    <s v="CA-2017-111178"/>
    <d v="2017-06-15T00:00:00"/>
    <x v="1"/>
    <x v="3"/>
    <d v="2017-06-22T00:00:00"/>
    <s v="Standard Class"/>
    <s v="TD-20995"/>
    <s v="Tamara Dahlen"/>
    <x v="0"/>
    <s v="United States"/>
    <x v="94"/>
    <x v="10"/>
    <n v="62301"/>
    <x v="2"/>
    <s v="OFF-AR-10001954"/>
    <x v="1"/>
    <x v="6"/>
    <s v="Newell 331"/>
    <x v="638"/>
    <x v="2"/>
    <x v="2"/>
    <x v="650"/>
    <n v="8.7500000000000008E-2"/>
    <n v="17.848499999999998"/>
    <n v="3.9119999999999999"/>
    <n v="0.34229999999999999"/>
    <x v="0"/>
    <s v="average"/>
    <n v="9.5890410958904118E-2"/>
  </r>
  <r>
    <n v="674"/>
    <s v="CA-2017-130351"/>
    <d v="2017-12-05T00:00:00"/>
    <x v="4"/>
    <x v="3"/>
    <d v="2017-12-08T00:00:00"/>
    <s v="First Class"/>
    <s v="RB-19570"/>
    <s v="Rob Beeghly"/>
    <x v="0"/>
    <s v="United States"/>
    <x v="38"/>
    <x v="14"/>
    <n v="47201"/>
    <x v="2"/>
    <s v="OFF-AP-10004532"/>
    <x v="1"/>
    <x v="9"/>
    <s v="Kensington 6 Outlet Guardian Standard Surge Protector"/>
    <x v="639"/>
    <x v="1"/>
    <x v="0"/>
    <x v="651"/>
    <n v="0.27"/>
    <n v="44.851199999999999"/>
    <n v="20.48"/>
    <n v="5.5295999999999994"/>
    <x v="0"/>
    <s v="low"/>
    <n v="0.36986301369863012"/>
  </r>
  <r>
    <n v="675"/>
    <s v="CA-2017-130351"/>
    <d v="2017-12-05T00:00:00"/>
    <x v="4"/>
    <x v="3"/>
    <d v="2017-12-08T00:00:00"/>
    <s v="First Class"/>
    <s v="RB-19570"/>
    <s v="Rob Beeghly"/>
    <x v="0"/>
    <s v="United States"/>
    <x v="38"/>
    <x v="14"/>
    <n v="47201"/>
    <x v="2"/>
    <s v="OFF-PA-10002137"/>
    <x v="1"/>
    <x v="10"/>
    <s v="Southworth 100% Résumé Paper, 24lb."/>
    <x v="640"/>
    <x v="2"/>
    <x v="0"/>
    <x v="652"/>
    <n v="0.4499999999999999"/>
    <n v="21.395000000000003"/>
    <n v="7.7799999999999994"/>
    <n v="3.500999999999999"/>
    <x v="0"/>
    <s v="low"/>
    <n v="0.8181818181818179"/>
  </r>
  <r>
    <n v="676"/>
    <s v="CA-2017-130351"/>
    <d v="2017-12-05T00:00:00"/>
    <x v="4"/>
    <x v="3"/>
    <d v="2017-12-08T00:00:00"/>
    <s v="First Class"/>
    <s v="RB-19570"/>
    <s v="Rob Beeghly"/>
    <x v="0"/>
    <s v="United States"/>
    <x v="38"/>
    <x v="14"/>
    <n v="47201"/>
    <x v="2"/>
    <s v="TEC-AC-10003832"/>
    <x v="2"/>
    <x v="11"/>
    <s v="Imation 16GB Mini TravelDrive USB 2.0 Flash Drive"/>
    <x v="641"/>
    <x v="1"/>
    <x v="0"/>
    <x v="653"/>
    <n v="0.41"/>
    <n v="58.640100000000011"/>
    <n v="33.130000000000003"/>
    <n v="13.583300000000001"/>
    <x v="0"/>
    <s v="low"/>
    <n v="0.69491525423728806"/>
  </r>
  <r>
    <n v="677"/>
    <s v="US-2017-119438"/>
    <d v="2017-03-18T00:00:00"/>
    <x v="10"/>
    <x v="3"/>
    <d v="2017-03-23T00:00:00"/>
    <s v="Standard Class"/>
    <s v="CD-11980"/>
    <s v="Carol Darley"/>
    <x v="0"/>
    <s v="United States"/>
    <x v="139"/>
    <x v="5"/>
    <n v="75701"/>
    <x v="2"/>
    <s v="OFF-AP-10000804"/>
    <x v="1"/>
    <x v="9"/>
    <s v="Hoover Portapower Portable Vacuum"/>
    <x v="642"/>
    <x v="1"/>
    <x v="3"/>
    <x v="654"/>
    <n v="-2.7500000000000009"/>
    <n v="10.080000000000002"/>
    <n v="0.89599999999999991"/>
    <n v="-2.4640000000000009"/>
    <x v="1"/>
    <s v="high"/>
    <n v="-0.73333333333333339"/>
  </r>
  <r>
    <n v="678"/>
    <s v="US-2017-119438"/>
    <d v="2017-03-18T00:00:00"/>
    <x v="10"/>
    <x v="3"/>
    <d v="2017-03-23T00:00:00"/>
    <s v="Standard Class"/>
    <s v="CD-11980"/>
    <s v="Carol Darley"/>
    <x v="0"/>
    <s v="United States"/>
    <x v="139"/>
    <x v="5"/>
    <n v="75701"/>
    <x v="2"/>
    <s v="TEC-AC-10003614"/>
    <x v="2"/>
    <x v="11"/>
    <s v="Verbatim 25 GB 6x Blu-ray Single Layer Recordable Disc, 10/Pack"/>
    <x v="643"/>
    <x v="1"/>
    <x v="2"/>
    <x v="655"/>
    <n v="0.16249999999999984"/>
    <n v="23.295900000000007"/>
    <n v="9.2720000000000002"/>
    <n v="1.5066999999999986"/>
    <x v="0"/>
    <s v="average"/>
    <n v="0.19402985074626841"/>
  </r>
  <r>
    <n v="679"/>
    <s v="US-2017-119438"/>
    <d v="2017-03-18T00:00:00"/>
    <x v="10"/>
    <x v="3"/>
    <d v="2017-03-23T00:00:00"/>
    <s v="Standard Class"/>
    <s v="CD-11980"/>
    <s v="Carol Darley"/>
    <x v="0"/>
    <s v="United States"/>
    <x v="139"/>
    <x v="5"/>
    <n v="75701"/>
    <x v="2"/>
    <s v="FUR-FU-10003553"/>
    <x v="0"/>
    <x v="5"/>
    <s v="Howard Miller 13-1/2&quot; Diameter Rosebrook Wall Clock"/>
    <x v="644"/>
    <x v="1"/>
    <x v="7"/>
    <x v="656"/>
    <n v="-0.49999999999999967"/>
    <n v="123.78599999999997"/>
    <n v="27.507999999999999"/>
    <n v="-13.753999999999991"/>
    <x v="1"/>
    <s v="high"/>
    <n v="-0.3333333333333332"/>
  </r>
  <r>
    <n v="680"/>
    <s v="US-2017-119438"/>
    <d v="2017-03-18T00:00:00"/>
    <x v="10"/>
    <x v="3"/>
    <d v="2017-03-23T00:00:00"/>
    <s v="Standard Class"/>
    <s v="CD-11980"/>
    <s v="Carol Darley"/>
    <x v="0"/>
    <s v="United States"/>
    <x v="139"/>
    <x v="5"/>
    <n v="75701"/>
    <x v="2"/>
    <s v="OFF-BI-10004632"/>
    <x v="1"/>
    <x v="8"/>
    <s v="Ibico Hi-Tech Manual Binding System"/>
    <x v="645"/>
    <x v="1"/>
    <x v="3"/>
    <x v="657"/>
    <n v="-1.7500000000000011"/>
    <n v="503.23350000000011"/>
    <n v="60.99799999999999"/>
    <n v="-106.74650000000004"/>
    <x v="1"/>
    <s v="high"/>
    <n v="-0.63636363636363646"/>
  </r>
  <r>
    <n v="681"/>
    <s v="CA-2016-164511"/>
    <d v="2016-11-19T00:00:00"/>
    <x v="0"/>
    <x v="0"/>
    <d v="2016-11-24T00:00:00"/>
    <s v="Standard Class"/>
    <s v="DJ-13630"/>
    <s v="Doug Jacobs"/>
    <x v="0"/>
    <s v="United States"/>
    <x v="20"/>
    <x v="15"/>
    <n v="10024"/>
    <x v="3"/>
    <s v="OFF-BI-10003305"/>
    <x v="1"/>
    <x v="8"/>
    <s v="Avery Hanging File Binders"/>
    <x v="646"/>
    <x v="1"/>
    <x v="2"/>
    <x v="658"/>
    <n v="0.32499999999999984"/>
    <n v="9.6876000000000033"/>
    <n v="4.7840000000000007"/>
    <n v="1.5547999999999995"/>
    <x v="0"/>
    <s v="average"/>
    <n v="0.48148148148148118"/>
  </r>
  <r>
    <n v="682"/>
    <s v="CA-2016-164511"/>
    <d v="2016-11-19T00:00:00"/>
    <x v="0"/>
    <x v="0"/>
    <d v="2016-11-24T00:00:00"/>
    <s v="Standard Class"/>
    <s v="DJ-13630"/>
    <s v="Doug Jacobs"/>
    <x v="0"/>
    <s v="United States"/>
    <x v="20"/>
    <x v="15"/>
    <n v="10024"/>
    <x v="3"/>
    <s v="OFF-ST-10002583"/>
    <x v="1"/>
    <x v="4"/>
    <s v="Fellowes Neat Ideas Storage Cubes"/>
    <x v="647"/>
    <x v="0"/>
    <x v="0"/>
    <x v="659"/>
    <n v="3.9999999999999973E-2"/>
    <n v="62.361599999999996"/>
    <n v="32.479999999999997"/>
    <n v="1.299199999999999"/>
    <x v="0"/>
    <s v="low"/>
    <n v="4.1666666666666637E-2"/>
  </r>
  <r>
    <n v="683"/>
    <s v="CA-2016-164511"/>
    <d v="2016-11-19T00:00:00"/>
    <x v="0"/>
    <x v="0"/>
    <d v="2016-11-24T00:00:00"/>
    <s v="Standard Class"/>
    <s v="DJ-13630"/>
    <s v="Doug Jacobs"/>
    <x v="0"/>
    <s v="United States"/>
    <x v="20"/>
    <x v="15"/>
    <n v="10024"/>
    <x v="3"/>
    <s v="OFF-ST-10004507"/>
    <x v="1"/>
    <x v="4"/>
    <s v="Advantus Rolling Storage Box"/>
    <x v="648"/>
    <x v="4"/>
    <x v="0"/>
    <x v="660"/>
    <n v="0.27"/>
    <n v="50.077999999999996"/>
    <n v="17.149999999999999"/>
    <n v="4.6304999999999996"/>
    <x v="0"/>
    <s v="low"/>
    <n v="0.36986301369863012"/>
  </r>
  <r>
    <n v="684"/>
    <s v="US-2017-168116"/>
    <d v="2017-11-04T00:00:00"/>
    <x v="0"/>
    <x v="3"/>
    <d v="2017-11-04T00:00:00"/>
    <s v="Same Day"/>
    <s v="GT-14635"/>
    <s v="Grant Thornton"/>
    <x v="1"/>
    <s v="United States"/>
    <x v="140"/>
    <x v="3"/>
    <n v="27217"/>
    <x v="0"/>
    <s v="TEC-MA-10004125"/>
    <x v="2"/>
    <x v="15"/>
    <s v="Cubify CubeX 3D Printer Triple Head Print"/>
    <x v="649"/>
    <x v="4"/>
    <x v="5"/>
    <x v="661"/>
    <n v="-0.47999999999999987"/>
    <n v="11839.970399999998"/>
    <n v="1999.9949999999999"/>
    <n v="-959.99759999999969"/>
    <x v="1"/>
    <s v="high"/>
    <n v="-0.32432432432432429"/>
  </r>
  <r>
    <n v="685"/>
    <s v="US-2017-168116"/>
    <d v="2017-11-04T00:00:00"/>
    <x v="0"/>
    <x v="3"/>
    <d v="2017-11-04T00:00:00"/>
    <s v="Same Day"/>
    <s v="GT-14635"/>
    <s v="Grant Thornton"/>
    <x v="1"/>
    <s v="United States"/>
    <x v="140"/>
    <x v="3"/>
    <n v="27217"/>
    <x v="0"/>
    <s v="OFF-AP-10002457"/>
    <x v="1"/>
    <x v="9"/>
    <s v="Eureka The Boss Plus 12-Amp Hard Box Upright Vacuum, Red"/>
    <x v="650"/>
    <x v="0"/>
    <x v="2"/>
    <x v="662"/>
    <n v="8.7499999999999925E-2"/>
    <n v="152.78900000000004"/>
    <n v="83.720000000000013"/>
    <n v="7.3254999999999946"/>
    <x v="0"/>
    <s v="average"/>
    <n v="9.5890410958904007E-2"/>
  </r>
  <r>
    <n v="686"/>
    <s v="CA-2014-157784"/>
    <d v="2014-07-05T00:00:00"/>
    <x v="7"/>
    <x v="2"/>
    <d v="2014-07-08T00:00:00"/>
    <s v="First Class"/>
    <s v="MC-17845"/>
    <s v="Michael Chen"/>
    <x v="0"/>
    <s v="United States"/>
    <x v="25"/>
    <x v="35"/>
    <n v="39212"/>
    <x v="0"/>
    <s v="TEC-AC-10003911"/>
    <x v="2"/>
    <x v="11"/>
    <s v="NETGEAR AC1750 Dual Band Gigabit Smart WiFi Router"/>
    <x v="651"/>
    <x v="1"/>
    <x v="0"/>
    <x v="663"/>
    <n v="0.33999999999999997"/>
    <n v="316.78020000000004"/>
    <n v="159.99"/>
    <n v="54.396599999999999"/>
    <x v="0"/>
    <s v="low"/>
    <n v="0.51515151515151503"/>
  </r>
  <r>
    <n v="687"/>
    <s v="CA-2014-157784"/>
    <d v="2014-07-05T00:00:00"/>
    <x v="7"/>
    <x v="2"/>
    <d v="2014-07-08T00:00:00"/>
    <s v="First Class"/>
    <s v="MC-17845"/>
    <s v="Michael Chen"/>
    <x v="0"/>
    <s v="United States"/>
    <x v="25"/>
    <x v="35"/>
    <n v="39212"/>
    <x v="0"/>
    <s v="OFF-LA-10001934"/>
    <x v="1"/>
    <x v="2"/>
    <s v="Avery 516"/>
    <x v="2"/>
    <x v="0"/>
    <x v="0"/>
    <x v="2"/>
    <n v="0.47"/>
    <n v="7.7485999999999997"/>
    <n v="7.31"/>
    <n v="3.4356999999999998"/>
    <x v="0"/>
    <s v="low"/>
    <n v="0.8867924528301887"/>
  </r>
  <r>
    <n v="688"/>
    <s v="CA-2014-157784"/>
    <d v="2014-07-05T00:00:00"/>
    <x v="7"/>
    <x v="2"/>
    <d v="2014-07-08T00:00:00"/>
    <s v="First Class"/>
    <s v="MC-17845"/>
    <s v="Michael Chen"/>
    <x v="0"/>
    <s v="United States"/>
    <x v="25"/>
    <x v="35"/>
    <n v="39212"/>
    <x v="0"/>
    <s v="OFF-PA-10000304"/>
    <x v="1"/>
    <x v="10"/>
    <s v="Xerox 1995"/>
    <x v="541"/>
    <x v="1"/>
    <x v="0"/>
    <x v="551"/>
    <n v="0.48000000000000004"/>
    <n v="10.1088"/>
    <n v="6.48"/>
    <n v="3.1104000000000003"/>
    <x v="0"/>
    <s v="low"/>
    <n v="0.92307692307692313"/>
  </r>
  <r>
    <n v="689"/>
    <s v="CA-2017-161480"/>
    <d v="2017-12-25T00:00:00"/>
    <x v="4"/>
    <x v="3"/>
    <d v="2017-12-29T00:00:00"/>
    <s v="Standard Class"/>
    <s v="RA-19285"/>
    <s v="Ralph Arnett"/>
    <x v="0"/>
    <s v="United States"/>
    <x v="20"/>
    <x v="15"/>
    <n v="10035"/>
    <x v="3"/>
    <s v="FUR-BO-10004015"/>
    <x v="0"/>
    <x v="0"/>
    <s v="Bush Andora Bookcase, Maple/Graphite Gray Finish"/>
    <x v="652"/>
    <x v="0"/>
    <x v="2"/>
    <x v="664"/>
    <n v="2.4999999999999876E-2"/>
    <n v="187.18440000000004"/>
    <n v="95.992000000000004"/>
    <n v="2.3997999999999884"/>
    <x v="0"/>
    <s v="average"/>
    <n v="2.5641025641025512E-2"/>
  </r>
  <r>
    <n v="690"/>
    <s v="US-2014-117135"/>
    <d v="2014-06-21T00:00:00"/>
    <x v="1"/>
    <x v="2"/>
    <d v="2014-06-23T00:00:00"/>
    <s v="Second Class"/>
    <s v="NP-18325"/>
    <s v="Naresj Patel"/>
    <x v="0"/>
    <s v="United States"/>
    <x v="141"/>
    <x v="17"/>
    <n v="22980"/>
    <x v="0"/>
    <s v="FUR-FU-10004071"/>
    <x v="0"/>
    <x v="5"/>
    <s v="Luxo Professional Magnifying Clamp-On Fluorescent Lamps"/>
    <x v="653"/>
    <x v="7"/>
    <x v="0"/>
    <x v="665"/>
    <n v="0.14000000000000004"/>
    <n v="89.448599999999999"/>
    <n v="104.01"/>
    <n v="14.561400000000006"/>
    <x v="0"/>
    <s v="low"/>
    <n v="0.16279069767441867"/>
  </r>
  <r>
    <n v="691"/>
    <s v="US-2014-117135"/>
    <d v="2014-06-21T00:00:00"/>
    <x v="1"/>
    <x v="2"/>
    <d v="2014-06-23T00:00:00"/>
    <s v="Second Class"/>
    <s v="NP-18325"/>
    <s v="Naresj Patel"/>
    <x v="0"/>
    <s v="United States"/>
    <x v="141"/>
    <x v="17"/>
    <n v="22980"/>
    <x v="0"/>
    <s v="TEC-PH-10002033"/>
    <x v="2"/>
    <x v="7"/>
    <s v="Konftel 250 Conference phone - Charcoal black"/>
    <x v="654"/>
    <x v="7"/>
    <x v="0"/>
    <x v="666"/>
    <n v="0.26"/>
    <n v="210.76679999999999"/>
    <n v="284.82"/>
    <n v="74.053200000000004"/>
    <x v="0"/>
    <s v="low"/>
    <n v="0.35135135135135137"/>
  </r>
  <r>
    <n v="692"/>
    <s v="US-2014-117135"/>
    <d v="2014-06-21T00:00:00"/>
    <x v="1"/>
    <x v="2"/>
    <d v="2014-06-23T00:00:00"/>
    <s v="Second Class"/>
    <s v="NP-18325"/>
    <s v="Naresj Patel"/>
    <x v="0"/>
    <s v="United States"/>
    <x v="141"/>
    <x v="17"/>
    <n v="22980"/>
    <x v="0"/>
    <s v="OFF-ST-10002444"/>
    <x v="1"/>
    <x v="4"/>
    <s v="Recycled Eldon Regeneration Jumbo File"/>
    <x v="655"/>
    <x v="1"/>
    <x v="0"/>
    <x v="667"/>
    <n v="0.28000000000000003"/>
    <n v="26.524799999999999"/>
    <n v="12.28"/>
    <n v="3.4383999999999997"/>
    <x v="0"/>
    <s v="low"/>
    <n v="0.38888888888888884"/>
  </r>
  <r>
    <n v="693"/>
    <s v="CA-2015-131534"/>
    <d v="2015-03-28T00:00:00"/>
    <x v="10"/>
    <x v="1"/>
    <d v="2015-04-02T00:00:00"/>
    <s v="Standard Class"/>
    <s v="AB-10165"/>
    <s v="Alan Barnes"/>
    <x v="0"/>
    <s v="United States"/>
    <x v="1"/>
    <x v="1"/>
    <n v="90036"/>
    <x v="1"/>
    <s v="TEC-AC-10002253"/>
    <x v="2"/>
    <x v="11"/>
    <s v="Imation Bio 8GB USB Flash Drive Imation Corp"/>
    <x v="656"/>
    <x v="7"/>
    <x v="0"/>
    <x v="668"/>
    <n v="0.15000000000000002"/>
    <n v="141.304"/>
    <n v="166.24"/>
    <n v="24.936000000000007"/>
    <x v="0"/>
    <s v="low"/>
    <n v="0.17647058823529416"/>
  </r>
  <r>
    <n v="694"/>
    <s v="CA-2015-131534"/>
    <d v="2015-03-28T00:00:00"/>
    <x v="10"/>
    <x v="1"/>
    <d v="2015-04-02T00:00:00"/>
    <s v="Standard Class"/>
    <s v="AB-10165"/>
    <s v="Alan Barnes"/>
    <x v="0"/>
    <s v="United States"/>
    <x v="1"/>
    <x v="1"/>
    <n v="90036"/>
    <x v="1"/>
    <s v="OFF-PA-10000743"/>
    <x v="1"/>
    <x v="10"/>
    <s v="Xerox 1977"/>
    <x v="657"/>
    <x v="2"/>
    <x v="0"/>
    <x v="669"/>
    <n v="0.48000000000000004"/>
    <n v="17.367999999999999"/>
    <n v="6.68"/>
    <n v="3.2063999999999999"/>
    <x v="0"/>
    <s v="low"/>
    <n v="0.92307692307692313"/>
  </r>
  <r>
    <n v="695"/>
    <s v="CA-2015-119291"/>
    <d v="2015-05-14T00:00:00"/>
    <x v="5"/>
    <x v="1"/>
    <d v="2015-05-17T00:00:00"/>
    <s v="First Class"/>
    <s v="JO-15550"/>
    <s v="Jesus Ocampo"/>
    <x v="2"/>
    <s v="United States"/>
    <x v="142"/>
    <x v="9"/>
    <n v="19013"/>
    <x v="3"/>
    <s v="OFF-AR-10003373"/>
    <x v="1"/>
    <x v="6"/>
    <s v="Boston School Pro Electric Pencil Sharpener, 1670"/>
    <x v="658"/>
    <x v="8"/>
    <x v="2"/>
    <x v="670"/>
    <n v="8.7499999999999939E-2"/>
    <n v="180.92320000000004"/>
    <n v="24.784000000000002"/>
    <n v="2.1685999999999988"/>
    <x v="0"/>
    <s v="average"/>
    <n v="9.5890410958904035E-2"/>
  </r>
  <r>
    <n v="696"/>
    <s v="CA-2015-119291"/>
    <d v="2015-05-14T00:00:00"/>
    <x v="5"/>
    <x v="1"/>
    <d v="2015-05-17T00:00:00"/>
    <s v="First Class"/>
    <s v="JO-15550"/>
    <s v="Jesus Ocampo"/>
    <x v="2"/>
    <s v="United States"/>
    <x v="142"/>
    <x v="9"/>
    <n v="19013"/>
    <x v="3"/>
    <s v="OFF-LA-10002312"/>
    <x v="1"/>
    <x v="2"/>
    <s v="Avery 490"/>
    <x v="659"/>
    <x v="4"/>
    <x v="2"/>
    <x v="671"/>
    <n v="0.37499999999999989"/>
    <n v="29.600000000000009"/>
    <n v="11.840000000000002"/>
    <n v="4.4399999999999995"/>
    <x v="0"/>
    <s v="average"/>
    <n v="0.59999999999999976"/>
  </r>
  <r>
    <n v="697"/>
    <s v="CA-2015-119291"/>
    <d v="2015-05-14T00:00:00"/>
    <x v="5"/>
    <x v="1"/>
    <d v="2015-05-17T00:00:00"/>
    <s v="First Class"/>
    <s v="JO-15550"/>
    <s v="Jesus Ocampo"/>
    <x v="2"/>
    <s v="United States"/>
    <x v="142"/>
    <x v="9"/>
    <n v="19013"/>
    <x v="3"/>
    <s v="OFF-EN-10000927"/>
    <x v="1"/>
    <x v="12"/>
    <s v="Jet-Pak Recycled Peel 'N' Seal Padded Mailers"/>
    <x v="83"/>
    <x v="3"/>
    <x v="2"/>
    <x v="83"/>
    <n v="0.31249999999999983"/>
    <n v="138.17650000000006"/>
    <n v="28.712000000000007"/>
    <n v="8.9724999999999966"/>
    <x v="0"/>
    <s v="average"/>
    <n v="0.4545454545454542"/>
  </r>
  <r>
    <n v="698"/>
    <s v="CA-2015-119291"/>
    <d v="2015-05-14T00:00:00"/>
    <x v="5"/>
    <x v="1"/>
    <d v="2015-05-17T00:00:00"/>
    <s v="First Class"/>
    <s v="JO-15550"/>
    <s v="Jesus Ocampo"/>
    <x v="2"/>
    <s v="United States"/>
    <x v="142"/>
    <x v="9"/>
    <n v="19013"/>
    <x v="3"/>
    <s v="OFF-LA-10003510"/>
    <x v="1"/>
    <x v="2"/>
    <s v="Avery 4027 File Folder Labels for Dot Matrix Printers, 5000 Labels per Box, White"/>
    <x v="660"/>
    <x v="4"/>
    <x v="2"/>
    <x v="672"/>
    <n v="0.32499999999999996"/>
    <n v="65.944800000000015"/>
    <n v="24.424000000000003"/>
    <n v="7.9378000000000002"/>
    <x v="0"/>
    <s v="average"/>
    <n v="0.4814814814814814"/>
  </r>
  <r>
    <n v="699"/>
    <s v="CA-2015-119291"/>
    <d v="2015-05-14T00:00:00"/>
    <x v="5"/>
    <x v="1"/>
    <d v="2015-05-17T00:00:00"/>
    <s v="First Class"/>
    <s v="JO-15550"/>
    <s v="Jesus Ocampo"/>
    <x v="2"/>
    <s v="United States"/>
    <x v="142"/>
    <x v="9"/>
    <n v="19013"/>
    <x v="3"/>
    <s v="OFF-AR-10001118"/>
    <x v="1"/>
    <x v="6"/>
    <s v="Binney &amp; Smith Crayola Metallic Crayons, 16-Color Pack"/>
    <x v="661"/>
    <x v="7"/>
    <x v="2"/>
    <x v="673"/>
    <n v="0.3000000000000001"/>
    <n v="1.8872"/>
    <n v="2.6960000000000002"/>
    <n v="0.8088000000000003"/>
    <x v="0"/>
    <s v="average"/>
    <n v="0.42857142857142871"/>
  </r>
  <r>
    <n v="700"/>
    <s v="CA-2015-119291"/>
    <d v="2015-05-14T00:00:00"/>
    <x v="5"/>
    <x v="1"/>
    <d v="2015-05-17T00:00:00"/>
    <s v="First Class"/>
    <s v="JO-15550"/>
    <s v="Jesus Ocampo"/>
    <x v="2"/>
    <s v="United States"/>
    <x v="142"/>
    <x v="9"/>
    <n v="19013"/>
    <x v="3"/>
    <s v="OFF-BI-10001575"/>
    <x v="1"/>
    <x v="8"/>
    <s v="GBC Linen Binding Covers"/>
    <x v="662"/>
    <x v="0"/>
    <x v="6"/>
    <x v="674"/>
    <n v="-0.73333333333333317"/>
    <n v="32.219200000000001"/>
    <n v="9.2940000000000023"/>
    <n v="-6.8155999999999999"/>
    <x v="1"/>
    <s v="high"/>
    <n v="-0.42307692307692307"/>
  </r>
  <r>
    <n v="701"/>
    <s v="CA-2015-119291"/>
    <d v="2015-05-14T00:00:00"/>
    <x v="5"/>
    <x v="1"/>
    <d v="2015-05-17T00:00:00"/>
    <s v="First Class"/>
    <s v="JO-15550"/>
    <s v="Jesus Ocampo"/>
    <x v="2"/>
    <s v="United States"/>
    <x v="142"/>
    <x v="9"/>
    <n v="19013"/>
    <x v="3"/>
    <s v="OFF-BI-10001982"/>
    <x v="1"/>
    <x v="8"/>
    <s v="Wilson Jones Custom Binder Spines &amp; Labels"/>
    <x v="322"/>
    <x v="1"/>
    <x v="6"/>
    <x v="328"/>
    <n v="-0.69999999999999973"/>
    <n v="8.3231999999999999"/>
    <n v="1.6320000000000003"/>
    <n v="-1.1423999999999996"/>
    <x v="1"/>
    <s v="high"/>
    <n v="-0.41176470588235287"/>
  </r>
  <r>
    <n v="702"/>
    <s v="CA-2017-114552"/>
    <d v="2017-09-02T00:00:00"/>
    <x v="8"/>
    <x v="3"/>
    <d v="2017-09-08T00:00:00"/>
    <s v="Standard Class"/>
    <s v="Dl-13600"/>
    <s v="Dorris liebe"/>
    <x v="1"/>
    <s v="United States"/>
    <x v="138"/>
    <x v="24"/>
    <n v="44105"/>
    <x v="3"/>
    <s v="FUR-FU-10002960"/>
    <x v="0"/>
    <x v="5"/>
    <s v="Eldon 200 Class Desk Accessories, Burgundy"/>
    <x v="663"/>
    <x v="1"/>
    <x v="2"/>
    <x v="675"/>
    <n v="0.27499999999999997"/>
    <n v="10.927200000000003"/>
    <n v="5.0240000000000009"/>
    <n v="1.3815999999999999"/>
    <x v="0"/>
    <s v="average"/>
    <n v="0.37931034482758613"/>
  </r>
  <r>
    <n v="703"/>
    <s v="CA-2016-163755"/>
    <d v="2016-11-04T00:00:00"/>
    <x v="0"/>
    <x v="0"/>
    <d v="2016-11-08T00:00:00"/>
    <s v="Second Class"/>
    <s v="AS-10285"/>
    <s v="Alejandro Savely"/>
    <x v="1"/>
    <s v="United States"/>
    <x v="4"/>
    <x v="4"/>
    <n v="98103"/>
    <x v="1"/>
    <s v="FUR-FU-10003394"/>
    <x v="0"/>
    <x v="5"/>
    <s v="Tenex &quot;The Solids&quot; Textured Chair Mats"/>
    <x v="664"/>
    <x v="1"/>
    <x v="0"/>
    <x v="676"/>
    <n v="0.1699999999999999"/>
    <n v="174.2004"/>
    <n v="69.959999999999994"/>
    <n v="11.893199999999993"/>
    <x v="0"/>
    <s v="low"/>
    <n v="0.20481927710843362"/>
  </r>
  <r>
    <n v="704"/>
    <s v="CA-2015-142027"/>
    <d v="2015-04-09T00:00:00"/>
    <x v="3"/>
    <x v="1"/>
    <d v="2015-04-14T00:00:00"/>
    <s v="Standard Class"/>
    <s v="JK-15370"/>
    <s v="Jay Kimmel"/>
    <x v="0"/>
    <s v="United States"/>
    <x v="85"/>
    <x v="1"/>
    <n v="90805"/>
    <x v="1"/>
    <s v="FUR-TA-10002774"/>
    <x v="0"/>
    <x v="3"/>
    <s v="Laminate Occasional Tables"/>
    <x v="665"/>
    <x v="1"/>
    <x v="2"/>
    <x v="677"/>
    <n v="-3.7500000000000124E-2"/>
    <n v="383.78370000000007"/>
    <n v="123.30400000000002"/>
    <n v="-4.6239000000000159"/>
    <x v="1"/>
    <s v="average"/>
    <n v="-3.6144578313253128E-2"/>
  </r>
  <r>
    <n v="705"/>
    <s v="CA-2014-138527"/>
    <d v="2014-09-12T00:00:00"/>
    <x v="8"/>
    <x v="2"/>
    <d v="2014-09-17T00:00:00"/>
    <s v="Standard Class"/>
    <s v="BN-11470"/>
    <s v="Brad Norvell"/>
    <x v="1"/>
    <s v="United States"/>
    <x v="143"/>
    <x v="3"/>
    <n v="27511"/>
    <x v="0"/>
    <s v="OFF-PA-10001800"/>
    <x v="1"/>
    <x v="10"/>
    <s v="Xerox 220"/>
    <x v="563"/>
    <x v="0"/>
    <x v="2"/>
    <x v="572"/>
    <n v="0.34999999999999992"/>
    <n v="6.7392000000000021"/>
    <n v="5.1840000000000011"/>
    <n v="1.8144"/>
    <x v="0"/>
    <s v="average"/>
    <n v="0.53846153846153832"/>
  </r>
  <r>
    <n v="706"/>
    <s v="CA-2014-138527"/>
    <d v="2014-09-12T00:00:00"/>
    <x v="8"/>
    <x v="2"/>
    <d v="2014-09-17T00:00:00"/>
    <s v="Standard Class"/>
    <s v="BN-11470"/>
    <s v="Brad Norvell"/>
    <x v="1"/>
    <s v="United States"/>
    <x v="143"/>
    <x v="3"/>
    <n v="27511"/>
    <x v="0"/>
    <s v="OFF-AP-10001469"/>
    <x v="1"/>
    <x v="9"/>
    <s v="Fellowes 8 Outlet Superior Workstation Surge Protector"/>
    <x v="666"/>
    <x v="2"/>
    <x v="2"/>
    <x v="678"/>
    <n v="0.11249999999999992"/>
    <n v="148.07050000000001"/>
    <n v="33.368000000000002"/>
    <n v="3.7538999999999971"/>
    <x v="0"/>
    <s v="average"/>
    <n v="0.1267605633802816"/>
  </r>
  <r>
    <n v="707"/>
    <s v="CA-2014-138527"/>
    <d v="2014-09-12T00:00:00"/>
    <x v="8"/>
    <x v="2"/>
    <d v="2014-09-17T00:00:00"/>
    <s v="Standard Class"/>
    <s v="BN-11470"/>
    <s v="Brad Norvell"/>
    <x v="1"/>
    <s v="United States"/>
    <x v="143"/>
    <x v="3"/>
    <n v="27511"/>
    <x v="0"/>
    <s v="TEC-AC-10002399"/>
    <x v="2"/>
    <x v="11"/>
    <s v="SanDisk Cruzer 32 GB USB Flash Drive"/>
    <x v="667"/>
    <x v="7"/>
    <x v="2"/>
    <x v="679"/>
    <n v="0.14999999999999994"/>
    <n v="12.933600000000002"/>
    <n v="15.216000000000001"/>
    <n v="2.2823999999999991"/>
    <x v="0"/>
    <s v="average"/>
    <n v="0.17647058823529402"/>
  </r>
  <r>
    <n v="708"/>
    <s v="CA-2014-112158"/>
    <d v="2014-12-02T00:00:00"/>
    <x v="4"/>
    <x v="2"/>
    <d v="2014-12-04T00:00:00"/>
    <s v="First Class"/>
    <s v="DP-13165"/>
    <s v="David Philippe"/>
    <x v="0"/>
    <s v="United States"/>
    <x v="20"/>
    <x v="15"/>
    <n v="10035"/>
    <x v="3"/>
    <s v="TEC-AC-10003628"/>
    <x v="2"/>
    <x v="11"/>
    <s v="Logitech 910-002974 M325 Wireless Mouse for Web Scrolling"/>
    <x v="668"/>
    <x v="4"/>
    <x v="0"/>
    <x v="680"/>
    <n v="0.44000000000000011"/>
    <n v="67.177599999999984"/>
    <n v="29.99"/>
    <n v="13.195600000000002"/>
    <x v="0"/>
    <s v="low"/>
    <n v="0.78571428571428603"/>
  </r>
  <r>
    <n v="709"/>
    <s v="CA-2014-112158"/>
    <d v="2014-12-02T00:00:00"/>
    <x v="4"/>
    <x v="2"/>
    <d v="2014-12-04T00:00:00"/>
    <s v="First Class"/>
    <s v="DP-13165"/>
    <s v="David Philippe"/>
    <x v="0"/>
    <s v="United States"/>
    <x v="20"/>
    <x v="15"/>
    <n v="10035"/>
    <x v="3"/>
    <s v="FUR-BO-10003272"/>
    <x v="0"/>
    <x v="0"/>
    <s v="O'Sullivan Living Dimensions 5-Shelf Bookcases"/>
    <x v="669"/>
    <x v="2"/>
    <x v="2"/>
    <x v="681"/>
    <n v="-0.12500000000000008"/>
    <n v="994.41000000000008"/>
    <n v="176.78399999999999"/>
    <n v="-22.098000000000013"/>
    <x v="1"/>
    <s v="average"/>
    <n v="-0.11111111111111117"/>
  </r>
  <r>
    <n v="710"/>
    <s v="CA-2014-112158"/>
    <d v="2014-12-02T00:00:00"/>
    <x v="4"/>
    <x v="2"/>
    <d v="2014-12-04T00:00:00"/>
    <s v="First Class"/>
    <s v="DP-13165"/>
    <s v="David Philippe"/>
    <x v="0"/>
    <s v="United States"/>
    <x v="20"/>
    <x v="15"/>
    <n v="10035"/>
    <x v="3"/>
    <s v="OFF-BI-10000050"/>
    <x v="1"/>
    <x v="8"/>
    <s v="Angle-D Binders with Locking Rings, Label Holders"/>
    <x v="670"/>
    <x v="8"/>
    <x v="2"/>
    <x v="682"/>
    <n v="0.33749999999999997"/>
    <n v="30.952000000000002"/>
    <n v="5.84"/>
    <n v="1.9709999999999996"/>
    <x v="0"/>
    <s v="average"/>
    <n v="0.50943396226415083"/>
  </r>
  <r>
    <n v="711"/>
    <s v="CA-2014-113887"/>
    <d v="2014-04-05T00:00:00"/>
    <x v="3"/>
    <x v="2"/>
    <d v="2014-04-07T00:00:00"/>
    <s v="First Class"/>
    <s v="TH-21550"/>
    <s v="Tracy Hopkins"/>
    <x v="2"/>
    <s v="United States"/>
    <x v="20"/>
    <x v="15"/>
    <n v="10035"/>
    <x v="3"/>
    <s v="OFF-PA-10004071"/>
    <x v="1"/>
    <x v="10"/>
    <s v="Eaton Premium Continuous-Feed Paper, 25% Cotton, Letter Size, White, 1000 Shts/Box"/>
    <x v="447"/>
    <x v="7"/>
    <x v="0"/>
    <x v="458"/>
    <n v="0.48"/>
    <n v="28.849599999999999"/>
    <n v="55.48"/>
    <n v="26.630399999999998"/>
    <x v="0"/>
    <s v="low"/>
    <n v="0.92307692307692302"/>
  </r>
  <r>
    <n v="712"/>
    <s v="CA-2017-146136"/>
    <d v="2017-09-03T00:00:00"/>
    <x v="8"/>
    <x v="3"/>
    <d v="2017-09-07T00:00:00"/>
    <s v="Standard Class"/>
    <s v="AP-10915"/>
    <s v="Arthur Prichep"/>
    <x v="0"/>
    <s v="United States"/>
    <x v="144"/>
    <x v="2"/>
    <n v="32137"/>
    <x v="0"/>
    <s v="OFF-EN-10001219"/>
    <x v="1"/>
    <x v="12"/>
    <s v="#10- 4 1/8&quot; x 9 1/2&quot; Security-Tint Envelopes"/>
    <x v="671"/>
    <x v="4"/>
    <x v="2"/>
    <x v="683"/>
    <n v="0.36249999999999993"/>
    <n v="15.585600000000001"/>
    <n v="6.1120000000000001"/>
    <n v="2.2155999999999998"/>
    <x v="0"/>
    <s v="average"/>
    <n v="0.56862745098039202"/>
  </r>
  <r>
    <n v="713"/>
    <s v="US-2017-100048"/>
    <d v="2017-05-19T00:00:00"/>
    <x v="5"/>
    <x v="3"/>
    <d v="2017-05-24T00:00:00"/>
    <s v="Standard Class"/>
    <s v="RS-19765"/>
    <s v="Roland Schwarz"/>
    <x v="1"/>
    <s v="United States"/>
    <x v="145"/>
    <x v="15"/>
    <n v="10550"/>
    <x v="3"/>
    <s v="OFF-AP-10001154"/>
    <x v="1"/>
    <x v="9"/>
    <s v="Bionaire Personal Warm Mist Humidifier/Vaporizer"/>
    <x v="672"/>
    <x v="5"/>
    <x v="0"/>
    <x v="684"/>
    <n v="0.39"/>
    <n v="171.61740000000003"/>
    <n v="46.890000000000008"/>
    <n v="18.287100000000002"/>
    <x v="0"/>
    <s v="low"/>
    <n v="0.6393442622950819"/>
  </r>
  <r>
    <n v="714"/>
    <s v="US-2017-100048"/>
    <d v="2017-05-19T00:00:00"/>
    <x v="5"/>
    <x v="3"/>
    <d v="2017-05-24T00:00:00"/>
    <s v="Standard Class"/>
    <s v="RS-19765"/>
    <s v="Roland Schwarz"/>
    <x v="1"/>
    <s v="United States"/>
    <x v="145"/>
    <x v="15"/>
    <n v="10550"/>
    <x v="3"/>
    <s v="TEC-PH-10003012"/>
    <x v="2"/>
    <x v="7"/>
    <s v="Nortel Meridian M3904 Professional Digital phone"/>
    <x v="673"/>
    <x v="0"/>
    <x v="0"/>
    <x v="685"/>
    <n v="0.28999999999999987"/>
    <n v="218.66580000000005"/>
    <n v="153.99"/>
    <n v="44.657099999999986"/>
    <x v="0"/>
    <s v="low"/>
    <n v="0.4084507042253519"/>
  </r>
  <r>
    <n v="715"/>
    <s v="US-2017-100048"/>
    <d v="2017-05-19T00:00:00"/>
    <x v="5"/>
    <x v="3"/>
    <d v="2017-05-24T00:00:00"/>
    <s v="Standard Class"/>
    <s v="RS-19765"/>
    <s v="Roland Schwarz"/>
    <x v="1"/>
    <s v="United States"/>
    <x v="145"/>
    <x v="15"/>
    <n v="10550"/>
    <x v="3"/>
    <s v="TEC-AC-10001606"/>
    <x v="2"/>
    <x v="11"/>
    <s v="Logitech Wireless Performance Mouse MX for PC and Mac"/>
    <x v="674"/>
    <x v="1"/>
    <x v="0"/>
    <x v="686"/>
    <n v="0.38000000000000006"/>
    <n v="185.98139999999995"/>
    <n v="99.99"/>
    <n v="37.996200000000002"/>
    <x v="0"/>
    <s v="low"/>
    <n v="0.61290322580645185"/>
  </r>
  <r>
    <n v="716"/>
    <s v="CA-2014-153150"/>
    <d v="2014-07-01T00:00:00"/>
    <x v="7"/>
    <x v="2"/>
    <d v="2014-07-06T00:00:00"/>
    <s v="Second Class"/>
    <s v="Dl-13600"/>
    <s v="Dorris liebe"/>
    <x v="1"/>
    <s v="United States"/>
    <x v="4"/>
    <x v="4"/>
    <n v="98105"/>
    <x v="1"/>
    <s v="OFF-BI-10003355"/>
    <x v="1"/>
    <x v="8"/>
    <s v="Cardinal Holdit Business Card Pockets"/>
    <x v="548"/>
    <x v="2"/>
    <x v="2"/>
    <x v="687"/>
    <n v="0.34999999999999992"/>
    <n v="12.948000000000002"/>
    <n v="3.9840000000000004"/>
    <n v="1.3943999999999999"/>
    <x v="0"/>
    <s v="average"/>
    <n v="0.53846153846153832"/>
  </r>
  <r>
    <n v="717"/>
    <s v="CA-2014-130092"/>
    <d v="2014-01-11T00:00:00"/>
    <x v="9"/>
    <x v="2"/>
    <d v="2014-01-14T00:00:00"/>
    <s v="First Class"/>
    <s v="SV-20365"/>
    <s v="Seth Vernon"/>
    <x v="0"/>
    <s v="United States"/>
    <x v="18"/>
    <x v="13"/>
    <n v="19901"/>
    <x v="3"/>
    <s v="FUR-FU-10000010"/>
    <x v="0"/>
    <x v="5"/>
    <s v="DAX Value U-Channel Document Frames, Easel Back"/>
    <x v="587"/>
    <x v="0"/>
    <x v="0"/>
    <x v="596"/>
    <n v="0.30999999999999994"/>
    <n v="6.8586"/>
    <n v="4.97"/>
    <n v="1.5406999999999997"/>
    <x v="0"/>
    <s v="low"/>
    <n v="0.44927536231884052"/>
  </r>
  <r>
    <n v="718"/>
    <s v="CA-2017-108910"/>
    <d v="2017-09-24T00:00:00"/>
    <x v="8"/>
    <x v="3"/>
    <d v="2017-09-29T00:00:00"/>
    <s v="Standard Class"/>
    <s v="KC-16540"/>
    <s v="Kelly Collister"/>
    <x v="0"/>
    <s v="United States"/>
    <x v="46"/>
    <x v="24"/>
    <n v="43055"/>
    <x v="3"/>
    <s v="FUR-FU-10002253"/>
    <x v="0"/>
    <x v="5"/>
    <s v="Howard Miller 13&quot; Diameter Pewter Finish Round Wall Clock"/>
    <x v="675"/>
    <x v="1"/>
    <x v="2"/>
    <x v="688"/>
    <n v="0.2375000000000001"/>
    <n v="78.580199999999977"/>
    <n v="34.351999999999997"/>
    <n v="8.1586000000000016"/>
    <x v="0"/>
    <s v="average"/>
    <n v="0.31147540983606575"/>
  </r>
  <r>
    <n v="719"/>
    <s v="CA-2014-104472"/>
    <d v="2014-06-02T00:00:00"/>
    <x v="1"/>
    <x v="2"/>
    <d v="2014-06-07T00:00:00"/>
    <s v="Standard Class"/>
    <s v="CK-12325"/>
    <s v="Christine Kargatis"/>
    <x v="2"/>
    <s v="United States"/>
    <x v="11"/>
    <x v="7"/>
    <n v="84057"/>
    <x v="1"/>
    <s v="OFF-BI-10001658"/>
    <x v="1"/>
    <x v="8"/>
    <s v="GBC Standard Therm-A-Bind Covers"/>
    <x v="676"/>
    <x v="1"/>
    <x v="2"/>
    <x v="689"/>
    <n v="0.32499999999999996"/>
    <n v="40.370400000000004"/>
    <n v="19.936000000000003"/>
    <n v="6.4791999999999996"/>
    <x v="0"/>
    <s v="average"/>
    <n v="0.48148148148148145"/>
  </r>
  <r>
    <n v="720"/>
    <s v="CA-2014-104472"/>
    <d v="2014-06-02T00:00:00"/>
    <x v="1"/>
    <x v="2"/>
    <d v="2014-06-07T00:00:00"/>
    <s v="Standard Class"/>
    <s v="CK-12325"/>
    <s v="Christine Kargatis"/>
    <x v="2"/>
    <s v="United States"/>
    <x v="11"/>
    <x v="7"/>
    <n v="84057"/>
    <x v="1"/>
    <s v="FUR-FU-10000246"/>
    <x v="0"/>
    <x v="5"/>
    <s v="Aluminum Document Frame"/>
    <x v="677"/>
    <x v="5"/>
    <x v="0"/>
    <x v="690"/>
    <n v="0.29999999999999988"/>
    <n v="51.324000000000012"/>
    <n v="12.22"/>
    <n v="3.6659999999999986"/>
    <x v="0"/>
    <s v="low"/>
    <n v="0.42857142857142833"/>
  </r>
  <r>
    <n v="721"/>
    <s v="CA-2016-112942"/>
    <d v="2016-02-13T00:00:00"/>
    <x v="11"/>
    <x v="0"/>
    <d v="2016-02-18T00:00:00"/>
    <s v="Standard Class"/>
    <s v="RD-19810"/>
    <s v="Ross DeVincentis"/>
    <x v="2"/>
    <s v="United States"/>
    <x v="1"/>
    <x v="1"/>
    <n v="90045"/>
    <x v="1"/>
    <s v="OFF-PA-10004092"/>
    <x v="1"/>
    <x v="10"/>
    <s v="Tops Green Bar Computer Printout Paper"/>
    <x v="678"/>
    <x v="1"/>
    <x v="0"/>
    <x v="691"/>
    <n v="0.5"/>
    <n v="73.41"/>
    <n v="48.94"/>
    <n v="24.47"/>
    <x v="0"/>
    <s v="low"/>
    <n v="1"/>
  </r>
  <r>
    <n v="722"/>
    <s v="CA-2016-142335"/>
    <d v="2016-12-15T00:00:00"/>
    <x v="4"/>
    <x v="0"/>
    <d v="2016-12-19T00:00:00"/>
    <s v="Standard Class"/>
    <s v="MP-17965"/>
    <s v="Michael Paige"/>
    <x v="1"/>
    <s v="United States"/>
    <x v="66"/>
    <x v="12"/>
    <n v="48205"/>
    <x v="2"/>
    <s v="FUR-TA-10000198"/>
    <x v="0"/>
    <x v="3"/>
    <s v="Chromcraft Bull-Nose Wood Oval Conference Tables &amp; Bases"/>
    <x v="679"/>
    <x v="1"/>
    <x v="0"/>
    <x v="692"/>
    <n v="0.14000000000000001"/>
    <n v="1421.5284000000001"/>
    <n v="550.98"/>
    <n v="77.137200000000007"/>
    <x v="0"/>
    <s v="low"/>
    <n v="0.16279069767441862"/>
  </r>
  <r>
    <n v="723"/>
    <s v="CA-2016-142335"/>
    <d v="2016-12-15T00:00:00"/>
    <x v="4"/>
    <x v="0"/>
    <d v="2016-12-19T00:00:00"/>
    <s v="Standard Class"/>
    <s v="MP-17965"/>
    <s v="Michael Paige"/>
    <x v="1"/>
    <s v="United States"/>
    <x v="66"/>
    <x v="12"/>
    <n v="48205"/>
    <x v="2"/>
    <s v="OFF-ST-10000036"/>
    <x v="1"/>
    <x v="4"/>
    <s v="Recycled Data-Pak for Archival Bound Computer Printouts, 12-1/2 x 12-1/2 x 16"/>
    <x v="680"/>
    <x v="1"/>
    <x v="0"/>
    <x v="693"/>
    <n v="0.26999999999999996"/>
    <n v="216.3501"/>
    <n v="98.79"/>
    <n v="26.673299999999998"/>
    <x v="0"/>
    <s v="low"/>
    <n v="0.36986301369863012"/>
  </r>
  <r>
    <n v="724"/>
    <s v="CA-2014-117429"/>
    <d v="2014-10-07T00:00:00"/>
    <x v="2"/>
    <x v="2"/>
    <d v="2014-10-13T00:00:00"/>
    <s v="Standard Class"/>
    <s v="MR-17545"/>
    <s v="Mathew Reese"/>
    <x v="2"/>
    <s v="United States"/>
    <x v="10"/>
    <x v="9"/>
    <n v="19140"/>
    <x v="3"/>
    <s v="FUR-FU-10000222"/>
    <x v="0"/>
    <x v="5"/>
    <s v="Seth Thomas 16&quot; Steel Case Clock"/>
    <x v="681"/>
    <x v="2"/>
    <x v="2"/>
    <x v="694"/>
    <n v="0.16250000000000003"/>
    <n v="108.80799999999999"/>
    <n v="25.983999999999998"/>
    <n v="4.2224000000000004"/>
    <x v="0"/>
    <s v="average"/>
    <n v="0.19402985074626869"/>
  </r>
  <r>
    <n v="725"/>
    <s v="CA-2016-114713"/>
    <d v="2016-07-07T00:00:00"/>
    <x v="7"/>
    <x v="0"/>
    <d v="2016-07-12T00:00:00"/>
    <s v="Standard Class"/>
    <s v="SC-20695"/>
    <s v="Steve Chapman"/>
    <x v="1"/>
    <s v="United States"/>
    <x v="146"/>
    <x v="2"/>
    <n v="33012"/>
    <x v="0"/>
    <s v="OFF-SU-10004664"/>
    <x v="1"/>
    <x v="14"/>
    <s v="Acme Softgrip Scissors"/>
    <x v="682"/>
    <x v="3"/>
    <x v="2"/>
    <x v="695"/>
    <n v="0.11249999999999999"/>
    <n v="40.455800000000004"/>
    <n v="6.5120000000000005"/>
    <n v="0.73259999999999992"/>
    <x v="0"/>
    <s v="average"/>
    <n v="0.12676056338028166"/>
  </r>
  <r>
    <n v="726"/>
    <s v="CA-2017-144113"/>
    <d v="2017-09-16T00:00:00"/>
    <x v="8"/>
    <x v="3"/>
    <d v="2017-09-20T00:00:00"/>
    <s v="Standard Class"/>
    <s v="JF-15355"/>
    <s v="Jay Fein"/>
    <x v="0"/>
    <s v="United States"/>
    <x v="89"/>
    <x v="5"/>
    <n v="78745"/>
    <x v="2"/>
    <s v="OFF-EN-10001141"/>
    <x v="1"/>
    <x v="12"/>
    <s v="Manila Recycled Extra-Heavyweight Clasp Envelopes, 6&quot; x 9&quot;"/>
    <x v="683"/>
    <x v="0"/>
    <x v="2"/>
    <x v="696"/>
    <n v="0.36249999999999999"/>
    <n v="11.1996"/>
    <n v="8.7840000000000007"/>
    <n v="3.1842000000000001"/>
    <x v="0"/>
    <s v="average"/>
    <n v="0.56862745098039214"/>
  </r>
  <r>
    <n v="727"/>
    <s v="CA-2017-144113"/>
    <d v="2017-09-16T00:00:00"/>
    <x v="8"/>
    <x v="3"/>
    <d v="2017-09-20T00:00:00"/>
    <s v="Standard Class"/>
    <s v="JF-15355"/>
    <s v="Jay Fein"/>
    <x v="0"/>
    <s v="United States"/>
    <x v="89"/>
    <x v="5"/>
    <n v="78745"/>
    <x v="2"/>
    <s v="TEC-PH-10002170"/>
    <x v="2"/>
    <x v="7"/>
    <s v="ClearSounds CSC500 Amplified Spirit Phone Corded phone"/>
    <x v="684"/>
    <x v="7"/>
    <x v="2"/>
    <x v="697"/>
    <n v="0.10000000000000003"/>
    <n v="50.392799999999994"/>
    <n v="55.991999999999997"/>
    <n v="5.5992000000000015"/>
    <x v="0"/>
    <s v="average"/>
    <n v="0.11111111111111116"/>
  </r>
  <r>
    <n v="728"/>
    <s v="US-2016-150861"/>
    <d v="2016-12-03T00:00:00"/>
    <x v="4"/>
    <x v="0"/>
    <d v="2016-12-06T00:00:00"/>
    <s v="First Class"/>
    <s v="EG-13900"/>
    <s v="Emily Grady"/>
    <x v="0"/>
    <s v="United States"/>
    <x v="147"/>
    <x v="15"/>
    <n v="11572"/>
    <x v="3"/>
    <s v="OFF-PA-10001954"/>
    <x v="1"/>
    <x v="10"/>
    <s v="Xerox 1964"/>
    <x v="685"/>
    <x v="8"/>
    <x v="0"/>
    <x v="698"/>
    <n v="0.45999999999999996"/>
    <n v="98.668800000000005"/>
    <n v="22.84"/>
    <n v="10.506399999999999"/>
    <x v="0"/>
    <s v="low"/>
    <n v="0.85185185185185175"/>
  </r>
  <r>
    <n v="729"/>
    <s v="US-2016-150861"/>
    <d v="2016-12-03T00:00:00"/>
    <x v="4"/>
    <x v="0"/>
    <d v="2016-12-06T00:00:00"/>
    <s v="First Class"/>
    <s v="EG-13900"/>
    <s v="Emily Grady"/>
    <x v="0"/>
    <s v="United States"/>
    <x v="147"/>
    <x v="15"/>
    <n v="11572"/>
    <x v="3"/>
    <s v="FUR-TA-10002228"/>
    <x v="0"/>
    <x v="3"/>
    <s v="Bevis Traditional Conference Table Top, Plinth Base"/>
    <x v="686"/>
    <x v="0"/>
    <x v="10"/>
    <x v="699"/>
    <n v="-0.38333333333333347"/>
    <n v="553.37760000000003"/>
    <n v="200.01599999999999"/>
    <n v="-76.672800000000024"/>
    <x v="1"/>
    <s v="high"/>
    <n v="-0.27710843373493982"/>
  </r>
  <r>
    <n v="730"/>
    <s v="US-2016-150861"/>
    <d v="2016-12-03T00:00:00"/>
    <x v="4"/>
    <x v="0"/>
    <d v="2016-12-06T00:00:00"/>
    <s v="First Class"/>
    <s v="EG-13900"/>
    <s v="Emily Grady"/>
    <x v="0"/>
    <s v="United States"/>
    <x v="147"/>
    <x v="15"/>
    <n v="11572"/>
    <x v="3"/>
    <s v="OFF-ST-10004634"/>
    <x v="1"/>
    <x v="4"/>
    <s v="Personal Folder Holder, Ebony"/>
    <x v="687"/>
    <x v="1"/>
    <x v="0"/>
    <x v="700"/>
    <n v="0.29999999999999993"/>
    <n v="23.541000000000004"/>
    <n v="11.21"/>
    <n v="3.3629999999999995"/>
    <x v="0"/>
    <s v="low"/>
    <n v="0.42857142857142844"/>
  </r>
  <r>
    <n v="731"/>
    <s v="US-2016-150861"/>
    <d v="2016-12-03T00:00:00"/>
    <x v="4"/>
    <x v="0"/>
    <d v="2016-12-06T00:00:00"/>
    <s v="First Class"/>
    <s v="EG-13900"/>
    <s v="Emily Grady"/>
    <x v="0"/>
    <s v="United States"/>
    <x v="147"/>
    <x v="15"/>
    <n v="11572"/>
    <x v="3"/>
    <s v="FUR-CH-10002965"/>
    <x v="0"/>
    <x v="1"/>
    <s v="Global Leather Highback Executive Chair with Pneumatic Height Adjustment, Black"/>
    <x v="688"/>
    <x v="1"/>
    <x v="9"/>
    <x v="701"/>
    <n v="0.18888888888888891"/>
    <n v="440.14619999999996"/>
    <n v="180.88199999999998"/>
    <n v="34.166600000000003"/>
    <x v="0"/>
    <s v="low"/>
    <n v="0.23287671232876717"/>
  </r>
  <r>
    <n v="732"/>
    <s v="US-2016-150861"/>
    <d v="2016-12-03T00:00:00"/>
    <x v="4"/>
    <x v="0"/>
    <d v="2016-12-06T00:00:00"/>
    <s v="First Class"/>
    <s v="EG-13900"/>
    <s v="Emily Grady"/>
    <x v="0"/>
    <s v="United States"/>
    <x v="147"/>
    <x v="15"/>
    <n v="11572"/>
    <x v="3"/>
    <s v="OFF-LA-10001317"/>
    <x v="1"/>
    <x v="2"/>
    <s v="Avery 520"/>
    <x v="689"/>
    <x v="0"/>
    <x v="0"/>
    <x v="702"/>
    <n v="0.48000000000000004"/>
    <n v="3.2759999999999998"/>
    <n v="3.15"/>
    <n v="1.512"/>
    <x v="0"/>
    <s v="low"/>
    <n v="0.92307692307692313"/>
  </r>
  <r>
    <n v="733"/>
    <s v="CA-2017-131954"/>
    <d v="2017-01-21T00:00:00"/>
    <x v="9"/>
    <x v="3"/>
    <d v="2017-01-25T00:00:00"/>
    <s v="Standard Class"/>
    <s v="DS-13030"/>
    <s v="Darrin Sayre"/>
    <x v="2"/>
    <s v="United States"/>
    <x v="4"/>
    <x v="4"/>
    <n v="98115"/>
    <x v="1"/>
    <s v="OFF-ST-10000736"/>
    <x v="1"/>
    <x v="4"/>
    <s v="Carina Double Wide Media Storage Towers in Natural &amp; Black"/>
    <x v="423"/>
    <x v="1"/>
    <x v="0"/>
    <x v="703"/>
    <n v="3.9999999999999959E-2"/>
    <n v="233.22239999999999"/>
    <n v="80.98"/>
    <n v="3.2391999999999967"/>
    <x v="0"/>
    <s v="low"/>
    <n v="4.1666666666666623E-2"/>
  </r>
  <r>
    <n v="734"/>
    <s v="CA-2017-131954"/>
    <d v="2017-01-21T00:00:00"/>
    <x v="9"/>
    <x v="3"/>
    <d v="2017-01-25T00:00:00"/>
    <s v="Standard Class"/>
    <s v="DS-13030"/>
    <s v="Darrin Sayre"/>
    <x v="2"/>
    <s v="United States"/>
    <x v="4"/>
    <x v="4"/>
    <n v="98115"/>
    <x v="1"/>
    <s v="TEC-AC-10003610"/>
    <x v="2"/>
    <x v="11"/>
    <s v="Logitech Illuminated - Keyboard"/>
    <x v="690"/>
    <x v="1"/>
    <x v="0"/>
    <x v="704"/>
    <n v="0.48000000000000004"/>
    <n v="93.584399999999988"/>
    <n v="59.99"/>
    <n v="28.795200000000005"/>
    <x v="0"/>
    <s v="low"/>
    <n v="0.92307692307692335"/>
  </r>
  <r>
    <n v="735"/>
    <s v="CA-2017-131954"/>
    <d v="2017-01-21T00:00:00"/>
    <x v="9"/>
    <x v="3"/>
    <d v="2017-01-25T00:00:00"/>
    <s v="Standard Class"/>
    <s v="DS-13030"/>
    <s v="Darrin Sayre"/>
    <x v="2"/>
    <s v="United States"/>
    <x v="4"/>
    <x v="4"/>
    <n v="98115"/>
    <x v="1"/>
    <s v="OFF-BI-10003982"/>
    <x v="1"/>
    <x v="8"/>
    <s v="Wilson Jones Century Plastic Molded Ring Binders"/>
    <x v="691"/>
    <x v="5"/>
    <x v="2"/>
    <x v="705"/>
    <n v="0.33749999999999997"/>
    <n v="66.048599999999993"/>
    <n v="16.616"/>
    <n v="5.6078999999999999"/>
    <x v="0"/>
    <s v="average"/>
    <n v="0.50943396226415094"/>
  </r>
  <r>
    <n v="736"/>
    <s v="CA-2017-131954"/>
    <d v="2017-01-21T00:00:00"/>
    <x v="9"/>
    <x v="3"/>
    <d v="2017-01-25T00:00:00"/>
    <s v="Standard Class"/>
    <s v="DS-13030"/>
    <s v="Darrin Sayre"/>
    <x v="2"/>
    <s v="United States"/>
    <x v="4"/>
    <x v="4"/>
    <n v="98115"/>
    <x v="1"/>
    <s v="OFF-BI-10003291"/>
    <x v="1"/>
    <x v="8"/>
    <s v="Wilson Jones Leather-Like Binders with DublLock Round Rings"/>
    <x v="692"/>
    <x v="4"/>
    <x v="2"/>
    <x v="706"/>
    <n v="0.3374999999999998"/>
    <n v="18.507600000000007"/>
    <n v="6.9840000000000009"/>
    <n v="2.3570999999999991"/>
    <x v="0"/>
    <s v="average"/>
    <n v="0.5094339622641505"/>
  </r>
  <r>
    <n v="737"/>
    <s v="CA-2017-131954"/>
    <d v="2017-01-21T00:00:00"/>
    <x v="9"/>
    <x v="3"/>
    <d v="2017-01-25T00:00:00"/>
    <s v="Standard Class"/>
    <s v="DS-13030"/>
    <s v="Darrin Sayre"/>
    <x v="2"/>
    <s v="United States"/>
    <x v="4"/>
    <x v="4"/>
    <n v="98115"/>
    <x v="1"/>
    <s v="FUR-BO-10001619"/>
    <x v="0"/>
    <x v="0"/>
    <s v="O'Sullivan Cherrywood Estates Traditional Bookcase"/>
    <x v="693"/>
    <x v="7"/>
    <x v="0"/>
    <x v="707"/>
    <n v="0.21999999999999997"/>
    <n v="66.284400000000005"/>
    <n v="84.98"/>
    <n v="18.695599999999999"/>
    <x v="0"/>
    <s v="low"/>
    <n v="0.28205128205128199"/>
  </r>
  <r>
    <n v="738"/>
    <s v="CA-2017-131954"/>
    <d v="2017-01-21T00:00:00"/>
    <x v="9"/>
    <x v="3"/>
    <d v="2017-01-25T00:00:00"/>
    <s v="Standard Class"/>
    <s v="DS-13030"/>
    <s v="Darrin Sayre"/>
    <x v="2"/>
    <s v="United States"/>
    <x v="4"/>
    <x v="4"/>
    <n v="98115"/>
    <x v="1"/>
    <s v="OFF-BI-10000138"/>
    <x v="1"/>
    <x v="8"/>
    <s v="Acco Translucent Poly Ring Binders"/>
    <x v="694"/>
    <x v="2"/>
    <x v="2"/>
    <x v="708"/>
    <n v="0.35"/>
    <n v="12.167999999999999"/>
    <n v="3.7439999999999998"/>
    <n v="1.3104"/>
    <x v="0"/>
    <s v="average"/>
    <n v="0.53846153846153844"/>
  </r>
  <r>
    <n v="739"/>
    <s v="CA-2014-132500"/>
    <d v="2014-09-08T00:00:00"/>
    <x v="8"/>
    <x v="2"/>
    <d v="2014-09-12T00:00:00"/>
    <s v="Standard Class"/>
    <s v="GZ-14470"/>
    <s v="Gary Zandusky"/>
    <x v="0"/>
    <s v="United States"/>
    <x v="8"/>
    <x v="1"/>
    <n v="94110"/>
    <x v="1"/>
    <s v="TEC-AC-10001383"/>
    <x v="2"/>
    <x v="11"/>
    <s v="Logitech Wireless Touch Keyboard K400"/>
    <x v="695"/>
    <x v="0"/>
    <x v="0"/>
    <x v="709"/>
    <n v="0.16999999999999987"/>
    <n v="41.483400000000003"/>
    <n v="24.99"/>
    <n v="4.2482999999999969"/>
    <x v="0"/>
    <s v="low"/>
    <n v="0.20481927710843356"/>
  </r>
  <r>
    <n v="740"/>
    <s v="CA-2014-112326"/>
    <d v="2014-01-04T00:00:00"/>
    <x v="9"/>
    <x v="2"/>
    <d v="2014-01-08T00:00:00"/>
    <s v="Standard Class"/>
    <s v="PO-19195"/>
    <s v="Phillina Ober"/>
    <x v="2"/>
    <s v="United States"/>
    <x v="14"/>
    <x v="10"/>
    <n v="60540"/>
    <x v="2"/>
    <s v="OFF-LA-10003223"/>
    <x v="1"/>
    <x v="2"/>
    <s v="Avery 508"/>
    <x v="696"/>
    <x v="1"/>
    <x v="2"/>
    <x v="710"/>
    <n v="0.36249999999999993"/>
    <n v="7.5123000000000015"/>
    <n v="3.9280000000000004"/>
    <n v="1.4238999999999997"/>
    <x v="0"/>
    <s v="average"/>
    <n v="0.56862745098039191"/>
  </r>
  <r>
    <n v="741"/>
    <s v="CA-2014-112326"/>
    <d v="2014-01-04T00:00:00"/>
    <x v="9"/>
    <x v="2"/>
    <d v="2014-01-08T00:00:00"/>
    <s v="Standard Class"/>
    <s v="PO-19195"/>
    <s v="Phillina Ober"/>
    <x v="2"/>
    <s v="United States"/>
    <x v="14"/>
    <x v="10"/>
    <n v="60540"/>
    <x v="2"/>
    <s v="OFF-ST-10002743"/>
    <x v="1"/>
    <x v="4"/>
    <s v="SAFCO Boltless Steel Shelving"/>
    <x v="697"/>
    <x v="1"/>
    <x v="2"/>
    <x v="711"/>
    <n v="-0.23750000000000004"/>
    <n v="337.51080000000002"/>
    <n v="90.911999999999992"/>
    <n v="-21.591600000000003"/>
    <x v="1"/>
    <s v="average"/>
    <n v="-0.19191919191919196"/>
  </r>
  <r>
    <n v="742"/>
    <s v="CA-2014-112326"/>
    <d v="2014-01-04T00:00:00"/>
    <x v="9"/>
    <x v="2"/>
    <d v="2014-01-08T00:00:00"/>
    <s v="Standard Class"/>
    <s v="PO-19195"/>
    <s v="Phillina Ober"/>
    <x v="2"/>
    <s v="United States"/>
    <x v="14"/>
    <x v="10"/>
    <n v="60540"/>
    <x v="2"/>
    <s v="OFF-BI-10004094"/>
    <x v="1"/>
    <x v="8"/>
    <s v="GBC Standard Plastic Binding Systems Combs"/>
    <x v="698"/>
    <x v="0"/>
    <x v="3"/>
    <x v="712"/>
    <n v="-1.5500000000000005"/>
    <n v="9.0269999999999992"/>
    <n v="1.7699999999999996"/>
    <n v="-2.7435"/>
    <x v="1"/>
    <s v="high"/>
    <n v="-0.60784313725490202"/>
  </r>
  <r>
    <n v="743"/>
    <s v="US-2016-146710"/>
    <d v="2016-08-27T00:00:00"/>
    <x v="6"/>
    <x v="0"/>
    <d v="2016-09-01T00:00:00"/>
    <s v="Standard Class"/>
    <s v="SS-20875"/>
    <s v="Sung Shariari"/>
    <x v="0"/>
    <s v="United States"/>
    <x v="61"/>
    <x v="5"/>
    <n v="75220"/>
    <x v="2"/>
    <s v="OFF-SU-10004498"/>
    <x v="1"/>
    <x v="14"/>
    <s v="Martin-Yale Premier Letter Opener"/>
    <x v="699"/>
    <x v="2"/>
    <x v="2"/>
    <x v="713"/>
    <n v="-0.21249999999999999"/>
    <n v="62.468000000000011"/>
    <n v="10.304000000000002"/>
    <n v="-2.1896000000000004"/>
    <x v="1"/>
    <s v="average"/>
    <n v="-0.1752577319587629"/>
  </r>
  <r>
    <n v="744"/>
    <s v="US-2016-146710"/>
    <d v="2016-08-27T00:00:00"/>
    <x v="6"/>
    <x v="0"/>
    <d v="2016-09-01T00:00:00"/>
    <s v="Standard Class"/>
    <s v="SS-20875"/>
    <s v="Sung Shariari"/>
    <x v="0"/>
    <s v="United States"/>
    <x v="61"/>
    <x v="5"/>
    <n v="75220"/>
    <x v="2"/>
    <s v="OFF-PA-10002615"/>
    <x v="1"/>
    <x v="10"/>
    <s v="Ampad Gold Fibre Wirebound Steno Books, 6&quot; x 9&quot;, Gregg Ruled"/>
    <x v="700"/>
    <x v="7"/>
    <x v="2"/>
    <x v="714"/>
    <n v="0.3249999999999999"/>
    <n v="2.3814000000000006"/>
    <n v="3.5280000000000005"/>
    <n v="1.1465999999999998"/>
    <x v="0"/>
    <s v="average"/>
    <n v="0.48148148148148129"/>
  </r>
  <r>
    <n v="745"/>
    <s v="US-2016-146710"/>
    <d v="2016-08-27T00:00:00"/>
    <x v="6"/>
    <x v="0"/>
    <d v="2016-09-01T00:00:00"/>
    <s v="Standard Class"/>
    <s v="SS-20875"/>
    <s v="Sung Shariari"/>
    <x v="0"/>
    <s v="United States"/>
    <x v="61"/>
    <x v="5"/>
    <n v="75220"/>
    <x v="2"/>
    <s v="OFF-PA-10004971"/>
    <x v="1"/>
    <x v="10"/>
    <s v="Xerox 196"/>
    <x v="701"/>
    <x v="7"/>
    <x v="2"/>
    <x v="715"/>
    <n v="0.36249999999999999"/>
    <n v="2.9478000000000004"/>
    <n v="4.6240000000000006"/>
    <n v="1.6762000000000001"/>
    <x v="0"/>
    <s v="average"/>
    <n v="0.56862745098039214"/>
  </r>
  <r>
    <n v="746"/>
    <s v="US-2016-146710"/>
    <d v="2016-08-27T00:00:00"/>
    <x v="6"/>
    <x v="0"/>
    <d v="2016-09-01T00:00:00"/>
    <s v="Standard Class"/>
    <s v="SS-20875"/>
    <s v="Sung Shariari"/>
    <x v="0"/>
    <s v="United States"/>
    <x v="61"/>
    <x v="5"/>
    <n v="75220"/>
    <x v="2"/>
    <s v="OFF-SU-10004261"/>
    <x v="1"/>
    <x v="14"/>
    <s v="Fiskars 8&quot; Scissors, 2/Pack"/>
    <x v="702"/>
    <x v="4"/>
    <x v="2"/>
    <x v="716"/>
    <n v="0.11249999999999981"/>
    <n v="48.961600000000011"/>
    <n v="13.792"/>
    <n v="1.5515999999999974"/>
    <x v="0"/>
    <s v="average"/>
    <n v="0.12676056338028144"/>
  </r>
  <r>
    <n v="747"/>
    <s v="CA-2014-124429"/>
    <d v="2014-05-27T00:00:00"/>
    <x v="5"/>
    <x v="2"/>
    <d v="2014-05-27T00:00:00"/>
    <s v="Same Day"/>
    <s v="MH-17785"/>
    <s v="Maya Herman"/>
    <x v="1"/>
    <s v="United States"/>
    <x v="70"/>
    <x v="1"/>
    <n v="92105"/>
    <x v="1"/>
    <s v="FUR-TA-10002607"/>
    <x v="0"/>
    <x v="3"/>
    <s v="KI Conference Tables"/>
    <x v="703"/>
    <x v="12"/>
    <x v="2"/>
    <x v="717"/>
    <n v="-4.9999999999999913E-2"/>
    <n v="595.476"/>
    <n v="56.712000000000003"/>
    <n v="-2.835599999999995"/>
    <x v="1"/>
    <s v="average"/>
    <n v="-4.761904761904754E-2"/>
  </r>
  <r>
    <n v="748"/>
    <s v="CA-2014-124429"/>
    <d v="2014-05-27T00:00:00"/>
    <x v="5"/>
    <x v="2"/>
    <d v="2014-05-27T00:00:00"/>
    <s v="Same Day"/>
    <s v="MH-17785"/>
    <s v="Maya Herman"/>
    <x v="1"/>
    <s v="United States"/>
    <x v="70"/>
    <x v="1"/>
    <n v="92105"/>
    <x v="1"/>
    <s v="OFF-ST-10001809"/>
    <x v="1"/>
    <x v="4"/>
    <s v="Fellowes Officeware Wire Shelving"/>
    <x v="704"/>
    <x v="4"/>
    <x v="0"/>
    <x v="718"/>
    <n v="1.9999999999999976E-2"/>
    <n v="352.1336"/>
    <n v="89.83"/>
    <n v="1.796599999999998"/>
    <x v="0"/>
    <s v="low"/>
    <n v="2.04081632653061E-2"/>
  </r>
  <r>
    <n v="749"/>
    <s v="CA-2016-150889"/>
    <d v="2016-03-20T00:00:00"/>
    <x v="10"/>
    <x v="0"/>
    <d v="2016-03-22T00:00:00"/>
    <s v="Second Class"/>
    <s v="PB-19105"/>
    <s v="Peter Bühler"/>
    <x v="0"/>
    <s v="United States"/>
    <x v="148"/>
    <x v="10"/>
    <n v="60201"/>
    <x v="2"/>
    <s v="TEC-PH-10000004"/>
    <x v="2"/>
    <x v="7"/>
    <s v="Belkin iPhone and iPad Lightning Cable"/>
    <x v="705"/>
    <x v="7"/>
    <x v="2"/>
    <x v="719"/>
    <n v="7.4999999999999914E-2"/>
    <n v="11.092600000000001"/>
    <n v="11.992000000000001"/>
    <n v="0.89939999999999909"/>
    <x v="0"/>
    <s v="average"/>
    <n v="8.1081081081080988E-2"/>
  </r>
  <r>
    <n v="750"/>
    <s v="CA-2017-126074"/>
    <d v="2017-10-02T00:00:00"/>
    <x v="2"/>
    <x v="3"/>
    <d v="2017-10-06T00:00:00"/>
    <s v="Standard Class"/>
    <s v="RF-19735"/>
    <s v="Roland Fjeld"/>
    <x v="0"/>
    <s v="United States"/>
    <x v="149"/>
    <x v="12"/>
    <n v="48183"/>
    <x v="2"/>
    <s v="OFF-BI-10003638"/>
    <x v="1"/>
    <x v="8"/>
    <s v="GBC Durable Plastic Covers"/>
    <x v="706"/>
    <x v="1"/>
    <x v="0"/>
    <x v="720"/>
    <n v="0.45999999999999996"/>
    <n v="31.347000000000005"/>
    <n v="19.350000000000001"/>
    <n v="8.9009999999999998"/>
    <x v="0"/>
    <s v="low"/>
    <n v="0.85185185185185175"/>
  </r>
  <r>
    <n v="751"/>
    <s v="CA-2017-126074"/>
    <d v="2017-10-02T00:00:00"/>
    <x v="2"/>
    <x v="3"/>
    <d v="2017-10-06T00:00:00"/>
    <s v="Standard Class"/>
    <s v="RF-19735"/>
    <s v="Roland Fjeld"/>
    <x v="0"/>
    <s v="United States"/>
    <x v="149"/>
    <x v="12"/>
    <n v="48183"/>
    <x v="2"/>
    <s v="FUR-FU-10003577"/>
    <x v="0"/>
    <x v="5"/>
    <s v="Nu-Dell Leatherette Frames"/>
    <x v="707"/>
    <x v="10"/>
    <x v="0"/>
    <x v="721"/>
    <n v="0.36"/>
    <n v="100.95360000000001"/>
    <n v="14.340000000000002"/>
    <n v="5.1623999999999999"/>
    <x v="0"/>
    <s v="low"/>
    <n v="0.5625"/>
  </r>
  <r>
    <n v="752"/>
    <s v="CA-2017-126074"/>
    <d v="2017-10-02T00:00:00"/>
    <x v="2"/>
    <x v="3"/>
    <d v="2017-10-06T00:00:00"/>
    <s v="Standard Class"/>
    <s v="RF-19735"/>
    <s v="Roland Fjeld"/>
    <x v="0"/>
    <s v="United States"/>
    <x v="149"/>
    <x v="12"/>
    <n v="48183"/>
    <x v="2"/>
    <s v="OFF-AR-10003478"/>
    <x v="1"/>
    <x v="6"/>
    <s v="Avery Hi-Liter EverBold Pen Style Fluorescent Highlighters, 4/Pack"/>
    <x v="708"/>
    <x v="3"/>
    <x v="0"/>
    <x v="722"/>
    <n v="0.4"/>
    <n v="34.188000000000002"/>
    <n v="8.14"/>
    <n v="3.2560000000000002"/>
    <x v="0"/>
    <s v="low"/>
    <n v="0.66666666666666663"/>
  </r>
  <r>
    <n v="753"/>
    <s v="CA-2017-126074"/>
    <d v="2017-10-02T00:00:00"/>
    <x v="2"/>
    <x v="3"/>
    <d v="2017-10-06T00:00:00"/>
    <s v="Standard Class"/>
    <s v="RF-19735"/>
    <s v="Roland Fjeld"/>
    <x v="0"/>
    <s v="United States"/>
    <x v="149"/>
    <x v="12"/>
    <n v="48183"/>
    <x v="2"/>
    <s v="OFF-BI-10000546"/>
    <x v="1"/>
    <x v="8"/>
    <s v="Avery Durable Binders"/>
    <x v="709"/>
    <x v="7"/>
    <x v="0"/>
    <x v="723"/>
    <n v="0.49000000000000005"/>
    <n v="1.4687999999999999"/>
    <n v="2.88"/>
    <n v="1.4112"/>
    <x v="0"/>
    <s v="low"/>
    <n v="0.96078431372549022"/>
  </r>
  <r>
    <n v="754"/>
    <s v="CA-2016-110499"/>
    <d v="2016-04-07T00:00:00"/>
    <x v="3"/>
    <x v="0"/>
    <d v="2016-04-09T00:00:00"/>
    <s v="First Class"/>
    <s v="YC-21895"/>
    <s v="Yoseph Carroll"/>
    <x v="1"/>
    <s v="United States"/>
    <x v="8"/>
    <x v="1"/>
    <n v="94110"/>
    <x v="1"/>
    <s v="TEC-CO-10002095"/>
    <x v="2"/>
    <x v="16"/>
    <s v="Hewlett Packard 610 Color Digital Copier / Printer"/>
    <x v="387"/>
    <x v="1"/>
    <x v="2"/>
    <x v="724"/>
    <n v="0.31249999999999994"/>
    <n v="824.98350000000016"/>
    <n v="399.99200000000002"/>
    <n v="124.99749999999999"/>
    <x v="0"/>
    <s v="average"/>
    <n v="0.45454545454545442"/>
  </r>
  <r>
    <n v="755"/>
    <s v="CA-2015-135272"/>
    <d v="2015-12-07T00:00:00"/>
    <x v="4"/>
    <x v="1"/>
    <d v="2015-12-12T00:00:00"/>
    <s v="Standard Class"/>
    <s v="MS-17830"/>
    <s v="Melanie Seite"/>
    <x v="0"/>
    <s v="United States"/>
    <x v="1"/>
    <x v="1"/>
    <n v="90036"/>
    <x v="1"/>
    <s v="FUR-FU-10002759"/>
    <x v="0"/>
    <x v="5"/>
    <s v="12-1/2 Diameter Round Wall Clock"/>
    <x v="710"/>
    <x v="4"/>
    <x v="0"/>
    <x v="725"/>
    <n v="0.36"/>
    <n v="51.148800000000001"/>
    <n v="19.98"/>
    <n v="7.1928000000000001"/>
    <x v="0"/>
    <s v="low"/>
    <n v="0.5625"/>
  </r>
  <r>
    <n v="756"/>
    <s v="CA-2016-140928"/>
    <d v="2016-09-18T00:00:00"/>
    <x v="8"/>
    <x v="0"/>
    <d v="2016-09-22T00:00:00"/>
    <s v="Standard Class"/>
    <s v="NB-18655"/>
    <s v="Nona Balk"/>
    <x v="1"/>
    <s v="United States"/>
    <x v="108"/>
    <x v="2"/>
    <n v="32216"/>
    <x v="0"/>
    <s v="FUR-TA-10001095"/>
    <x v="0"/>
    <x v="3"/>
    <s v="Chromcraft Round Conference Tables"/>
    <x v="711"/>
    <x v="4"/>
    <x v="1"/>
    <x v="726"/>
    <n v="-0.43636363636363634"/>
    <n v="550.75639999999999"/>
    <n v="95.859499999999997"/>
    <n v="-41.829599999999999"/>
    <x v="1"/>
    <s v="high"/>
    <n v="-0.30379746835443039"/>
  </r>
  <r>
    <n v="757"/>
    <s v="CA-2014-106803"/>
    <d v="2014-12-29T00:00:00"/>
    <x v="4"/>
    <x v="2"/>
    <d v="2015-01-02T00:00:00"/>
    <s v="Standard Class"/>
    <s v="DC-13285"/>
    <s v="Debra Catini"/>
    <x v="0"/>
    <s v="United States"/>
    <x v="150"/>
    <x v="11"/>
    <n v="55016"/>
    <x v="2"/>
    <s v="OFF-ST-10002444"/>
    <x v="1"/>
    <x v="4"/>
    <s v="Recycled Eldon Regeneration Jumbo File"/>
    <x v="335"/>
    <x v="0"/>
    <x v="0"/>
    <x v="727"/>
    <n v="0.27999999999999997"/>
    <n v="17.683199999999999"/>
    <n v="12.28"/>
    <n v="3.4383999999999997"/>
    <x v="0"/>
    <s v="low"/>
    <n v="0.38888888888888884"/>
  </r>
  <r>
    <n v="758"/>
    <s v="CA-2014-106803"/>
    <d v="2014-12-29T00:00:00"/>
    <x v="4"/>
    <x v="2"/>
    <d v="2015-01-02T00:00:00"/>
    <s v="Standard Class"/>
    <s v="DC-13285"/>
    <s v="Debra Catini"/>
    <x v="0"/>
    <s v="United States"/>
    <x v="150"/>
    <x v="11"/>
    <n v="55016"/>
    <x v="2"/>
    <s v="TEC-AC-10001267"/>
    <x v="2"/>
    <x v="11"/>
    <s v="Imation 32GB Pocket Pro USB 3.0 Flash Drive - 32 GB - Black - 1 P ..."/>
    <x v="712"/>
    <x v="4"/>
    <x v="0"/>
    <x v="728"/>
    <n v="0.4"/>
    <n v="71.88"/>
    <n v="29.95"/>
    <n v="11.98"/>
    <x v="0"/>
    <s v="low"/>
    <n v="0.66666666666666674"/>
  </r>
  <r>
    <n v="759"/>
    <s v="CA-2017-117240"/>
    <d v="2017-07-23T00:00:00"/>
    <x v="7"/>
    <x v="3"/>
    <d v="2017-07-28T00:00:00"/>
    <s v="Standard Class"/>
    <s v="CP-12340"/>
    <s v="Christine Phan"/>
    <x v="1"/>
    <s v="United States"/>
    <x v="20"/>
    <x v="15"/>
    <n v="10009"/>
    <x v="3"/>
    <s v="OFF-BI-10000848"/>
    <x v="1"/>
    <x v="8"/>
    <s v="Angle-D Ring Binders"/>
    <x v="535"/>
    <x v="1"/>
    <x v="2"/>
    <x v="729"/>
    <n v="0.3249999999999999"/>
    <n v="8.8614000000000015"/>
    <n v="4.3760000000000003"/>
    <n v="1.4221999999999995"/>
    <x v="0"/>
    <s v="average"/>
    <n v="0.48148148148148123"/>
  </r>
  <r>
    <n v="760"/>
    <s v="CA-2017-133333"/>
    <d v="2017-09-18T00:00:00"/>
    <x v="8"/>
    <x v="3"/>
    <d v="2017-09-22T00:00:00"/>
    <s v="Standard Class"/>
    <s v="BF-11020"/>
    <s v="Barry Französisch"/>
    <x v="1"/>
    <s v="United States"/>
    <x v="124"/>
    <x v="6"/>
    <n v="54302"/>
    <x v="2"/>
    <s v="OFF-PA-10002377"/>
    <x v="1"/>
    <x v="10"/>
    <s v="Adams Telephone Message Book W/Dividers/Space For Phone Numbers, 5 1/4&quot;X8 1/2&quot;, 200/Messages"/>
    <x v="20"/>
    <x v="4"/>
    <x v="0"/>
    <x v="730"/>
    <n v="0.44999999999999996"/>
    <n v="12.496"/>
    <n v="5.68"/>
    <n v="2.5559999999999996"/>
    <x v="0"/>
    <s v="low"/>
    <n v="0.81818181818181801"/>
  </r>
  <r>
    <n v="761"/>
    <s v="CA-2015-112319"/>
    <d v="2015-08-31T00:00:00"/>
    <x v="6"/>
    <x v="1"/>
    <d v="2015-09-05T00:00:00"/>
    <s v="Standard Class"/>
    <s v="AR-10510"/>
    <s v="Andrew Roberts"/>
    <x v="0"/>
    <s v="United States"/>
    <x v="1"/>
    <x v="1"/>
    <n v="90004"/>
    <x v="1"/>
    <s v="OFF-PA-10003441"/>
    <x v="1"/>
    <x v="10"/>
    <s v="Xerox 226"/>
    <x v="713"/>
    <x v="6"/>
    <x v="0"/>
    <x v="731"/>
    <n v="0.47999999999999993"/>
    <n v="30.326400000000007"/>
    <n v="6.48"/>
    <n v="3.1104000000000003"/>
    <x v="0"/>
    <s v="low"/>
    <n v="0.92307692307692291"/>
  </r>
  <r>
    <n v="762"/>
    <s v="CA-2017-126046"/>
    <d v="2017-11-03T00:00:00"/>
    <x v="0"/>
    <x v="3"/>
    <d v="2017-11-07T00:00:00"/>
    <s v="Standard Class"/>
    <s v="JC-16105"/>
    <s v="Julie Creighton"/>
    <x v="1"/>
    <s v="United States"/>
    <x v="118"/>
    <x v="32"/>
    <n v="30318"/>
    <x v="0"/>
    <s v="OFF-LA-10004484"/>
    <x v="1"/>
    <x v="2"/>
    <s v="Avery 476"/>
    <x v="714"/>
    <x v="1"/>
    <x v="0"/>
    <x v="732"/>
    <n v="0.45999999999999996"/>
    <n v="6.6906000000000008"/>
    <n v="4.13"/>
    <n v="1.8997999999999999"/>
    <x v="0"/>
    <s v="low"/>
    <n v="0.85185185185185175"/>
  </r>
  <r>
    <n v="763"/>
    <s v="CA-2015-114923"/>
    <d v="2015-02-08T00:00:00"/>
    <x v="11"/>
    <x v="1"/>
    <d v="2015-02-13T00:00:00"/>
    <s v="Standard Class"/>
    <s v="LH-17020"/>
    <s v="Lisa Hazard"/>
    <x v="0"/>
    <s v="United States"/>
    <x v="38"/>
    <x v="24"/>
    <n v="43229"/>
    <x v="3"/>
    <s v="TEC-PH-10003931"/>
    <x v="2"/>
    <x v="7"/>
    <s v="JBL Micro Wireless Portable Bluetooth Speaker"/>
    <x v="715"/>
    <x v="1"/>
    <x v="10"/>
    <x v="733"/>
    <n v="-0.24999999999999994"/>
    <n v="134.97749999999999"/>
    <n v="35.994"/>
    <n v="-8.9984999999999982"/>
    <x v="1"/>
    <s v="high"/>
    <n v="-0.19999999999999996"/>
  </r>
  <r>
    <n v="764"/>
    <s v="CA-2014-162775"/>
    <d v="2014-01-13T00:00:00"/>
    <x v="9"/>
    <x v="2"/>
    <d v="2014-01-15T00:00:00"/>
    <s v="Second Class"/>
    <s v="CS-12250"/>
    <s v="Chris Selesnick"/>
    <x v="1"/>
    <s v="United States"/>
    <x v="151"/>
    <x v="28"/>
    <n v="71111"/>
    <x v="0"/>
    <s v="OFF-EN-10001990"/>
    <x v="1"/>
    <x v="12"/>
    <s v="Staple envelope"/>
    <x v="716"/>
    <x v="0"/>
    <x v="0"/>
    <x v="734"/>
    <n v="0.46999999999999992"/>
    <n v="6.0208000000000004"/>
    <n v="5.68"/>
    <n v="2.6695999999999995"/>
    <x v="0"/>
    <s v="low"/>
    <n v="0.88679245283018848"/>
  </r>
  <r>
    <n v="765"/>
    <s v="CA-2014-162775"/>
    <d v="2014-01-13T00:00:00"/>
    <x v="9"/>
    <x v="2"/>
    <d v="2014-01-15T00:00:00"/>
    <s v="Second Class"/>
    <s v="CS-12250"/>
    <s v="Chris Selesnick"/>
    <x v="1"/>
    <s v="United States"/>
    <x v="151"/>
    <x v="28"/>
    <n v="71111"/>
    <x v="0"/>
    <s v="OFF-EN-10001532"/>
    <x v="1"/>
    <x v="12"/>
    <s v="Brown Kraft Recycled Envelopes"/>
    <x v="717"/>
    <x v="1"/>
    <x v="0"/>
    <x v="735"/>
    <n v="0.5"/>
    <n v="25.47"/>
    <n v="16.98"/>
    <n v="8.49"/>
    <x v="0"/>
    <s v="low"/>
    <n v="1"/>
  </r>
  <r>
    <n v="766"/>
    <s v="CA-2014-162775"/>
    <d v="2014-01-13T00:00:00"/>
    <x v="9"/>
    <x v="2"/>
    <d v="2014-01-15T00:00:00"/>
    <s v="Second Class"/>
    <s v="CS-12250"/>
    <s v="Chris Selesnick"/>
    <x v="1"/>
    <s v="United States"/>
    <x v="151"/>
    <x v="28"/>
    <n v="71111"/>
    <x v="0"/>
    <s v="TEC-AC-10003174"/>
    <x v="2"/>
    <x v="11"/>
    <s v="Plantronics S12 Corded Telephone Headset System"/>
    <x v="718"/>
    <x v="5"/>
    <x v="0"/>
    <x v="736"/>
    <n v="0.4"/>
    <n v="388.04399999999998"/>
    <n v="107.79"/>
    <n v="43.116000000000007"/>
    <x v="0"/>
    <s v="low"/>
    <n v="0.66666666666666674"/>
  </r>
  <r>
    <n v="767"/>
    <s v="CA-2014-162775"/>
    <d v="2014-01-13T00:00:00"/>
    <x v="9"/>
    <x v="2"/>
    <d v="2014-01-15T00:00:00"/>
    <s v="Second Class"/>
    <s v="CS-12250"/>
    <s v="Chris Selesnick"/>
    <x v="1"/>
    <s v="United States"/>
    <x v="151"/>
    <x v="28"/>
    <n v="71111"/>
    <x v="0"/>
    <s v="OFF-BI-10004187"/>
    <x v="1"/>
    <x v="8"/>
    <s v="3-ring staple pack"/>
    <x v="719"/>
    <x v="1"/>
    <x v="0"/>
    <x v="737"/>
    <n v="0.47999999999999993"/>
    <n v="2.9328000000000003"/>
    <n v="1.88"/>
    <n v="0.90239999999999976"/>
    <x v="0"/>
    <s v="low"/>
    <n v="0.9230769230769228"/>
  </r>
  <r>
    <n v="768"/>
    <s v="CA-2014-162775"/>
    <d v="2014-01-13T00:00:00"/>
    <x v="9"/>
    <x v="2"/>
    <d v="2014-01-15T00:00:00"/>
    <s v="Second Class"/>
    <s v="CS-12250"/>
    <s v="Chris Selesnick"/>
    <x v="1"/>
    <s v="United States"/>
    <x v="151"/>
    <x v="28"/>
    <n v="71111"/>
    <x v="0"/>
    <s v="OFF-ST-10000025"/>
    <x v="1"/>
    <x v="4"/>
    <s v="Fellowes Stor/Drawer Steel Plus Storage Drawers"/>
    <x v="720"/>
    <x v="5"/>
    <x v="0"/>
    <x v="738"/>
    <n v="5.9999999999999915E-2"/>
    <n v="538.22520000000009"/>
    <n v="95.43"/>
    <n v="5.7257999999999925"/>
    <x v="0"/>
    <s v="low"/>
    <n v="6.3829787234042465E-2"/>
  </r>
  <r>
    <n v="769"/>
    <s v="CA-2014-106810"/>
    <d v="2014-05-14T00:00:00"/>
    <x v="5"/>
    <x v="2"/>
    <d v="2014-05-20T00:00:00"/>
    <s v="Standard Class"/>
    <s v="AJ-10795"/>
    <s v="Anthony Johnson"/>
    <x v="1"/>
    <s v="United States"/>
    <x v="84"/>
    <x v="2"/>
    <n v="33710"/>
    <x v="0"/>
    <s v="FUR-FU-10004306"/>
    <x v="0"/>
    <x v="5"/>
    <s v="Electrix Halogen Magnifier Lamp"/>
    <x v="721"/>
    <x v="0"/>
    <x v="2"/>
    <x v="739"/>
    <n v="7.4999999999999956E-2"/>
    <n v="287.56400000000008"/>
    <n v="155.44000000000003"/>
    <n v="11.657999999999994"/>
    <x v="0"/>
    <s v="average"/>
    <n v="8.1081081081081016E-2"/>
  </r>
  <r>
    <n v="770"/>
    <s v="CA-2016-157245"/>
    <d v="2016-05-19T00:00:00"/>
    <x v="5"/>
    <x v="0"/>
    <d v="2016-05-24T00:00:00"/>
    <s v="Standard Class"/>
    <s v="LE-16810"/>
    <s v="Laurel Elliston"/>
    <x v="0"/>
    <s v="United States"/>
    <x v="81"/>
    <x v="17"/>
    <n v="22204"/>
    <x v="0"/>
    <s v="FUR-CH-10003746"/>
    <x v="0"/>
    <x v="1"/>
    <s v="Hon 4070 Series Pagoda Round Back Stacking Chairs"/>
    <x v="722"/>
    <x v="0"/>
    <x v="0"/>
    <x v="740"/>
    <n v="0.28000000000000003"/>
    <n v="462.21120000000002"/>
    <n v="320.98"/>
    <n v="89.874400000000009"/>
    <x v="0"/>
    <s v="low"/>
    <n v="0.3888888888888889"/>
  </r>
  <r>
    <n v="771"/>
    <s v="CA-2017-104220"/>
    <d v="2017-01-30T00:00:00"/>
    <x v="9"/>
    <x v="3"/>
    <d v="2017-02-05T00:00:00"/>
    <s v="Standard Class"/>
    <s v="BV-11245"/>
    <s v="Benjamin Venier"/>
    <x v="1"/>
    <s v="United States"/>
    <x v="96"/>
    <x v="23"/>
    <n v="50315"/>
    <x v="2"/>
    <s v="OFF-BI-10001036"/>
    <x v="1"/>
    <x v="8"/>
    <s v="Cardinal EasyOpen D-Ring Binders"/>
    <x v="723"/>
    <x v="0"/>
    <x v="0"/>
    <x v="741"/>
    <n v="0.5"/>
    <n v="9.14"/>
    <n v="9.14"/>
    <n v="4.57"/>
    <x v="0"/>
    <s v="low"/>
    <n v="1"/>
  </r>
  <r>
    <n v="772"/>
    <s v="CA-2017-104220"/>
    <d v="2017-01-30T00:00:00"/>
    <x v="9"/>
    <x v="3"/>
    <d v="2017-02-05T00:00:00"/>
    <s v="Standard Class"/>
    <s v="BV-11245"/>
    <s v="Benjamin Venier"/>
    <x v="1"/>
    <s v="United States"/>
    <x v="96"/>
    <x v="23"/>
    <n v="50315"/>
    <x v="2"/>
    <s v="TEC-PH-10004614"/>
    <x v="2"/>
    <x v="7"/>
    <s v="AT&amp;T 841000 Phone"/>
    <x v="724"/>
    <x v="1"/>
    <x v="0"/>
    <x v="742"/>
    <n v="0.25"/>
    <n v="155.25"/>
    <n v="69"/>
    <n v="17.25"/>
    <x v="0"/>
    <s v="low"/>
    <n v="0.33333333333333331"/>
  </r>
  <r>
    <n v="773"/>
    <s v="CA-2017-104220"/>
    <d v="2017-01-30T00:00:00"/>
    <x v="9"/>
    <x v="3"/>
    <d v="2017-02-05T00:00:00"/>
    <s v="Standard Class"/>
    <s v="BV-11245"/>
    <s v="Benjamin Venier"/>
    <x v="1"/>
    <s v="United States"/>
    <x v="96"/>
    <x v="23"/>
    <n v="50315"/>
    <x v="2"/>
    <s v="OFF-BI-10000301"/>
    <x v="1"/>
    <x v="8"/>
    <s v="GBC Instant Report Kit"/>
    <x v="725"/>
    <x v="2"/>
    <x v="0"/>
    <x v="743"/>
    <n v="0.5"/>
    <n v="16.175000000000001"/>
    <n v="6.4700000000000006"/>
    <n v="3.2350000000000003"/>
    <x v="0"/>
    <s v="low"/>
    <n v="1"/>
  </r>
  <r>
    <n v="774"/>
    <s v="CA-2017-104220"/>
    <d v="2017-01-30T00:00:00"/>
    <x v="9"/>
    <x v="3"/>
    <d v="2017-02-05T00:00:00"/>
    <s v="Standard Class"/>
    <s v="BV-11245"/>
    <s v="Benjamin Venier"/>
    <x v="1"/>
    <s v="United States"/>
    <x v="96"/>
    <x v="23"/>
    <n v="50315"/>
    <x v="2"/>
    <s v="OFF-BI-10003910"/>
    <x v="1"/>
    <x v="8"/>
    <s v="DXL Angle-View Binders with Locking Rings by Samsill"/>
    <x v="726"/>
    <x v="7"/>
    <x v="0"/>
    <x v="744"/>
    <n v="0.45"/>
    <n v="4.2404999999999999"/>
    <n v="7.71"/>
    <n v="3.4695"/>
    <x v="0"/>
    <s v="low"/>
    <n v="0.81818181818181823"/>
  </r>
  <r>
    <n v="775"/>
    <s v="CA-2017-104220"/>
    <d v="2017-01-30T00:00:00"/>
    <x v="9"/>
    <x v="3"/>
    <d v="2017-02-05T00:00:00"/>
    <s v="Standard Class"/>
    <s v="BV-11245"/>
    <s v="Benjamin Venier"/>
    <x v="1"/>
    <s v="United States"/>
    <x v="96"/>
    <x v="23"/>
    <n v="50315"/>
    <x v="2"/>
    <s v="OFF-AR-10004648"/>
    <x v="1"/>
    <x v="6"/>
    <s v="Boston 19500 Mighty Mite Electric Pencil Sharpener"/>
    <x v="727"/>
    <x v="0"/>
    <x v="0"/>
    <x v="745"/>
    <n v="0.27"/>
    <n v="29.418999999999997"/>
    <n v="20.149999999999999"/>
    <n v="5.4405000000000001"/>
    <x v="0"/>
    <s v="low"/>
    <n v="0.36986301369863017"/>
  </r>
  <r>
    <n v="776"/>
    <s v="CA-2017-104220"/>
    <d v="2017-01-30T00:00:00"/>
    <x v="9"/>
    <x v="3"/>
    <d v="2017-02-05T00:00:00"/>
    <s v="Standard Class"/>
    <s v="BV-11245"/>
    <s v="Benjamin Venier"/>
    <x v="1"/>
    <s v="United States"/>
    <x v="96"/>
    <x v="23"/>
    <n v="50315"/>
    <x v="2"/>
    <s v="FUR-FU-10002597"/>
    <x v="0"/>
    <x v="5"/>
    <s v="C-Line Magnetic Cubicle Keepers, Clear Polypropylene"/>
    <x v="728"/>
    <x v="3"/>
    <x v="0"/>
    <x v="746"/>
    <n v="0.42"/>
    <n v="20.056400000000004"/>
    <n v="4.9400000000000004"/>
    <n v="2.0748000000000002"/>
    <x v="0"/>
    <s v="low"/>
    <n v="0.72413793103448276"/>
  </r>
  <r>
    <n v="777"/>
    <s v="CA-2014-165974"/>
    <d v="2014-06-29T00:00:00"/>
    <x v="1"/>
    <x v="2"/>
    <d v="2014-07-06T00:00:00"/>
    <s v="Standard Class"/>
    <s v="DL-12865"/>
    <s v="Dan Lawera"/>
    <x v="0"/>
    <s v="United States"/>
    <x v="74"/>
    <x v="24"/>
    <n v="45231"/>
    <x v="3"/>
    <s v="OFF-AR-10003405"/>
    <x v="1"/>
    <x v="6"/>
    <s v="Dixon My First Ticonderoga Pencil, #2"/>
    <x v="729"/>
    <x v="3"/>
    <x v="2"/>
    <x v="747"/>
    <n v="0.11249999999999988"/>
    <n v="29.0745"/>
    <n v="4.68"/>
    <n v="0.52649999999999941"/>
    <x v="0"/>
    <s v="average"/>
    <n v="0.12676056338028155"/>
  </r>
  <r>
    <n v="778"/>
    <s v="CA-2015-144267"/>
    <d v="2015-08-21T00:00:00"/>
    <x v="6"/>
    <x v="1"/>
    <d v="2015-08-23T00:00:00"/>
    <s v="First Class"/>
    <s v="NZ-18565"/>
    <s v="Nick Zandusky"/>
    <x v="2"/>
    <s v="United States"/>
    <x v="8"/>
    <x v="1"/>
    <n v="94110"/>
    <x v="1"/>
    <s v="FUR-CH-10002335"/>
    <x v="0"/>
    <x v="1"/>
    <s v="Hon GuestStacker Chair"/>
    <x v="730"/>
    <x v="1"/>
    <x v="2"/>
    <x v="748"/>
    <n v="7.4999999999999997E-2"/>
    <n v="503.20740000000001"/>
    <n v="181.33600000000001"/>
    <n v="13.600200000000001"/>
    <x v="0"/>
    <s v="average"/>
    <n v="8.1081081081081086E-2"/>
  </r>
  <r>
    <n v="779"/>
    <s v="CA-2015-144267"/>
    <d v="2015-08-21T00:00:00"/>
    <x v="6"/>
    <x v="1"/>
    <d v="2015-08-23T00:00:00"/>
    <s v="First Class"/>
    <s v="NZ-18565"/>
    <s v="Nick Zandusky"/>
    <x v="2"/>
    <s v="United States"/>
    <x v="8"/>
    <x v="1"/>
    <n v="94110"/>
    <x v="1"/>
    <s v="OFF-PA-10000157"/>
    <x v="1"/>
    <x v="10"/>
    <s v="Xerox 191"/>
    <x v="731"/>
    <x v="1"/>
    <x v="0"/>
    <x v="749"/>
    <n v="0.47"/>
    <n v="31.7682"/>
    <n v="19.98"/>
    <n v="9.3905999999999992"/>
    <x v="0"/>
    <s v="low"/>
    <n v="0.88679245283018859"/>
  </r>
  <r>
    <n v="780"/>
    <s v="CA-2015-144267"/>
    <d v="2015-08-21T00:00:00"/>
    <x v="6"/>
    <x v="1"/>
    <d v="2015-08-23T00:00:00"/>
    <s v="First Class"/>
    <s v="NZ-18565"/>
    <s v="Nick Zandusky"/>
    <x v="2"/>
    <s v="United States"/>
    <x v="8"/>
    <x v="1"/>
    <n v="94110"/>
    <x v="1"/>
    <s v="OFF-PA-10001947"/>
    <x v="1"/>
    <x v="10"/>
    <s v="Xerox 1974"/>
    <x v="100"/>
    <x v="4"/>
    <x v="0"/>
    <x v="101"/>
    <n v="0.49"/>
    <n v="12.199200000000001"/>
    <n v="5.98"/>
    <n v="2.9302000000000001"/>
    <x v="0"/>
    <s v="low"/>
    <n v="0.96078431372549011"/>
  </r>
  <r>
    <n v="781"/>
    <s v="CA-2015-144267"/>
    <d v="2015-08-21T00:00:00"/>
    <x v="6"/>
    <x v="1"/>
    <d v="2015-08-23T00:00:00"/>
    <s v="First Class"/>
    <s v="NZ-18565"/>
    <s v="Nick Zandusky"/>
    <x v="2"/>
    <s v="United States"/>
    <x v="8"/>
    <x v="1"/>
    <n v="94110"/>
    <x v="1"/>
    <s v="OFF-PA-10003657"/>
    <x v="1"/>
    <x v="10"/>
    <s v="Xerox 1927"/>
    <x v="732"/>
    <x v="7"/>
    <x v="0"/>
    <x v="750"/>
    <n v="0.4499999999999999"/>
    <n v="2.3540000000000005"/>
    <n v="4.28"/>
    <n v="1.9259999999999997"/>
    <x v="0"/>
    <s v="low"/>
    <n v="0.8181818181818179"/>
  </r>
  <r>
    <n v="782"/>
    <s v="US-2015-157014"/>
    <d v="2015-10-03T00:00:00"/>
    <x v="2"/>
    <x v="1"/>
    <d v="2015-10-06T00:00:00"/>
    <s v="Second Class"/>
    <s v="BM-11785"/>
    <s v="Bryan Mills"/>
    <x v="0"/>
    <s v="United States"/>
    <x v="38"/>
    <x v="24"/>
    <n v="43229"/>
    <x v="3"/>
    <s v="OFF-BI-10001098"/>
    <x v="1"/>
    <x v="8"/>
    <s v="Acco D-Ring Binder w/DublLock"/>
    <x v="733"/>
    <x v="2"/>
    <x v="6"/>
    <x v="751"/>
    <n v="-0.69999999999999973"/>
    <n v="54.518999999999991"/>
    <n v="6.4139999999999997"/>
    <n v="-4.489799999999998"/>
    <x v="1"/>
    <s v="high"/>
    <n v="-0.41176470588235287"/>
  </r>
  <r>
    <n v="783"/>
    <s v="US-2015-157014"/>
    <d v="2015-10-03T00:00:00"/>
    <x v="2"/>
    <x v="1"/>
    <d v="2015-10-06T00:00:00"/>
    <s v="Second Class"/>
    <s v="BM-11785"/>
    <s v="Bryan Mills"/>
    <x v="0"/>
    <s v="United States"/>
    <x v="38"/>
    <x v="24"/>
    <n v="43229"/>
    <x v="3"/>
    <s v="TEC-AC-10002167"/>
    <x v="2"/>
    <x v="11"/>
    <s v="Imation 8gb Micro Traveldrive Usb 2.0 Flash Drive"/>
    <x v="734"/>
    <x v="0"/>
    <x v="2"/>
    <x v="752"/>
    <n v="-0.11249999999999998"/>
    <n v="26.7"/>
    <n v="12"/>
    <n v="-1.3499999999999996"/>
    <x v="1"/>
    <s v="average"/>
    <n v="-0.10112359550561795"/>
  </r>
  <r>
    <n v="784"/>
    <s v="US-2015-157014"/>
    <d v="2015-10-03T00:00:00"/>
    <x v="2"/>
    <x v="1"/>
    <d v="2015-10-06T00:00:00"/>
    <s v="Second Class"/>
    <s v="BM-11785"/>
    <s v="Bryan Mills"/>
    <x v="0"/>
    <s v="United States"/>
    <x v="38"/>
    <x v="24"/>
    <n v="43229"/>
    <x v="3"/>
    <s v="FUR-BO-10004409"/>
    <x v="0"/>
    <x v="0"/>
    <s v="Safco Value Mate Series Steel Bookcases, Baked Enamel Finish on Steel, Gray"/>
    <x v="735"/>
    <x v="7"/>
    <x v="5"/>
    <x v="753"/>
    <n v="-0.44"/>
    <n v="51.105600000000003"/>
    <n v="35.49"/>
    <n v="-15.615600000000001"/>
    <x v="1"/>
    <s v="high"/>
    <n v="-0.30555555555555552"/>
  </r>
  <r>
    <n v="785"/>
    <s v="US-2015-157014"/>
    <d v="2015-10-03T00:00:00"/>
    <x v="2"/>
    <x v="1"/>
    <d v="2015-10-06T00:00:00"/>
    <s v="Second Class"/>
    <s v="BM-11785"/>
    <s v="Bryan Mills"/>
    <x v="0"/>
    <s v="United States"/>
    <x v="38"/>
    <x v="24"/>
    <n v="43229"/>
    <x v="3"/>
    <s v="TEC-AC-10000057"/>
    <x v="2"/>
    <x v="11"/>
    <s v="Microsoft Natural Ergonomic Keyboard 4000"/>
    <x v="736"/>
    <x v="0"/>
    <x v="2"/>
    <x v="754"/>
    <n v="1.2499999999999928E-2"/>
    <n v="47.384200000000007"/>
    <n v="23.992000000000001"/>
    <n v="0.29989999999999828"/>
    <x v="0"/>
    <s v="average"/>
    <n v="1.2658227848101191E-2"/>
  </r>
  <r>
    <n v="786"/>
    <s v="CA-2015-154921"/>
    <d v="2015-05-23T00:00:00"/>
    <x v="5"/>
    <x v="1"/>
    <d v="2015-05-28T00:00:00"/>
    <s v="Standard Class"/>
    <s v="EA-14035"/>
    <s v="Erin Ashbrook"/>
    <x v="1"/>
    <s v="United States"/>
    <x v="29"/>
    <x v="20"/>
    <n v="29203"/>
    <x v="0"/>
    <s v="OFF-EN-10000056"/>
    <x v="1"/>
    <x v="12"/>
    <s v="Cameo Buff Policy Envelopes"/>
    <x v="737"/>
    <x v="1"/>
    <x v="0"/>
    <x v="755"/>
    <n v="0.46999999999999992"/>
    <n v="98.945700000000016"/>
    <n v="62.23"/>
    <n v="29.248099999999994"/>
    <x v="0"/>
    <s v="low"/>
    <n v="0.88679245283018837"/>
  </r>
  <r>
    <n v="787"/>
    <s v="CA-2017-129567"/>
    <d v="2017-03-17T00:00:00"/>
    <x v="10"/>
    <x v="3"/>
    <d v="2017-03-21T00:00:00"/>
    <s v="Second Class"/>
    <s v="CL-12565"/>
    <s v="Clay Ludtke"/>
    <x v="0"/>
    <s v="United States"/>
    <x v="152"/>
    <x v="1"/>
    <n v="93534"/>
    <x v="1"/>
    <s v="OFF-BI-10000014"/>
    <x v="1"/>
    <x v="8"/>
    <s v="Heavy-Duty E-Z-D Binders"/>
    <x v="738"/>
    <x v="0"/>
    <x v="2"/>
    <x v="756"/>
    <n v="0.33750000000000002"/>
    <n v="11.564599999999999"/>
    <n v="8.7279999999999998"/>
    <n v="2.9457"/>
    <x v="0"/>
    <s v="average"/>
    <n v="0.50943396226415105"/>
  </r>
  <r>
    <n v="788"/>
    <s v="CA-2015-154620"/>
    <d v="2015-12-12T00:00:00"/>
    <x v="4"/>
    <x v="1"/>
    <d v="2015-12-16T00:00:00"/>
    <s v="Standard Class"/>
    <s v="LT-17110"/>
    <s v="Liz Thompson"/>
    <x v="0"/>
    <s v="United States"/>
    <x v="152"/>
    <x v="1"/>
    <n v="93534"/>
    <x v="1"/>
    <s v="FUR-CH-10004675"/>
    <x v="0"/>
    <x v="1"/>
    <s v="Lifetime Advantage Folding Chairs, 4/Carton"/>
    <x v="739"/>
    <x v="0"/>
    <x v="2"/>
    <x v="757"/>
    <n v="9.9999999999999922E-2"/>
    <n v="314.03520000000009"/>
    <n v="174.46400000000003"/>
    <n v="17.44639999999999"/>
    <x v="0"/>
    <s v="average"/>
    <n v="0.11111111111111102"/>
  </r>
  <r>
    <n v="789"/>
    <s v="CA-2015-115938"/>
    <d v="2015-06-26T00:00:00"/>
    <x v="1"/>
    <x v="1"/>
    <d v="2015-06-30T00:00:00"/>
    <s v="Standard Class"/>
    <s v="SA-20830"/>
    <s v="Sue Ann Reed"/>
    <x v="0"/>
    <s v="United States"/>
    <x v="102"/>
    <x v="17"/>
    <n v="23223"/>
    <x v="0"/>
    <s v="OFF-BI-10001543"/>
    <x v="1"/>
    <x v="8"/>
    <s v="GBC VeloBinder Manual Binding System"/>
    <x v="740"/>
    <x v="4"/>
    <x v="0"/>
    <x v="758"/>
    <n v="0.48000000000000004"/>
    <n v="74.859200000000001"/>
    <n v="35.99"/>
    <n v="17.275200000000002"/>
    <x v="0"/>
    <s v="low"/>
    <n v="0.92307692307692313"/>
  </r>
  <r>
    <n v="790"/>
    <s v="CA-2015-115938"/>
    <d v="2015-06-26T00:00:00"/>
    <x v="1"/>
    <x v="1"/>
    <d v="2015-06-30T00:00:00"/>
    <s v="Standard Class"/>
    <s v="SA-20830"/>
    <s v="Sue Ann Reed"/>
    <x v="0"/>
    <s v="United States"/>
    <x v="102"/>
    <x v="17"/>
    <n v="23223"/>
    <x v="0"/>
    <s v="OFF-ST-10001321"/>
    <x v="1"/>
    <x v="4"/>
    <s v="Decoflex Hanging Personal Folder File, Blue"/>
    <x v="741"/>
    <x v="7"/>
    <x v="0"/>
    <x v="759"/>
    <n v="0.27000000000000007"/>
    <n v="11.256599999999999"/>
    <n v="15.42"/>
    <n v="4.1634000000000011"/>
    <x v="0"/>
    <s v="low"/>
    <n v="0.36986301369863028"/>
  </r>
  <r>
    <n v="791"/>
    <s v="CA-2015-115938"/>
    <d v="2015-06-26T00:00:00"/>
    <x v="1"/>
    <x v="1"/>
    <d v="2015-06-30T00:00:00"/>
    <s v="Standard Class"/>
    <s v="SA-20830"/>
    <s v="Sue Ann Reed"/>
    <x v="0"/>
    <s v="United States"/>
    <x v="102"/>
    <x v="17"/>
    <n v="23223"/>
    <x v="0"/>
    <s v="OFF-BI-10001132"/>
    <x v="1"/>
    <x v="8"/>
    <s v="Acco PRESSTEX Data Binder with Storage Hooks, Dark Blue, 9 1/2&quot; X 11&quot;"/>
    <x v="742"/>
    <x v="8"/>
    <x v="0"/>
    <x v="760"/>
    <n v="0.49000000000000005"/>
    <n v="21.950399999999998"/>
    <n v="5.38"/>
    <n v="2.6362000000000001"/>
    <x v="0"/>
    <s v="low"/>
    <n v="0.96078431372549034"/>
  </r>
  <r>
    <n v="792"/>
    <s v="CA-2015-115938"/>
    <d v="2015-06-26T00:00:00"/>
    <x v="1"/>
    <x v="1"/>
    <d v="2015-06-30T00:00:00"/>
    <s v="Standard Class"/>
    <s v="SA-20830"/>
    <s v="Sue Ann Reed"/>
    <x v="0"/>
    <s v="United States"/>
    <x v="102"/>
    <x v="17"/>
    <n v="23223"/>
    <x v="0"/>
    <s v="FUR-CH-10003199"/>
    <x v="0"/>
    <x v="1"/>
    <s v="Office Star - Contemporary Task Swivel Chair"/>
    <x v="743"/>
    <x v="1"/>
    <x v="0"/>
    <x v="761"/>
    <n v="0.24"/>
    <n v="253.03440000000001"/>
    <n v="110.98"/>
    <n v="26.635199999999998"/>
    <x v="0"/>
    <s v="low"/>
    <n v="0.31578947368421051"/>
  </r>
  <r>
    <n v="793"/>
    <s v="CA-2016-105256"/>
    <d v="2016-05-20T00:00:00"/>
    <x v="5"/>
    <x v="0"/>
    <d v="2016-05-20T00:00:00"/>
    <s v="Same Day"/>
    <s v="JK-15730"/>
    <s v="Joe Kamberova"/>
    <x v="0"/>
    <s v="United States"/>
    <x v="153"/>
    <x v="3"/>
    <n v="28806"/>
    <x v="0"/>
    <s v="TEC-PH-10001530"/>
    <x v="2"/>
    <x v="7"/>
    <s v="Cisco Unified IP Phone 7945G VoIP phone"/>
    <x v="744"/>
    <x v="2"/>
    <x v="2"/>
    <x v="762"/>
    <n v="6.25E-2"/>
    <n v="1278.7125000000001"/>
    <n v="272.79200000000003"/>
    <n v="17.049500000000002"/>
    <x v="0"/>
    <s v="average"/>
    <n v="6.6666666666666666E-2"/>
  </r>
  <r>
    <n v="794"/>
    <s v="CA-2014-156433"/>
    <d v="2014-09-20T00:00:00"/>
    <x v="8"/>
    <x v="2"/>
    <d v="2014-09-26T00:00:00"/>
    <s v="Standard Class"/>
    <s v="ES-14020"/>
    <s v="Erica Smith"/>
    <x v="0"/>
    <s v="United States"/>
    <x v="8"/>
    <x v="1"/>
    <n v="94110"/>
    <x v="1"/>
    <s v="OFF-LA-10001569"/>
    <x v="1"/>
    <x v="2"/>
    <s v="Avery 499"/>
    <x v="745"/>
    <x v="0"/>
    <x v="0"/>
    <x v="763"/>
    <n v="0.45999999999999996"/>
    <n v="5.378400000000001"/>
    <n v="4.9800000000000004"/>
    <n v="2.2907999999999999"/>
    <x v="0"/>
    <s v="low"/>
    <n v="0.85185185185185164"/>
  </r>
  <r>
    <n v="795"/>
    <s v="CA-2014-156433"/>
    <d v="2014-09-20T00:00:00"/>
    <x v="8"/>
    <x v="2"/>
    <d v="2014-09-26T00:00:00"/>
    <s v="Standard Class"/>
    <s v="ES-14020"/>
    <s v="Erica Smith"/>
    <x v="0"/>
    <s v="United States"/>
    <x v="8"/>
    <x v="1"/>
    <n v="94110"/>
    <x v="1"/>
    <s v="OFF-PA-10003724"/>
    <x v="1"/>
    <x v="10"/>
    <s v="Wirebound Message Book, 4 per Page"/>
    <x v="746"/>
    <x v="4"/>
    <x v="0"/>
    <x v="764"/>
    <n v="0.49"/>
    <n v="11.077199999999999"/>
    <n v="5.43"/>
    <n v="2.6606999999999998"/>
    <x v="0"/>
    <s v="low"/>
    <n v="0.96078431372549022"/>
  </r>
  <r>
    <n v="796"/>
    <s v="CA-2017-151428"/>
    <d v="2017-09-21T00:00:00"/>
    <x v="8"/>
    <x v="3"/>
    <d v="2017-09-26T00:00:00"/>
    <s v="Standard Class"/>
    <s v="RH-19495"/>
    <s v="Rick Hansen"/>
    <x v="0"/>
    <s v="United States"/>
    <x v="30"/>
    <x v="11"/>
    <n v="55901"/>
    <x v="2"/>
    <s v="OFF-BI-10000546"/>
    <x v="1"/>
    <x v="8"/>
    <s v="Avery Durable Binders"/>
    <x v="171"/>
    <x v="3"/>
    <x v="0"/>
    <x v="765"/>
    <n v="0.48999999999999994"/>
    <n v="10.281600000000001"/>
    <n v="2.88"/>
    <n v="1.4111999999999998"/>
    <x v="0"/>
    <s v="low"/>
    <n v="0.96078431372549"/>
  </r>
  <r>
    <n v="797"/>
    <s v="CA-2015-124653"/>
    <d v="2015-12-24T00:00:00"/>
    <x v="4"/>
    <x v="1"/>
    <d v="2015-12-26T00:00:00"/>
    <s v="First Class"/>
    <s v="DB-13120"/>
    <s v="David Bremer"/>
    <x v="1"/>
    <s v="United States"/>
    <x v="30"/>
    <x v="15"/>
    <n v="14609"/>
    <x v="3"/>
    <s v="OFF-PA-10000176"/>
    <x v="1"/>
    <x v="10"/>
    <s v="Xerox 1887"/>
    <x v="747"/>
    <x v="3"/>
    <x v="0"/>
    <x v="766"/>
    <n v="0.48"/>
    <n v="69.050799999999995"/>
    <n v="18.97"/>
    <n v="9.105599999999999"/>
    <x v="0"/>
    <s v="low"/>
    <n v="0.92307692307692313"/>
  </r>
  <r>
    <n v="798"/>
    <s v="CA-2015-124653"/>
    <d v="2015-12-24T00:00:00"/>
    <x v="4"/>
    <x v="1"/>
    <d v="2015-12-26T00:00:00"/>
    <s v="First Class"/>
    <s v="DB-13120"/>
    <s v="David Bremer"/>
    <x v="1"/>
    <s v="United States"/>
    <x v="30"/>
    <x v="15"/>
    <n v="14609"/>
    <x v="3"/>
    <s v="OFF-PA-10002365"/>
    <x v="1"/>
    <x v="10"/>
    <s v="Xerox 1967"/>
    <x v="91"/>
    <x v="0"/>
    <x v="0"/>
    <x v="91"/>
    <n v="0.48000000000000004"/>
    <n v="6.7392000000000003"/>
    <n v="6.48"/>
    <n v="3.1104000000000003"/>
    <x v="0"/>
    <s v="low"/>
    <n v="0.92307692307692313"/>
  </r>
  <r>
    <n v="799"/>
    <s v="CA-2015-124653"/>
    <d v="2015-12-24T00:00:00"/>
    <x v="4"/>
    <x v="1"/>
    <d v="2015-12-26T00:00:00"/>
    <s v="First Class"/>
    <s v="DB-13120"/>
    <s v="David Bremer"/>
    <x v="1"/>
    <s v="United States"/>
    <x v="30"/>
    <x v="15"/>
    <n v="14609"/>
    <x v="3"/>
    <s v="OFF-LA-10002271"/>
    <x v="1"/>
    <x v="2"/>
    <s v="Smead Alpha-Z Color-Coded Second Alphabetical Labels and Starter Set"/>
    <x v="748"/>
    <x v="3"/>
    <x v="0"/>
    <x v="767"/>
    <n v="0.47999999999999987"/>
    <n v="11.211200000000003"/>
    <n v="3.0800000000000005"/>
    <n v="1.4783999999999999"/>
    <x v="0"/>
    <s v="low"/>
    <n v="0.92307692307692268"/>
  </r>
  <r>
    <n v="800"/>
    <s v="CA-2015-101910"/>
    <d v="2015-11-27T00:00:00"/>
    <x v="0"/>
    <x v="1"/>
    <d v="2015-12-03T00:00:00"/>
    <s v="Standard Class"/>
    <s v="CD-11920"/>
    <s v="Carlos Daly"/>
    <x v="0"/>
    <s v="United States"/>
    <x v="154"/>
    <x v="1"/>
    <n v="92530"/>
    <x v="1"/>
    <s v="FUR-CH-10002647"/>
    <x v="0"/>
    <x v="1"/>
    <s v="Situations Contoured Folding Chairs, 4/Set"/>
    <x v="514"/>
    <x v="2"/>
    <x v="2"/>
    <x v="768"/>
    <n v="6.2500000000000069E-2"/>
    <n v="266.17500000000001"/>
    <n v="56.784000000000006"/>
    <n v="3.5490000000000039"/>
    <x v="0"/>
    <s v="average"/>
    <n v="6.6666666666666735E-2"/>
  </r>
  <r>
    <n v="801"/>
    <s v="CA-2017-105809"/>
    <d v="2017-02-20T00:00:00"/>
    <x v="11"/>
    <x v="3"/>
    <d v="2017-02-23T00:00:00"/>
    <s v="First Class"/>
    <s v="HW-14935"/>
    <s v="Helen Wasserman"/>
    <x v="1"/>
    <s v="United States"/>
    <x v="70"/>
    <x v="1"/>
    <n v="92105"/>
    <x v="1"/>
    <s v="FUR-FU-10004090"/>
    <x v="0"/>
    <x v="5"/>
    <s v="Executive Impressions 14&quot; Contract Wall Clock"/>
    <x v="749"/>
    <x v="7"/>
    <x v="0"/>
    <x v="769"/>
    <n v="0.32999999999999996"/>
    <n v="14.894100000000002"/>
    <n v="22.23"/>
    <n v="7.3358999999999988"/>
    <x v="0"/>
    <s v="low"/>
    <n v="0.49253731343283569"/>
  </r>
  <r>
    <n v="802"/>
    <s v="CA-2017-105809"/>
    <d v="2017-02-20T00:00:00"/>
    <x v="11"/>
    <x v="3"/>
    <d v="2017-02-23T00:00:00"/>
    <s v="First Class"/>
    <s v="HW-14935"/>
    <s v="Helen Wasserman"/>
    <x v="1"/>
    <s v="United States"/>
    <x v="70"/>
    <x v="1"/>
    <n v="92105"/>
    <x v="1"/>
    <s v="TEC-PH-10001580"/>
    <x v="2"/>
    <x v="7"/>
    <s v="Logitech Mobile Speakerphone P710e - speaker phone"/>
    <x v="750"/>
    <x v="0"/>
    <x v="2"/>
    <x v="770"/>
    <n v="8.7499999999999967E-2"/>
    <n v="197.07079999999999"/>
    <n v="107.98399999999999"/>
    <n v="9.4485999999999954"/>
    <x v="0"/>
    <s v="average"/>
    <n v="9.5890410958904063E-2"/>
  </r>
  <r>
    <n v="803"/>
    <s v="CA-2016-136133"/>
    <d v="2016-08-18T00:00:00"/>
    <x v="6"/>
    <x v="0"/>
    <d v="2016-08-23T00:00:00"/>
    <s v="Second Class"/>
    <s v="HW-14935"/>
    <s v="Helen Wasserman"/>
    <x v="1"/>
    <s v="United States"/>
    <x v="20"/>
    <x v="15"/>
    <n v="10024"/>
    <x v="3"/>
    <s v="OFF-AP-10000576"/>
    <x v="1"/>
    <x v="9"/>
    <s v="Belkin 7 Outlet SurgeMaster II"/>
    <x v="751"/>
    <x v="6"/>
    <x v="0"/>
    <x v="771"/>
    <n v="0.28000000000000003"/>
    <n v="255.8304"/>
    <n v="39.479999999999997"/>
    <n v="11.054400000000001"/>
    <x v="0"/>
    <s v="low"/>
    <n v="0.38888888888888895"/>
  </r>
  <r>
    <n v="804"/>
    <s v="CA-2016-115504"/>
    <d v="2016-03-12T00:00:00"/>
    <x v="10"/>
    <x v="0"/>
    <d v="2016-03-17T00:00:00"/>
    <s v="Standard Class"/>
    <s v="MC-18130"/>
    <s v="Mike Caudle"/>
    <x v="1"/>
    <s v="United States"/>
    <x v="53"/>
    <x v="28"/>
    <n v="71203"/>
    <x v="0"/>
    <s v="OFF-PA-10003953"/>
    <x v="1"/>
    <x v="10"/>
    <s v="Xerox 218"/>
    <x v="91"/>
    <x v="0"/>
    <x v="0"/>
    <x v="91"/>
    <n v="0.48000000000000004"/>
    <n v="6.7392000000000003"/>
    <n v="6.48"/>
    <n v="3.1104000000000003"/>
    <x v="0"/>
    <s v="low"/>
    <n v="0.92307692307692313"/>
  </r>
  <r>
    <n v="805"/>
    <s v="CA-2017-135783"/>
    <d v="2017-04-22T00:00:00"/>
    <x v="3"/>
    <x v="3"/>
    <d v="2017-04-24T00:00:00"/>
    <s v="First Class"/>
    <s v="GM-14440"/>
    <s v="Gary McGarr"/>
    <x v="0"/>
    <s v="United States"/>
    <x v="8"/>
    <x v="1"/>
    <n v="94122"/>
    <x v="1"/>
    <s v="FUR-FU-10000794"/>
    <x v="0"/>
    <x v="5"/>
    <s v="Eldon Stackable Tray, Side-Load, Legal, Smoke"/>
    <x v="723"/>
    <x v="0"/>
    <x v="0"/>
    <x v="772"/>
    <n v="0.33999999999999997"/>
    <n v="12.064800000000002"/>
    <n v="9.14"/>
    <n v="3.1075999999999997"/>
    <x v="0"/>
    <s v="low"/>
    <n v="0.51515151515151503"/>
  </r>
  <r>
    <n v="806"/>
    <s v="CA-2014-134313"/>
    <d v="2014-11-01T00:00:00"/>
    <x v="0"/>
    <x v="2"/>
    <d v="2014-11-07T00:00:00"/>
    <s v="Standard Class"/>
    <s v="RA-19915"/>
    <s v="Russell Applegate"/>
    <x v="0"/>
    <s v="United States"/>
    <x v="60"/>
    <x v="22"/>
    <n v="80219"/>
    <x v="1"/>
    <s v="OFF-AR-10001897"/>
    <x v="1"/>
    <x v="6"/>
    <s v="Model L Table or Wall-Mount Pencil Sharpener"/>
    <x v="752"/>
    <x v="1"/>
    <x v="2"/>
    <x v="773"/>
    <n v="0.1"/>
    <n v="38.858400000000003"/>
    <n v="14.392000000000001"/>
    <n v="1.4392000000000003"/>
    <x v="0"/>
    <s v="average"/>
    <n v="0.11111111111111112"/>
  </r>
  <r>
    <n v="807"/>
    <s v="CA-2014-134313"/>
    <d v="2014-11-01T00:00:00"/>
    <x v="0"/>
    <x v="2"/>
    <d v="2014-11-07T00:00:00"/>
    <s v="Standard Class"/>
    <s v="RA-19915"/>
    <s v="Russell Applegate"/>
    <x v="0"/>
    <s v="United States"/>
    <x v="60"/>
    <x v="22"/>
    <n v="80219"/>
    <x v="1"/>
    <s v="TEC-PH-10001795"/>
    <x v="2"/>
    <x v="7"/>
    <s v="ClearOne CHATAttach 160 - speaker phone"/>
    <x v="753"/>
    <x v="4"/>
    <x v="2"/>
    <x v="774"/>
    <n v="0.1249999999999999"/>
    <n v="1735.9720000000002"/>
    <n v="495.99200000000002"/>
    <n v="61.998999999999953"/>
    <x v="0"/>
    <s v="average"/>
    <n v="0.14285714285714274"/>
  </r>
  <r>
    <n v="808"/>
    <s v="CA-2015-140921"/>
    <d v="2015-02-03T00:00:00"/>
    <x v="11"/>
    <x v="1"/>
    <d v="2015-02-05T00:00:00"/>
    <s v="First Class"/>
    <s v="AA-10375"/>
    <s v="Allen Armold"/>
    <x v="0"/>
    <s v="United States"/>
    <x v="155"/>
    <x v="8"/>
    <n v="68104"/>
    <x v="2"/>
    <s v="FUR-FU-10003347"/>
    <x v="0"/>
    <x v="5"/>
    <s v="Coloredge Poster Frame"/>
    <x v="158"/>
    <x v="0"/>
    <x v="0"/>
    <x v="415"/>
    <n v="0.39"/>
    <n v="17.323999999999998"/>
    <n v="14.2"/>
    <n v="5.5380000000000003"/>
    <x v="0"/>
    <s v="low"/>
    <n v="0.63934426229508212"/>
  </r>
  <r>
    <n v="809"/>
    <s v="CA-2015-140921"/>
    <d v="2015-02-03T00:00:00"/>
    <x v="11"/>
    <x v="1"/>
    <d v="2015-02-05T00:00:00"/>
    <s v="First Class"/>
    <s v="AA-10375"/>
    <s v="Allen Armold"/>
    <x v="0"/>
    <s v="United States"/>
    <x v="155"/>
    <x v="8"/>
    <n v="68104"/>
    <x v="2"/>
    <s v="TEC-AC-10004901"/>
    <x v="2"/>
    <x v="11"/>
    <s v="Kensington SlimBlade Notebook Wireless Mouse with Nano Receiver "/>
    <x v="145"/>
    <x v="1"/>
    <x v="0"/>
    <x v="775"/>
    <n v="0.34"/>
    <n v="98.980199999999996"/>
    <n v="49.99"/>
    <n v="16.996600000000001"/>
    <x v="0"/>
    <s v="low"/>
    <n v="0.51515151515151525"/>
  </r>
  <r>
    <n v="810"/>
    <s v="CA-2014-151995"/>
    <d v="2014-10-13T00:00:00"/>
    <x v="2"/>
    <x v="2"/>
    <d v="2014-10-15T00:00:00"/>
    <s v="First Class"/>
    <s v="ZC-21910"/>
    <s v="Zuschuss Carroll"/>
    <x v="0"/>
    <s v="United States"/>
    <x v="156"/>
    <x v="4"/>
    <n v="98026"/>
    <x v="1"/>
    <s v="OFF-AR-10003190"/>
    <x v="1"/>
    <x v="6"/>
    <s v="Newell 32"/>
    <x v="132"/>
    <x v="4"/>
    <x v="0"/>
    <x v="776"/>
    <n v="0.28000000000000003"/>
    <n v="8.2943999999999996"/>
    <n v="2.88"/>
    <n v="0.80640000000000001"/>
    <x v="0"/>
    <s v="low"/>
    <n v="0.3888888888888889"/>
  </r>
  <r>
    <n v="811"/>
    <s v="CA-2014-151995"/>
    <d v="2014-10-13T00:00:00"/>
    <x v="2"/>
    <x v="2"/>
    <d v="2014-10-15T00:00:00"/>
    <s v="First Class"/>
    <s v="ZC-21910"/>
    <s v="Zuschuss Carroll"/>
    <x v="0"/>
    <s v="United States"/>
    <x v="156"/>
    <x v="4"/>
    <n v="98026"/>
    <x v="1"/>
    <s v="FUR-TA-10002903"/>
    <x v="0"/>
    <x v="3"/>
    <s v="Bevis Round Bullnose 29&quot; High Table Top"/>
    <x v="754"/>
    <x v="2"/>
    <x v="0"/>
    <x v="777"/>
    <n v="0.24"/>
    <n v="986.89799999999991"/>
    <n v="259.70999999999998"/>
    <n v="62.330399999999997"/>
    <x v="0"/>
    <s v="low"/>
    <n v="0.31578947368421056"/>
  </r>
  <r>
    <n v="812"/>
    <s v="CA-2014-151995"/>
    <d v="2014-10-13T00:00:00"/>
    <x v="2"/>
    <x v="2"/>
    <d v="2014-10-15T00:00:00"/>
    <s v="First Class"/>
    <s v="ZC-21910"/>
    <s v="Zuschuss Carroll"/>
    <x v="0"/>
    <s v="United States"/>
    <x v="156"/>
    <x v="4"/>
    <n v="98026"/>
    <x v="1"/>
    <s v="OFF-AP-10000240"/>
    <x v="1"/>
    <x v="9"/>
    <s v="Belkin F9G930V10-GRY 9 Outlet Surge"/>
    <x v="755"/>
    <x v="4"/>
    <x v="0"/>
    <x v="778"/>
    <n v="0.28999999999999987"/>
    <n v="151.88320000000002"/>
    <n v="53.48"/>
    <n v="15.509199999999993"/>
    <x v="0"/>
    <s v="low"/>
    <n v="0.4084507042253519"/>
  </r>
  <r>
    <n v="813"/>
    <s v="CA-2014-151995"/>
    <d v="2014-10-13T00:00:00"/>
    <x v="2"/>
    <x v="2"/>
    <d v="2014-10-15T00:00:00"/>
    <s v="First Class"/>
    <s v="ZC-21910"/>
    <s v="Zuschuss Carroll"/>
    <x v="0"/>
    <s v="United States"/>
    <x v="156"/>
    <x v="4"/>
    <n v="98026"/>
    <x v="1"/>
    <s v="TEC-AC-10001101"/>
    <x v="2"/>
    <x v="11"/>
    <s v="Sony 16GB Class 10 Micro SDHC R40 Memory Card"/>
    <x v="756"/>
    <x v="0"/>
    <x v="0"/>
    <x v="779"/>
    <n v="9.9999999999999978E-2"/>
    <n v="23.202000000000002"/>
    <n v="12.89"/>
    <n v="1.2889999999999997"/>
    <x v="0"/>
    <s v="low"/>
    <n v="0.11111111111111108"/>
  </r>
  <r>
    <n v="814"/>
    <s v="CA-2017-143686"/>
    <d v="2017-05-14T00:00:00"/>
    <x v="5"/>
    <x v="3"/>
    <d v="2017-05-14T00:00:00"/>
    <s v="Same Day"/>
    <s v="PJ-19015"/>
    <s v="Pauline Johnson"/>
    <x v="0"/>
    <s v="United States"/>
    <x v="157"/>
    <x v="1"/>
    <n v="92704"/>
    <x v="1"/>
    <s v="FUR-FU-10000794"/>
    <x v="0"/>
    <x v="5"/>
    <s v="Eldon Stackable Tray, Side-Load, Legal, Smoke"/>
    <x v="723"/>
    <x v="0"/>
    <x v="0"/>
    <x v="772"/>
    <n v="0.33999999999999997"/>
    <n v="12.064800000000002"/>
    <n v="9.14"/>
    <n v="3.1075999999999997"/>
    <x v="0"/>
    <s v="low"/>
    <n v="0.51515151515151503"/>
  </r>
  <r>
    <n v="815"/>
    <s v="CA-2017-143686"/>
    <d v="2017-05-14T00:00:00"/>
    <x v="5"/>
    <x v="3"/>
    <d v="2017-05-14T00:00:00"/>
    <s v="Same Day"/>
    <s v="PJ-19015"/>
    <s v="Pauline Johnson"/>
    <x v="0"/>
    <s v="United States"/>
    <x v="157"/>
    <x v="1"/>
    <n v="92704"/>
    <x v="1"/>
    <s v="TEC-AC-10001838"/>
    <x v="2"/>
    <x v="11"/>
    <s v="Razer Tiamat Over Ear 7.1 Surround Sound PC Gaming Headset"/>
    <x v="757"/>
    <x v="3"/>
    <x v="0"/>
    <x v="780"/>
    <n v="0.43"/>
    <n v="797.96010000000001"/>
    <n v="199.99"/>
    <n v="85.995700000000014"/>
    <x v="0"/>
    <s v="low"/>
    <n v="0.75438596491228072"/>
  </r>
  <r>
    <n v="816"/>
    <s v="CA-2015-106565"/>
    <d v="2015-03-20T00:00:00"/>
    <x v="10"/>
    <x v="1"/>
    <d v="2015-03-23T00:00:00"/>
    <s v="First Class"/>
    <s v="BW-11110"/>
    <s v="Bart Watters"/>
    <x v="1"/>
    <s v="United States"/>
    <x v="158"/>
    <x v="6"/>
    <n v="53209"/>
    <x v="2"/>
    <s v="OFF-PA-10000061"/>
    <x v="1"/>
    <x v="10"/>
    <s v="Xerox 205"/>
    <x v="187"/>
    <x v="8"/>
    <x v="0"/>
    <x v="189"/>
    <n v="0.48000000000000004"/>
    <n v="26.956800000000001"/>
    <n v="6.48"/>
    <n v="3.1104000000000003"/>
    <x v="0"/>
    <s v="low"/>
    <n v="0.92307692307692313"/>
  </r>
  <r>
    <n v="817"/>
    <s v="CA-2016-149370"/>
    <d v="2016-09-15T00:00:00"/>
    <x v="8"/>
    <x v="0"/>
    <d v="2016-09-19T00:00:00"/>
    <s v="Standard Class"/>
    <s v="DB-13210"/>
    <s v="Dean Braden"/>
    <x v="0"/>
    <s v="United States"/>
    <x v="10"/>
    <x v="9"/>
    <n v="19140"/>
    <x v="3"/>
    <s v="OFF-PA-10003651"/>
    <x v="1"/>
    <x v="10"/>
    <s v="Xerox 1968"/>
    <x v="758"/>
    <x v="7"/>
    <x v="2"/>
    <x v="781"/>
    <n v="0.35"/>
    <n v="3.4736000000000002"/>
    <n v="5.3440000000000003"/>
    <n v="1.8703999999999998"/>
    <x v="0"/>
    <s v="average"/>
    <n v="0.53846153846153832"/>
  </r>
  <r>
    <n v="818"/>
    <s v="CA-2014-140858"/>
    <d v="2014-06-28T00:00:00"/>
    <x v="1"/>
    <x v="2"/>
    <d v="2014-07-02T00:00:00"/>
    <s v="Standard Class"/>
    <s v="CA-12775"/>
    <s v="Cynthia Arntzen"/>
    <x v="0"/>
    <s v="United States"/>
    <x v="10"/>
    <x v="9"/>
    <n v="19140"/>
    <x v="3"/>
    <s v="OFF-PA-10000304"/>
    <x v="1"/>
    <x v="10"/>
    <s v="Xerox 1995"/>
    <x v="759"/>
    <x v="8"/>
    <x v="2"/>
    <x v="782"/>
    <n v="0.34999999999999992"/>
    <n v="26.956800000000008"/>
    <n v="5.1840000000000011"/>
    <n v="1.8144"/>
    <x v="0"/>
    <s v="average"/>
    <n v="0.53846153846153832"/>
  </r>
  <r>
    <n v="819"/>
    <s v="CA-2014-140858"/>
    <d v="2014-06-28T00:00:00"/>
    <x v="1"/>
    <x v="2"/>
    <d v="2014-07-02T00:00:00"/>
    <s v="Standard Class"/>
    <s v="CA-12775"/>
    <s v="Cynthia Arntzen"/>
    <x v="0"/>
    <s v="United States"/>
    <x v="10"/>
    <x v="9"/>
    <n v="19140"/>
    <x v="3"/>
    <s v="OFF-BI-10003094"/>
    <x v="1"/>
    <x v="8"/>
    <s v="Self-Adhesive Ring Binder Labels"/>
    <x v="760"/>
    <x v="1"/>
    <x v="6"/>
    <x v="783"/>
    <n v="-0.76666666666666639"/>
    <n v="5.5968000000000009"/>
    <n v="1.0560000000000003"/>
    <n v="-0.80959999999999999"/>
    <x v="1"/>
    <s v="high"/>
    <n v="-0.4339622641509433"/>
  </r>
  <r>
    <n v="820"/>
    <s v="CA-2014-140858"/>
    <d v="2014-06-28T00:00:00"/>
    <x v="1"/>
    <x v="2"/>
    <d v="2014-07-02T00:00:00"/>
    <s v="Standard Class"/>
    <s v="CA-12775"/>
    <s v="Cynthia Arntzen"/>
    <x v="0"/>
    <s v="United States"/>
    <x v="10"/>
    <x v="9"/>
    <n v="19140"/>
    <x v="3"/>
    <s v="FUR-CH-10001394"/>
    <x v="0"/>
    <x v="1"/>
    <s v="Global Leather Executive Chair"/>
    <x v="761"/>
    <x v="2"/>
    <x v="4"/>
    <x v="232"/>
    <n v="0"/>
    <n v="1228.4649999999999"/>
    <n v="245.69299999999998"/>
    <n v="0"/>
    <x v="0"/>
    <s v="high"/>
    <n v="0"/>
  </r>
  <r>
    <n v="821"/>
    <s v="CA-2014-140858"/>
    <d v="2014-06-28T00:00:00"/>
    <x v="1"/>
    <x v="2"/>
    <d v="2014-07-02T00:00:00"/>
    <s v="Standard Class"/>
    <s v="CA-12775"/>
    <s v="Cynthia Arntzen"/>
    <x v="0"/>
    <s v="United States"/>
    <x v="10"/>
    <x v="9"/>
    <n v="19140"/>
    <x v="3"/>
    <s v="OFF-BI-10004230"/>
    <x v="1"/>
    <x v="8"/>
    <s v="GBC Recycled Grain Textured Covers"/>
    <x v="762"/>
    <x v="1"/>
    <x v="6"/>
    <x v="784"/>
    <n v="-0.73333333333333295"/>
    <n v="53.882399999999997"/>
    <n v="10.362000000000002"/>
    <n v="-7.5987999999999971"/>
    <x v="1"/>
    <s v="high"/>
    <n v="-0.42307692307692296"/>
  </r>
  <r>
    <n v="822"/>
    <s v="CA-2014-140858"/>
    <d v="2014-06-28T00:00:00"/>
    <x v="1"/>
    <x v="2"/>
    <d v="2014-07-02T00:00:00"/>
    <s v="Standard Class"/>
    <s v="CA-12775"/>
    <s v="Cynthia Arntzen"/>
    <x v="0"/>
    <s v="United States"/>
    <x v="10"/>
    <x v="9"/>
    <n v="19140"/>
    <x v="3"/>
    <s v="OFF-PA-10003395"/>
    <x v="1"/>
    <x v="10"/>
    <s v="Xerox 1941"/>
    <x v="763"/>
    <x v="4"/>
    <x v="2"/>
    <x v="785"/>
    <n v="0.35"/>
    <n v="218.08799999999999"/>
    <n v="83.88"/>
    <n v="29.357999999999997"/>
    <x v="0"/>
    <s v="average"/>
    <n v="0.53846153846153844"/>
  </r>
  <r>
    <n v="823"/>
    <s v="CA-2017-101434"/>
    <d v="2017-06-20T00:00:00"/>
    <x v="1"/>
    <x v="3"/>
    <d v="2017-06-27T00:00:00"/>
    <s v="Standard Class"/>
    <s v="TR-21325"/>
    <s v="Toby Ritter"/>
    <x v="0"/>
    <s v="United States"/>
    <x v="78"/>
    <x v="30"/>
    <n v="7109"/>
    <x v="3"/>
    <s v="TEC-AC-10002402"/>
    <x v="2"/>
    <x v="11"/>
    <s v="Razer Kraken PRO Over Ear PC and Music Headset"/>
    <x v="764"/>
    <x v="1"/>
    <x v="0"/>
    <x v="786"/>
    <n v="0.3"/>
    <n v="167.97899999999998"/>
    <n v="79.989999999999995"/>
    <n v="23.996999999999996"/>
    <x v="0"/>
    <s v="low"/>
    <n v="0.42857142857142855"/>
  </r>
  <r>
    <n v="824"/>
    <s v="CA-2017-101434"/>
    <d v="2017-06-20T00:00:00"/>
    <x v="1"/>
    <x v="3"/>
    <d v="2017-06-27T00:00:00"/>
    <s v="Standard Class"/>
    <s v="TR-21325"/>
    <s v="Toby Ritter"/>
    <x v="0"/>
    <s v="United States"/>
    <x v="78"/>
    <x v="30"/>
    <n v="7109"/>
    <x v="3"/>
    <s v="OFF-LA-10003223"/>
    <x v="1"/>
    <x v="2"/>
    <s v="Avery 508"/>
    <x v="765"/>
    <x v="0"/>
    <x v="0"/>
    <x v="787"/>
    <n v="0.49"/>
    <n v="5.0082000000000004"/>
    <n v="4.91"/>
    <n v="2.4058999999999999"/>
    <x v="0"/>
    <s v="low"/>
    <n v="0.96078431372549011"/>
  </r>
  <r>
    <n v="825"/>
    <s v="US-2014-102071"/>
    <d v="2014-05-09T00:00:00"/>
    <x v="5"/>
    <x v="2"/>
    <d v="2014-05-15T00:00:00"/>
    <s v="Standard Class"/>
    <s v="PG-18820"/>
    <s v="Patrick Gardner"/>
    <x v="0"/>
    <s v="United States"/>
    <x v="8"/>
    <x v="1"/>
    <n v="94110"/>
    <x v="1"/>
    <s v="TEC-AC-10003441"/>
    <x v="2"/>
    <x v="11"/>
    <s v="Kingston Digital DataTraveler 32GB USB 2.0"/>
    <x v="766"/>
    <x v="4"/>
    <x v="0"/>
    <x v="788"/>
    <n v="5.999999999999997E-2"/>
    <n v="63.731999999999999"/>
    <n v="16.95"/>
    <n v="1.0169999999999995"/>
    <x v="0"/>
    <s v="low"/>
    <n v="6.382978723404252E-2"/>
  </r>
  <r>
    <n v="826"/>
    <s v="US-2014-102071"/>
    <d v="2014-05-09T00:00:00"/>
    <x v="5"/>
    <x v="2"/>
    <d v="2014-05-15T00:00:00"/>
    <s v="Standard Class"/>
    <s v="PG-18820"/>
    <s v="Patrick Gardner"/>
    <x v="0"/>
    <s v="United States"/>
    <x v="8"/>
    <x v="1"/>
    <n v="94110"/>
    <x v="1"/>
    <s v="TEC-AC-10000109"/>
    <x v="2"/>
    <x v="11"/>
    <s v="Sony Micro Vault Click 16 GB USB 2.0 Flash Drive"/>
    <x v="767"/>
    <x v="1"/>
    <x v="0"/>
    <x v="789"/>
    <n v="0.24000000000000007"/>
    <n v="127.65719999999999"/>
    <n v="55.99"/>
    <n v="13.437600000000003"/>
    <x v="0"/>
    <s v="low"/>
    <n v="0.31578947368421062"/>
  </r>
  <r>
    <n v="827"/>
    <s v="CA-2017-126956"/>
    <d v="2017-08-21T00:00:00"/>
    <x v="6"/>
    <x v="3"/>
    <d v="2017-08-28T00:00:00"/>
    <s v="Standard Class"/>
    <s v="GT-14710"/>
    <s v="Greg Tran"/>
    <x v="0"/>
    <s v="United States"/>
    <x v="69"/>
    <x v="11"/>
    <n v="55044"/>
    <x v="2"/>
    <s v="OFF-FA-10002280"/>
    <x v="1"/>
    <x v="13"/>
    <s v="Advantus Plastic Paper Clips"/>
    <x v="768"/>
    <x v="3"/>
    <x v="0"/>
    <x v="790"/>
    <n v="0.48000000000000004"/>
    <n v="18.2"/>
    <n v="5"/>
    <n v="2.4"/>
    <x v="0"/>
    <s v="low"/>
    <n v="0.92307692307692313"/>
  </r>
  <r>
    <n v="828"/>
    <s v="CA-2017-126956"/>
    <d v="2017-08-21T00:00:00"/>
    <x v="6"/>
    <x v="3"/>
    <d v="2017-08-28T00:00:00"/>
    <s v="Standard Class"/>
    <s v="GT-14710"/>
    <s v="Greg Tran"/>
    <x v="0"/>
    <s v="United States"/>
    <x v="69"/>
    <x v="11"/>
    <n v="55044"/>
    <x v="2"/>
    <s v="OFF-SU-10000381"/>
    <x v="1"/>
    <x v="14"/>
    <s v="Acme Forged Steel Scissors with Black Enamel Handles"/>
    <x v="769"/>
    <x v="4"/>
    <x v="0"/>
    <x v="791"/>
    <n v="0.28999999999999992"/>
    <n v="26.440400000000004"/>
    <n v="9.31"/>
    <n v="2.6998999999999995"/>
    <x v="0"/>
    <s v="low"/>
    <n v="0.40845070422535196"/>
  </r>
  <r>
    <n v="829"/>
    <s v="CA-2017-126956"/>
    <d v="2017-08-21T00:00:00"/>
    <x v="6"/>
    <x v="3"/>
    <d v="2017-08-28T00:00:00"/>
    <s v="Standard Class"/>
    <s v="GT-14710"/>
    <s v="Greg Tran"/>
    <x v="0"/>
    <s v="United States"/>
    <x v="69"/>
    <x v="11"/>
    <n v="55044"/>
    <x v="2"/>
    <s v="OFF-EN-10004459"/>
    <x v="1"/>
    <x v="12"/>
    <s v="Security-Tint Envelopes"/>
    <x v="770"/>
    <x v="0"/>
    <x v="0"/>
    <x v="792"/>
    <n v="0.49"/>
    <n v="7.7927999999999997"/>
    <n v="7.64"/>
    <n v="3.7435999999999998"/>
    <x v="0"/>
    <s v="low"/>
    <n v="0.96078431372549022"/>
  </r>
  <r>
    <n v="830"/>
    <s v="CA-2017-129462"/>
    <d v="2017-06-16T00:00:00"/>
    <x v="1"/>
    <x v="3"/>
    <d v="2017-06-21T00:00:00"/>
    <s v="Second Class"/>
    <s v="JE-15745"/>
    <s v="Joel Eaton"/>
    <x v="0"/>
    <s v="United States"/>
    <x v="159"/>
    <x v="0"/>
    <n v="41042"/>
    <x v="0"/>
    <s v="FUR-CH-10000665"/>
    <x v="0"/>
    <x v="1"/>
    <s v="Global Airflow Leather Mesh Back Chair, Black"/>
    <x v="85"/>
    <x v="0"/>
    <x v="0"/>
    <x v="793"/>
    <n v="0.29999999999999993"/>
    <n v="211.37200000000001"/>
    <n v="150.97999999999999"/>
    <n v="45.293999999999983"/>
    <x v="0"/>
    <s v="low"/>
    <n v="0.42857142857142838"/>
  </r>
  <r>
    <n v="831"/>
    <s v="CA-2017-129462"/>
    <d v="2017-06-16T00:00:00"/>
    <x v="1"/>
    <x v="3"/>
    <d v="2017-06-21T00:00:00"/>
    <s v="Second Class"/>
    <s v="JE-15745"/>
    <s v="Joel Eaton"/>
    <x v="0"/>
    <s v="United States"/>
    <x v="159"/>
    <x v="0"/>
    <n v="41042"/>
    <x v="0"/>
    <s v="OFF-AP-10003884"/>
    <x v="1"/>
    <x v="9"/>
    <s v="Fellowes Smart Surge Ten-Outlet Protector, Platinum"/>
    <x v="771"/>
    <x v="1"/>
    <x v="0"/>
    <x v="794"/>
    <n v="0.28000000000000003"/>
    <n v="130.0752"/>
    <n v="60.22"/>
    <n v="16.861600000000003"/>
    <x v="0"/>
    <s v="low"/>
    <n v="0.38888888888888895"/>
  </r>
  <r>
    <n v="832"/>
    <s v="CA-2017-129462"/>
    <d v="2017-06-16T00:00:00"/>
    <x v="1"/>
    <x v="3"/>
    <d v="2017-06-21T00:00:00"/>
    <s v="Second Class"/>
    <s v="JE-15745"/>
    <s v="Joel Eaton"/>
    <x v="0"/>
    <s v="United States"/>
    <x v="159"/>
    <x v="0"/>
    <n v="41042"/>
    <x v="0"/>
    <s v="TEC-PH-10001557"/>
    <x v="2"/>
    <x v="7"/>
    <s v="Pyle PMP37LED"/>
    <x v="772"/>
    <x v="0"/>
    <x v="0"/>
    <x v="795"/>
    <n v="0.26999999999999996"/>
    <n v="140.1454"/>
    <n v="95.99"/>
    <n v="25.917299999999997"/>
    <x v="0"/>
    <s v="low"/>
    <n v="0.36986301369863012"/>
  </r>
  <r>
    <n v="833"/>
    <s v="CA-2017-129462"/>
    <d v="2017-06-16T00:00:00"/>
    <x v="1"/>
    <x v="3"/>
    <d v="2017-06-21T00:00:00"/>
    <s v="Second Class"/>
    <s v="JE-15745"/>
    <s v="Joel Eaton"/>
    <x v="0"/>
    <s v="United States"/>
    <x v="159"/>
    <x v="0"/>
    <n v="41042"/>
    <x v="0"/>
    <s v="TEC-PH-10002085"/>
    <x v="2"/>
    <x v="7"/>
    <s v="Clarity 53712"/>
    <x v="773"/>
    <x v="7"/>
    <x v="0"/>
    <x v="796"/>
    <n v="0.26000000000000006"/>
    <n v="48.832599999999992"/>
    <n v="65.989999999999995"/>
    <n v="17.157400000000003"/>
    <x v="0"/>
    <s v="low"/>
    <n v="0.35135135135135148"/>
  </r>
  <r>
    <n v="834"/>
    <s v="CA-2016-165316"/>
    <d v="2016-07-23T00:00:00"/>
    <x v="7"/>
    <x v="0"/>
    <d v="2016-07-27T00:00:00"/>
    <s v="Standard Class"/>
    <s v="JB-15400"/>
    <s v="Jennifer Braxton"/>
    <x v="1"/>
    <s v="United States"/>
    <x v="67"/>
    <x v="2"/>
    <n v="33614"/>
    <x v="0"/>
    <s v="OFF-AR-10002956"/>
    <x v="1"/>
    <x v="6"/>
    <s v="Boston 16801 Nautilus Battery Pencil Sharpener"/>
    <x v="774"/>
    <x v="0"/>
    <x v="2"/>
    <x v="797"/>
    <n v="7.4999999999999983E-2"/>
    <n v="32.574800000000003"/>
    <n v="17.608000000000001"/>
    <n v="1.3205999999999998"/>
    <x v="0"/>
    <s v="average"/>
    <n v="8.1081081081081058E-2"/>
  </r>
  <r>
    <n v="835"/>
    <s v="CA-2016-165316"/>
    <d v="2016-07-23T00:00:00"/>
    <x v="7"/>
    <x v="0"/>
    <d v="2016-07-27T00:00:00"/>
    <s v="Standard Class"/>
    <s v="JB-15400"/>
    <s v="Jennifer Braxton"/>
    <x v="1"/>
    <s v="United States"/>
    <x v="67"/>
    <x v="2"/>
    <n v="33614"/>
    <x v="0"/>
    <s v="OFF-AP-10003266"/>
    <x v="1"/>
    <x v="9"/>
    <s v="Holmes Replacement Filter for HEPA Air Cleaner, Large Room"/>
    <x v="775"/>
    <x v="0"/>
    <x v="2"/>
    <x v="798"/>
    <n v="0.27499999999999997"/>
    <n v="17.179600000000001"/>
    <n v="11.848000000000001"/>
    <n v="3.2582"/>
    <x v="0"/>
    <s v="average"/>
    <n v="0.37931034482758619"/>
  </r>
  <r>
    <n v="836"/>
    <s v="CA-2016-165316"/>
    <d v="2016-07-23T00:00:00"/>
    <x v="7"/>
    <x v="0"/>
    <d v="2016-07-27T00:00:00"/>
    <s v="Standard Class"/>
    <s v="JB-15400"/>
    <s v="Jennifer Braxton"/>
    <x v="1"/>
    <s v="United States"/>
    <x v="67"/>
    <x v="2"/>
    <n v="33614"/>
    <x v="0"/>
    <s v="TEC-MA-10004002"/>
    <x v="2"/>
    <x v="15"/>
    <s v="Zebra GX420t Direct Thermal/Thermal Transfer Printer"/>
    <x v="776"/>
    <x v="7"/>
    <x v="5"/>
    <x v="799"/>
    <n v="-0.42000000000000021"/>
    <n v="376.97450000000009"/>
    <n v="265.47500000000002"/>
    <n v="-111.49950000000007"/>
    <x v="1"/>
    <s v="high"/>
    <n v="-0.29577464788732405"/>
  </r>
  <r>
    <n v="837"/>
    <s v="US-2014-115987"/>
    <d v="2014-09-08T00:00:00"/>
    <x v="8"/>
    <x v="2"/>
    <d v="2014-09-13T00:00:00"/>
    <s v="Second Class"/>
    <s v="LH-17020"/>
    <s v="Lisa Hazard"/>
    <x v="0"/>
    <s v="United States"/>
    <x v="139"/>
    <x v="5"/>
    <n v="75701"/>
    <x v="2"/>
    <s v="OFF-BI-10001071"/>
    <x v="1"/>
    <x v="8"/>
    <s v="GBC ProClick Punch Binding System"/>
    <x v="777"/>
    <x v="4"/>
    <x v="3"/>
    <x v="800"/>
    <n v="-1.5500000000000003"/>
    <n v="130.51919999999996"/>
    <n v="12.795999999999996"/>
    <n v="-19.833799999999997"/>
    <x v="1"/>
    <s v="high"/>
    <n v="-0.60784313725490202"/>
  </r>
  <r>
    <n v="838"/>
    <s v="US-2017-156083"/>
    <d v="2017-11-04T00:00:00"/>
    <x v="0"/>
    <x v="3"/>
    <d v="2017-11-11T00:00:00"/>
    <s v="Standard Class"/>
    <s v="JL-15175"/>
    <s v="James Lanier"/>
    <x v="2"/>
    <s v="United States"/>
    <x v="29"/>
    <x v="18"/>
    <n v="38401"/>
    <x v="0"/>
    <s v="OFF-PA-10001560"/>
    <x v="1"/>
    <x v="10"/>
    <s v="Adams Telephone Message Books, 5 1/4” x 11”"/>
    <x v="778"/>
    <x v="0"/>
    <x v="2"/>
    <x v="801"/>
    <n v="0.33749999999999991"/>
    <n v="6.4024000000000019"/>
    <n v="4.8320000000000007"/>
    <n v="1.6307999999999998"/>
    <x v="0"/>
    <s v="average"/>
    <n v="0.50943396226415072"/>
  </r>
  <r>
    <n v="839"/>
    <s v="US-2016-137547"/>
    <d v="2016-03-07T00:00:00"/>
    <x v="10"/>
    <x v="0"/>
    <d v="2016-03-12T00:00:00"/>
    <s v="Standard Class"/>
    <s v="EB-13705"/>
    <s v="Ed Braxton"/>
    <x v="1"/>
    <s v="United States"/>
    <x v="5"/>
    <x v="5"/>
    <n v="76106"/>
    <x v="2"/>
    <s v="TEC-PH-10002365"/>
    <x v="2"/>
    <x v="7"/>
    <s v="Belkin Grip Candy Sheer Case / Cover for iPhone 5 and 5S"/>
    <x v="779"/>
    <x v="1"/>
    <x v="2"/>
    <x v="802"/>
    <n v="7.5000000000000011E-2"/>
    <n v="19.491599999999998"/>
    <n v="7.024"/>
    <n v="0.52680000000000005"/>
    <x v="0"/>
    <s v="average"/>
    <n v="8.1081081081081086E-2"/>
  </r>
  <r>
    <n v="840"/>
    <s v="CA-2015-100454"/>
    <d v="2015-11-20T00:00:00"/>
    <x v="0"/>
    <x v="1"/>
    <d v="2015-11-25T00:00:00"/>
    <s v="Standard Class"/>
    <s v="BM-11650"/>
    <s v="Brian Moss"/>
    <x v="1"/>
    <s v="United States"/>
    <x v="20"/>
    <x v="15"/>
    <n v="10035"/>
    <x v="3"/>
    <s v="OFF-AR-10004648"/>
    <x v="1"/>
    <x v="6"/>
    <s v="Boston 19500 Mighty Mite Electric Pencil Sharpener"/>
    <x v="780"/>
    <x v="1"/>
    <x v="0"/>
    <x v="803"/>
    <n v="0.27"/>
    <n v="44.128499999999995"/>
    <n v="20.149999999999999"/>
    <n v="5.4405000000000001"/>
    <x v="0"/>
    <s v="low"/>
    <n v="0.36986301369863017"/>
  </r>
  <r>
    <n v="841"/>
    <s v="CA-2015-100454"/>
    <d v="2015-11-20T00:00:00"/>
    <x v="0"/>
    <x v="1"/>
    <d v="2015-11-25T00:00:00"/>
    <s v="Standard Class"/>
    <s v="BM-11650"/>
    <s v="Brian Moss"/>
    <x v="1"/>
    <s v="United States"/>
    <x v="20"/>
    <x v="15"/>
    <n v="10035"/>
    <x v="3"/>
    <s v="OFF-AR-10002578"/>
    <x v="1"/>
    <x v="6"/>
    <s v="Newell 335"/>
    <x v="132"/>
    <x v="4"/>
    <x v="0"/>
    <x v="804"/>
    <n v="0.28999999999999998"/>
    <n v="8.1791999999999998"/>
    <n v="2.88"/>
    <n v="0.83519999999999994"/>
    <x v="0"/>
    <s v="low"/>
    <n v="0.40845070422535207"/>
  </r>
  <r>
    <n v="842"/>
    <s v="CA-2015-100454"/>
    <d v="2015-11-20T00:00:00"/>
    <x v="0"/>
    <x v="1"/>
    <d v="2015-11-25T00:00:00"/>
    <s v="Standard Class"/>
    <s v="BM-11650"/>
    <s v="Brian Moss"/>
    <x v="1"/>
    <s v="United States"/>
    <x v="20"/>
    <x v="15"/>
    <n v="10035"/>
    <x v="3"/>
    <s v="FUR-BO-10001519"/>
    <x v="0"/>
    <x v="0"/>
    <s v="O'Sullivan 3-Shelf Heavy-Duty Bookcases"/>
    <x v="781"/>
    <x v="4"/>
    <x v="2"/>
    <x v="805"/>
    <n v="5.0000000000000031E-2"/>
    <n v="176.7456"/>
    <n v="46.512"/>
    <n v="2.3256000000000014"/>
    <x v="0"/>
    <s v="average"/>
    <n v="5.2631578947368453E-2"/>
  </r>
  <r>
    <n v="843"/>
    <s v="CA-2016-161669"/>
    <d v="2016-11-07T00:00:00"/>
    <x v="0"/>
    <x v="0"/>
    <d v="2016-11-09T00:00:00"/>
    <s v="First Class"/>
    <s v="EM-14095"/>
    <s v="Eudokia Martin"/>
    <x v="1"/>
    <s v="United States"/>
    <x v="1"/>
    <x v="1"/>
    <n v="90036"/>
    <x v="1"/>
    <s v="OFF-BI-10001294"/>
    <x v="1"/>
    <x v="8"/>
    <s v="Fellowes Binding Cases"/>
    <x v="782"/>
    <x v="4"/>
    <x v="2"/>
    <x v="806"/>
    <n v="0.31249999999999989"/>
    <n v="25.740000000000002"/>
    <n v="9.36"/>
    <n v="2.9249999999999989"/>
    <x v="0"/>
    <s v="average"/>
    <n v="0.45454545454545436"/>
  </r>
  <r>
    <n v="844"/>
    <s v="CA-2016-161669"/>
    <d v="2016-11-07T00:00:00"/>
    <x v="0"/>
    <x v="0"/>
    <d v="2016-11-09T00:00:00"/>
    <s v="First Class"/>
    <s v="EM-14095"/>
    <s v="Eudokia Martin"/>
    <x v="1"/>
    <s v="United States"/>
    <x v="1"/>
    <x v="1"/>
    <n v="90036"/>
    <x v="1"/>
    <s v="OFF-BI-10001636"/>
    <x v="1"/>
    <x v="8"/>
    <s v="Ibico Plastic and Wire Spiral Binding Combs"/>
    <x v="783"/>
    <x v="4"/>
    <x v="2"/>
    <x v="807"/>
    <n v="0.32499999999999996"/>
    <n v="18.2088"/>
    <n v="6.7439999999999998"/>
    <n v="2.1917999999999997"/>
    <x v="0"/>
    <s v="average"/>
    <n v="0.4814814814814814"/>
  </r>
  <r>
    <n v="845"/>
    <s v="CA-2016-161669"/>
    <d v="2016-11-07T00:00:00"/>
    <x v="0"/>
    <x v="0"/>
    <d v="2016-11-09T00:00:00"/>
    <s v="First Class"/>
    <s v="EM-14095"/>
    <s v="Eudokia Martin"/>
    <x v="1"/>
    <s v="United States"/>
    <x v="1"/>
    <x v="1"/>
    <n v="90036"/>
    <x v="1"/>
    <s v="OFF-SU-10002503"/>
    <x v="1"/>
    <x v="14"/>
    <s v="Acme Preferred Stainless Steel Scissors"/>
    <x v="716"/>
    <x v="0"/>
    <x v="0"/>
    <x v="808"/>
    <n v="0.28999999999999998"/>
    <n v="8.0655999999999999"/>
    <n v="5.68"/>
    <n v="1.6471999999999998"/>
    <x v="0"/>
    <s v="low"/>
    <n v="0.40845070422535207"/>
  </r>
  <r>
    <n v="846"/>
    <s v="CA-2016-161669"/>
    <d v="2016-11-07T00:00:00"/>
    <x v="0"/>
    <x v="0"/>
    <d v="2016-11-09T00:00:00"/>
    <s v="First Class"/>
    <s v="EM-14095"/>
    <s v="Eudokia Martin"/>
    <x v="1"/>
    <s v="United States"/>
    <x v="1"/>
    <x v="1"/>
    <n v="90036"/>
    <x v="1"/>
    <s v="OFF-LA-10004093"/>
    <x v="1"/>
    <x v="2"/>
    <s v="Avery 486"/>
    <x v="2"/>
    <x v="0"/>
    <x v="0"/>
    <x v="2"/>
    <n v="0.47"/>
    <n v="7.7485999999999997"/>
    <n v="7.31"/>
    <n v="3.4356999999999998"/>
    <x v="0"/>
    <s v="low"/>
    <n v="0.8867924528301887"/>
  </r>
  <r>
    <n v="847"/>
    <s v="CA-2015-114300"/>
    <d v="2015-10-13T00:00:00"/>
    <x v="2"/>
    <x v="1"/>
    <d v="2015-10-17T00:00:00"/>
    <s v="Standard Class"/>
    <s v="AF-10885"/>
    <s v="Art Foster"/>
    <x v="0"/>
    <s v="United States"/>
    <x v="103"/>
    <x v="0"/>
    <n v="40214"/>
    <x v="0"/>
    <s v="TEC-PH-10001552"/>
    <x v="2"/>
    <x v="7"/>
    <s v="I Need's 3d Hello Kitty Hybrid Silicone Case Cover for HTC One X 4g with 3d Hello Kitty Stylus Pen Green/pink"/>
    <x v="784"/>
    <x v="3"/>
    <x v="0"/>
    <x v="809"/>
    <n v="0.28000000000000008"/>
    <n v="60.278399999999991"/>
    <n v="11.959999999999999"/>
    <n v="3.3488000000000007"/>
    <x v="0"/>
    <s v="low"/>
    <n v="0.38888888888888901"/>
  </r>
  <r>
    <n v="848"/>
    <s v="CA-2015-114300"/>
    <d v="2015-10-13T00:00:00"/>
    <x v="2"/>
    <x v="1"/>
    <d v="2015-10-17T00:00:00"/>
    <s v="Standard Class"/>
    <s v="AF-10885"/>
    <s v="Art Foster"/>
    <x v="0"/>
    <s v="United States"/>
    <x v="103"/>
    <x v="0"/>
    <n v="40214"/>
    <x v="0"/>
    <s v="FUR-CH-10001891"/>
    <x v="0"/>
    <x v="1"/>
    <s v="Global Deluxe Office Fabric Chairs"/>
    <x v="785"/>
    <x v="1"/>
    <x v="0"/>
    <x v="810"/>
    <n v="0.27000000000000007"/>
    <n v="210.19619999999998"/>
    <n v="95.98"/>
    <n v="25.914600000000007"/>
    <x v="0"/>
    <s v="low"/>
    <n v="0.36986301369863028"/>
  </r>
  <r>
    <n v="849"/>
    <s v="CA-2017-107503"/>
    <d v="2017-01-01T00:00:00"/>
    <x v="9"/>
    <x v="3"/>
    <d v="2017-01-06T00:00:00"/>
    <s v="Standard Class"/>
    <s v="GA-14725"/>
    <s v="Guy Armstrong"/>
    <x v="0"/>
    <s v="United States"/>
    <x v="160"/>
    <x v="24"/>
    <n v="44052"/>
    <x v="3"/>
    <s v="FUR-FU-10003878"/>
    <x v="0"/>
    <x v="5"/>
    <s v="Linden 10&quot; Round Wall Clock, Black"/>
    <x v="786"/>
    <x v="4"/>
    <x v="2"/>
    <x v="811"/>
    <n v="0.17499999999999999"/>
    <n v="40.339200000000005"/>
    <n v="12.224"/>
    <n v="2.1391999999999998"/>
    <x v="0"/>
    <s v="average"/>
    <n v="0.21212121212121207"/>
  </r>
  <r>
    <n v="850"/>
    <s v="CA-2014-107755"/>
    <d v="2014-02-07T00:00:00"/>
    <x v="11"/>
    <x v="2"/>
    <d v="2014-02-12T00:00:00"/>
    <s v="Standard Class"/>
    <s v="CK-12760"/>
    <s v="Cyma Kinney"/>
    <x v="1"/>
    <s v="United States"/>
    <x v="161"/>
    <x v="30"/>
    <n v="7036"/>
    <x v="3"/>
    <s v="TEC-AC-10000710"/>
    <x v="2"/>
    <x v="11"/>
    <s v="Maxell DVD-RAM Discs"/>
    <x v="787"/>
    <x v="3"/>
    <x v="0"/>
    <x v="812"/>
    <n v="0.4300000000000001"/>
    <n v="65.755199999999988"/>
    <n v="16.48"/>
    <n v="7.086400000000002"/>
    <x v="0"/>
    <s v="low"/>
    <n v="0.75438596491228105"/>
  </r>
  <r>
    <n v="851"/>
    <s v="CA-2016-152534"/>
    <d v="2016-06-20T00:00:00"/>
    <x v="1"/>
    <x v="0"/>
    <d v="2016-06-25T00:00:00"/>
    <s v="Second Class"/>
    <s v="DP-13105"/>
    <s v="Dave Poirier"/>
    <x v="1"/>
    <s v="United States"/>
    <x v="162"/>
    <x v="1"/>
    <n v="93905"/>
    <x v="1"/>
    <s v="OFF-AR-10002335"/>
    <x v="1"/>
    <x v="6"/>
    <s v="DIXON Oriole Pencils"/>
    <x v="788"/>
    <x v="0"/>
    <x v="0"/>
    <x v="813"/>
    <n v="0.26"/>
    <n v="3.8184"/>
    <n v="2.58"/>
    <n v="0.67080000000000006"/>
    <x v="0"/>
    <s v="low"/>
    <n v="0.35135135135135137"/>
  </r>
  <r>
    <n v="852"/>
    <s v="CA-2016-152534"/>
    <d v="2016-06-20T00:00:00"/>
    <x v="1"/>
    <x v="0"/>
    <d v="2016-06-25T00:00:00"/>
    <s v="Second Class"/>
    <s v="DP-13105"/>
    <s v="Dave Poirier"/>
    <x v="1"/>
    <s v="United States"/>
    <x v="162"/>
    <x v="1"/>
    <n v="93905"/>
    <x v="1"/>
    <s v="OFF-PA-10001870"/>
    <x v="1"/>
    <x v="10"/>
    <s v="Xerox 202"/>
    <x v="789"/>
    <x v="5"/>
    <x v="0"/>
    <x v="814"/>
    <n v="0.48000000000000004"/>
    <n v="20.217600000000001"/>
    <n v="6.48"/>
    <n v="3.1104000000000003"/>
    <x v="0"/>
    <s v="low"/>
    <n v="0.92307692307692313"/>
  </r>
  <r>
    <n v="853"/>
    <s v="CA-2016-113747"/>
    <d v="2016-05-28T00:00:00"/>
    <x v="5"/>
    <x v="0"/>
    <d v="2016-06-04T00:00:00"/>
    <s v="Standard Class"/>
    <s v="VD-21670"/>
    <s v="Valerie Dominguez"/>
    <x v="0"/>
    <s v="United States"/>
    <x v="25"/>
    <x v="35"/>
    <n v="39212"/>
    <x v="0"/>
    <s v="OFF-AR-10003373"/>
    <x v="1"/>
    <x v="6"/>
    <s v="Boston School Pro Electric Pencil Sharpener, 1670"/>
    <x v="790"/>
    <x v="5"/>
    <x v="0"/>
    <x v="815"/>
    <n v="0.26999999999999996"/>
    <n v="135.69239999999999"/>
    <n v="30.98"/>
    <n v="8.3645999999999994"/>
    <x v="0"/>
    <s v="low"/>
    <n v="0.36986301369863012"/>
  </r>
  <r>
    <n v="854"/>
    <s v="CA-2016-123274"/>
    <d v="2016-02-19T00:00:00"/>
    <x v="11"/>
    <x v="0"/>
    <d v="2016-02-24T00:00:00"/>
    <s v="Standard Class"/>
    <s v="GT-14710"/>
    <s v="Greg Tran"/>
    <x v="0"/>
    <s v="United States"/>
    <x v="20"/>
    <x v="15"/>
    <n v="10035"/>
    <x v="3"/>
    <s v="FUR-FU-10004090"/>
    <x v="0"/>
    <x v="5"/>
    <s v="Executive Impressions 14&quot; Contract Wall Clock"/>
    <x v="791"/>
    <x v="0"/>
    <x v="0"/>
    <x v="816"/>
    <n v="0.32999999999999996"/>
    <n v="29.788200000000003"/>
    <n v="22.23"/>
    <n v="7.3358999999999988"/>
    <x v="0"/>
    <s v="low"/>
    <n v="0.49253731343283569"/>
  </r>
  <r>
    <n v="855"/>
    <s v="CA-2016-123274"/>
    <d v="2016-02-19T00:00:00"/>
    <x v="11"/>
    <x v="0"/>
    <d v="2016-02-24T00:00:00"/>
    <s v="Standard Class"/>
    <s v="GT-14710"/>
    <s v="Greg Tran"/>
    <x v="0"/>
    <s v="United States"/>
    <x v="20"/>
    <x v="15"/>
    <n v="10035"/>
    <x v="3"/>
    <s v="OFF-ST-10000736"/>
    <x v="1"/>
    <x v="4"/>
    <s v="Carina Double Wide Media Storage Towers in Natural &amp; Black"/>
    <x v="423"/>
    <x v="1"/>
    <x v="0"/>
    <x v="703"/>
    <n v="3.9999999999999959E-2"/>
    <n v="233.22239999999999"/>
    <n v="80.98"/>
    <n v="3.2391999999999967"/>
    <x v="0"/>
    <s v="low"/>
    <n v="4.1666666666666623E-2"/>
  </r>
  <r>
    <n v="856"/>
    <s v="CA-2014-125612"/>
    <d v="2014-08-03T00:00:00"/>
    <x v="6"/>
    <x v="2"/>
    <d v="2014-08-08T00:00:00"/>
    <s v="Standard Class"/>
    <s v="BK-11260"/>
    <s v="Berenike Kampe"/>
    <x v="0"/>
    <s v="United States"/>
    <x v="20"/>
    <x v="15"/>
    <n v="10035"/>
    <x v="3"/>
    <s v="OFF-PA-10001019"/>
    <x v="1"/>
    <x v="10"/>
    <s v="Xerox 1884"/>
    <x v="792"/>
    <x v="0"/>
    <x v="0"/>
    <x v="817"/>
    <n v="0.47"/>
    <n v="21.178800000000003"/>
    <n v="19.98"/>
    <n v="9.3905999999999992"/>
    <x v="0"/>
    <s v="low"/>
    <n v="0.88679245283018848"/>
  </r>
  <r>
    <n v="857"/>
    <s v="CA-2014-125612"/>
    <d v="2014-08-03T00:00:00"/>
    <x v="6"/>
    <x v="2"/>
    <d v="2014-08-08T00:00:00"/>
    <s v="Standard Class"/>
    <s v="BK-11260"/>
    <s v="Berenike Kampe"/>
    <x v="0"/>
    <s v="United States"/>
    <x v="20"/>
    <x v="15"/>
    <n v="10035"/>
    <x v="3"/>
    <s v="OFF-SU-10002537"/>
    <x v="1"/>
    <x v="14"/>
    <s v="Acme Box Cutter Scissors"/>
    <x v="793"/>
    <x v="12"/>
    <x v="0"/>
    <x v="818"/>
    <n v="0.26"/>
    <n v="75.701999999999998"/>
    <n v="10.23"/>
    <n v="2.6598000000000006"/>
    <x v="0"/>
    <s v="low"/>
    <n v="0.35135135135135143"/>
  </r>
  <r>
    <n v="858"/>
    <s v="CA-2014-125612"/>
    <d v="2014-08-03T00:00:00"/>
    <x v="6"/>
    <x v="2"/>
    <d v="2014-08-08T00:00:00"/>
    <s v="Standard Class"/>
    <s v="BK-11260"/>
    <s v="Berenike Kampe"/>
    <x v="0"/>
    <s v="United States"/>
    <x v="20"/>
    <x v="15"/>
    <n v="10035"/>
    <x v="3"/>
    <s v="OFF-ST-10003221"/>
    <x v="1"/>
    <x v="4"/>
    <s v="Staple magnet"/>
    <x v="794"/>
    <x v="0"/>
    <x v="0"/>
    <x v="819"/>
    <n v="0.27"/>
    <n v="15.592799999999999"/>
    <n v="10.68"/>
    <n v="2.8836000000000004"/>
    <x v="0"/>
    <s v="low"/>
    <n v="0.36986301369863023"/>
  </r>
  <r>
    <n v="859"/>
    <s v="CA-2017-161984"/>
    <d v="2017-04-10T00:00:00"/>
    <x v="3"/>
    <x v="3"/>
    <d v="2017-04-15T00:00:00"/>
    <s v="Standard Class"/>
    <s v="SJ-20125"/>
    <s v="Sanjit Jacobs"/>
    <x v="2"/>
    <s v="United States"/>
    <x v="163"/>
    <x v="30"/>
    <n v="8901"/>
    <x v="3"/>
    <s v="OFF-PA-10004569"/>
    <x v="1"/>
    <x v="10"/>
    <s v="Wirebound Message Books, Two 4 1/4&quot; x 5&quot; Forms per Page"/>
    <x v="245"/>
    <x v="7"/>
    <x v="0"/>
    <x v="247"/>
    <n v="0.47"/>
    <n v="4.0333000000000006"/>
    <n v="7.61"/>
    <n v="3.5766999999999998"/>
    <x v="0"/>
    <s v="low"/>
    <n v="0.88679245283018848"/>
  </r>
  <r>
    <n v="860"/>
    <s v="CA-2017-161984"/>
    <d v="2017-04-10T00:00:00"/>
    <x v="3"/>
    <x v="3"/>
    <d v="2017-04-15T00:00:00"/>
    <s v="Standard Class"/>
    <s v="SJ-20125"/>
    <s v="Sanjit Jacobs"/>
    <x v="2"/>
    <s v="United States"/>
    <x v="163"/>
    <x v="30"/>
    <n v="8901"/>
    <x v="3"/>
    <s v="OFF-FA-10000624"/>
    <x v="1"/>
    <x v="13"/>
    <s v="OIC Binder Clips"/>
    <x v="181"/>
    <x v="0"/>
    <x v="0"/>
    <x v="317"/>
    <n v="0.5"/>
    <n v="3.58"/>
    <n v="3.58"/>
    <n v="1.79"/>
    <x v="0"/>
    <s v="low"/>
    <n v="1"/>
  </r>
  <r>
    <n v="861"/>
    <s v="CA-2014-133851"/>
    <d v="2014-06-09T00:00:00"/>
    <x v="1"/>
    <x v="2"/>
    <d v="2014-06-16T00:00:00"/>
    <s v="Standard Class"/>
    <s v="CM-12445"/>
    <s v="Chuck Magee"/>
    <x v="0"/>
    <s v="United States"/>
    <x v="8"/>
    <x v="1"/>
    <n v="94122"/>
    <x v="1"/>
    <s v="OFF-SU-10001225"/>
    <x v="1"/>
    <x v="14"/>
    <s v="Staple remover"/>
    <x v="351"/>
    <x v="0"/>
    <x v="0"/>
    <x v="359"/>
    <n v="1.9999999999999969E-2"/>
    <n v="7.2128000000000005"/>
    <n v="3.68"/>
    <n v="7.3599999999999888E-2"/>
    <x v="0"/>
    <s v="low"/>
    <n v="2.040816326530609E-2"/>
  </r>
  <r>
    <n v="862"/>
    <s v="CA-2014-133851"/>
    <d v="2014-06-09T00:00:00"/>
    <x v="1"/>
    <x v="2"/>
    <d v="2014-06-16T00:00:00"/>
    <s v="Standard Class"/>
    <s v="CM-12445"/>
    <s v="Chuck Magee"/>
    <x v="0"/>
    <s v="United States"/>
    <x v="8"/>
    <x v="1"/>
    <n v="94122"/>
    <x v="1"/>
    <s v="OFF-AR-10003752"/>
    <x v="1"/>
    <x v="6"/>
    <s v="Deluxe Chalkboard Eraser Cleaner"/>
    <x v="795"/>
    <x v="0"/>
    <x v="0"/>
    <x v="820"/>
    <n v="0.45999999999999996"/>
    <n v="12.474000000000002"/>
    <n v="11.55"/>
    <n v="5.3129999999999997"/>
    <x v="0"/>
    <s v="low"/>
    <n v="0.85185185185185164"/>
  </r>
  <r>
    <n v="863"/>
    <s v="CA-2016-134474"/>
    <d v="2016-01-05T00:00:00"/>
    <x v="9"/>
    <x v="0"/>
    <d v="2016-01-07T00:00:00"/>
    <s v="Second Class"/>
    <s v="AJ-10795"/>
    <s v="Anthony Johnson"/>
    <x v="1"/>
    <s v="United States"/>
    <x v="108"/>
    <x v="2"/>
    <n v="32216"/>
    <x v="0"/>
    <s v="TEC-AC-10001714"/>
    <x v="2"/>
    <x v="11"/>
    <s v="Logitech MX Performance Wireless Mouse"/>
    <x v="796"/>
    <x v="5"/>
    <x v="2"/>
    <x v="821"/>
    <n v="0.21249999999999999"/>
    <n v="150.7842"/>
    <n v="31.912000000000003"/>
    <n v="6.7813000000000008"/>
    <x v="0"/>
    <s v="average"/>
    <n v="0.26984126984126988"/>
  </r>
  <r>
    <n v="864"/>
    <s v="CA-2016-134474"/>
    <d v="2016-01-05T00:00:00"/>
    <x v="9"/>
    <x v="0"/>
    <d v="2016-01-07T00:00:00"/>
    <s v="Second Class"/>
    <s v="AJ-10795"/>
    <s v="Anthony Johnson"/>
    <x v="1"/>
    <s v="United States"/>
    <x v="108"/>
    <x v="2"/>
    <n v="32216"/>
    <x v="0"/>
    <s v="OFF-AR-10003958"/>
    <x v="1"/>
    <x v="6"/>
    <s v="Newell 337"/>
    <x v="797"/>
    <x v="0"/>
    <x v="2"/>
    <x v="822"/>
    <n v="0.11249999999999984"/>
    <n v="4.6576000000000013"/>
    <n v="2.6240000000000001"/>
    <n v="0.29519999999999957"/>
    <x v="0"/>
    <s v="average"/>
    <n v="0.12676056338028147"/>
  </r>
  <r>
    <n v="865"/>
    <s v="CA-2016-134474"/>
    <d v="2016-01-05T00:00:00"/>
    <x v="9"/>
    <x v="0"/>
    <d v="2016-01-07T00:00:00"/>
    <s v="Second Class"/>
    <s v="AJ-10795"/>
    <s v="Anthony Johnson"/>
    <x v="1"/>
    <s v="United States"/>
    <x v="108"/>
    <x v="2"/>
    <n v="32216"/>
    <x v="0"/>
    <s v="TEC-PH-10002923"/>
    <x v="2"/>
    <x v="7"/>
    <s v="Logitech B530 USB Headset - headset - Full size, Binaural"/>
    <x v="798"/>
    <x v="0"/>
    <x v="2"/>
    <x v="823"/>
    <n v="8.7500000000000008E-2"/>
    <n v="54.005400000000002"/>
    <n v="29.592000000000002"/>
    <n v="2.5893000000000006"/>
    <x v="0"/>
    <s v="average"/>
    <n v="9.5890410958904132E-2"/>
  </r>
  <r>
    <n v="866"/>
    <s v="CA-2014-149020"/>
    <d v="2014-01-10T00:00:00"/>
    <x v="9"/>
    <x v="2"/>
    <d v="2014-01-15T00:00:00"/>
    <s v="Standard Class"/>
    <s v="AJ-10780"/>
    <s v="Anthony Jacobs"/>
    <x v="1"/>
    <s v="United States"/>
    <x v="24"/>
    <x v="17"/>
    <n v="22153"/>
    <x v="0"/>
    <s v="OFF-LA-10004272"/>
    <x v="1"/>
    <x v="2"/>
    <s v="Avery 482"/>
    <x v="799"/>
    <x v="7"/>
    <x v="0"/>
    <x v="824"/>
    <n v="0.47000000000000003"/>
    <n v="1.5317000000000001"/>
    <n v="2.89"/>
    <n v="1.3583000000000001"/>
    <x v="0"/>
    <s v="low"/>
    <n v="0.8867924528301887"/>
  </r>
  <r>
    <n v="867"/>
    <s v="CA-2014-149020"/>
    <d v="2014-01-10T00:00:00"/>
    <x v="9"/>
    <x v="2"/>
    <d v="2014-01-15T00:00:00"/>
    <s v="Standard Class"/>
    <s v="AJ-10780"/>
    <s v="Anthony Jacobs"/>
    <x v="1"/>
    <s v="United States"/>
    <x v="24"/>
    <x v="17"/>
    <n v="22153"/>
    <x v="0"/>
    <s v="FUR-FU-10000965"/>
    <x v="0"/>
    <x v="5"/>
    <s v="Howard Miller 11-1/2&quot; Diameter Ridgewood Wall Clock"/>
    <x v="800"/>
    <x v="7"/>
    <x v="0"/>
    <x v="825"/>
    <n v="0.41000000000000003"/>
    <n v="30.644599999999997"/>
    <n v="51.94"/>
    <n v="21.295400000000001"/>
    <x v="0"/>
    <s v="low"/>
    <n v="0.69491525423728828"/>
  </r>
  <r>
    <n v="868"/>
    <s v="CA-2016-134362"/>
    <d v="2016-09-29T00:00:00"/>
    <x v="8"/>
    <x v="0"/>
    <d v="2016-10-02T00:00:00"/>
    <s v="First Class"/>
    <s v="LS-16945"/>
    <s v="Linda Southworth"/>
    <x v="1"/>
    <s v="United States"/>
    <x v="10"/>
    <x v="9"/>
    <n v="19140"/>
    <x v="3"/>
    <s v="OFF-LA-10004853"/>
    <x v="1"/>
    <x v="2"/>
    <s v="Avery 483"/>
    <x v="801"/>
    <x v="4"/>
    <x v="2"/>
    <x v="826"/>
    <n v="0.32499999999999996"/>
    <n v="10.756800000000002"/>
    <n v="3.9840000000000004"/>
    <n v="1.2948"/>
    <x v="0"/>
    <s v="average"/>
    <n v="0.4814814814814814"/>
  </r>
  <r>
    <n v="869"/>
    <s v="CA-2014-136742"/>
    <d v="2014-04-06T00:00:00"/>
    <x v="3"/>
    <x v="2"/>
    <d v="2014-04-10T00:00:00"/>
    <s v="Standard Class"/>
    <s v="GP-14740"/>
    <s v="Guy Phonely"/>
    <x v="1"/>
    <s v="United States"/>
    <x v="152"/>
    <x v="9"/>
    <n v="17602"/>
    <x v="3"/>
    <s v="OFF-BI-10003719"/>
    <x v="1"/>
    <x v="8"/>
    <s v="Large Capacity Hanging Post Binders"/>
    <x v="802"/>
    <x v="5"/>
    <x v="6"/>
    <x v="827"/>
    <n v="-0.79999999999999971"/>
    <n v="80.838000000000008"/>
    <n v="7.4850000000000021"/>
    <n v="-5.9879999999999995"/>
    <x v="1"/>
    <s v="high"/>
    <n v="-0.44444444444444436"/>
  </r>
  <r>
    <n v="870"/>
    <s v="CA-2016-158099"/>
    <d v="2016-09-03T00:00:00"/>
    <x v="8"/>
    <x v="0"/>
    <d v="2016-09-05T00:00:00"/>
    <s v="First Class"/>
    <s v="PK-18910"/>
    <s v="Paul Knutson"/>
    <x v="2"/>
    <s v="United States"/>
    <x v="10"/>
    <x v="9"/>
    <n v="19143"/>
    <x v="3"/>
    <s v="OFF-BI-10000545"/>
    <x v="1"/>
    <x v="8"/>
    <s v="GBC Ibimaster 500 Manual ProClick Binding System"/>
    <x v="803"/>
    <x v="2"/>
    <x v="6"/>
    <x v="828"/>
    <n v="-0.66666666666666674"/>
    <n v="1902.4500000000005"/>
    <n v="228.29400000000004"/>
    <n v="-152.19600000000005"/>
    <x v="1"/>
    <s v="high"/>
    <n v="-0.4"/>
  </r>
  <r>
    <n v="871"/>
    <s v="CA-2016-158099"/>
    <d v="2016-09-03T00:00:00"/>
    <x v="8"/>
    <x v="0"/>
    <d v="2016-09-05T00:00:00"/>
    <s v="First Class"/>
    <s v="PK-18910"/>
    <s v="Paul Knutson"/>
    <x v="2"/>
    <s v="United States"/>
    <x v="10"/>
    <x v="9"/>
    <n v="19143"/>
    <x v="3"/>
    <s v="TEC-PH-10002496"/>
    <x v="2"/>
    <x v="7"/>
    <s v="Cisco SPA301"/>
    <x v="804"/>
    <x v="1"/>
    <x v="10"/>
    <x v="829"/>
    <n v="-0.16666666666666674"/>
    <n v="327.57900000000006"/>
    <n v="93.594000000000008"/>
    <n v="-15.599000000000009"/>
    <x v="1"/>
    <s v="high"/>
    <n v="-0.1428571428571429"/>
  </r>
  <r>
    <n v="872"/>
    <s v="CA-2015-131128"/>
    <d v="2015-10-19T00:00:00"/>
    <x v="2"/>
    <x v="1"/>
    <d v="2015-10-20T00:00:00"/>
    <s v="First Class"/>
    <s v="TB-21520"/>
    <s v="Tracy Blumstein"/>
    <x v="0"/>
    <s v="United States"/>
    <x v="3"/>
    <x v="38"/>
    <n v="3301"/>
    <x v="3"/>
    <s v="OFF-PA-10003591"/>
    <x v="1"/>
    <x v="10"/>
    <s v="Southworth 100% Cotton The Best Paper"/>
    <x v="805"/>
    <x v="1"/>
    <x v="0"/>
    <x v="830"/>
    <n v="0.5"/>
    <n v="17.22"/>
    <n v="11.479999999999999"/>
    <n v="5.7399999999999993"/>
    <x v="0"/>
    <s v="low"/>
    <n v="1"/>
  </r>
  <r>
    <n v="873"/>
    <s v="CA-2014-148488"/>
    <d v="2014-12-10T00:00:00"/>
    <x v="4"/>
    <x v="2"/>
    <d v="2014-12-15T00:00:00"/>
    <s v="Standard Class"/>
    <s v="SM-20005"/>
    <s v="Sally Matthias"/>
    <x v="0"/>
    <s v="United States"/>
    <x v="20"/>
    <x v="15"/>
    <n v="10009"/>
    <x v="3"/>
    <s v="OFF-PA-10004470"/>
    <x v="1"/>
    <x v="10"/>
    <s v="Adams Write n' Stick Phone Message Book, 11&quot; X 5 1/4&quot;, 200 Messages"/>
    <x v="716"/>
    <x v="0"/>
    <x v="0"/>
    <x v="831"/>
    <n v="0.45999999999999996"/>
    <n v="6.1344000000000003"/>
    <n v="5.68"/>
    <n v="2.6127999999999996"/>
    <x v="0"/>
    <s v="low"/>
    <n v="0.85185185185185164"/>
  </r>
  <r>
    <n v="874"/>
    <s v="CA-2014-148488"/>
    <d v="2014-12-10T00:00:00"/>
    <x v="4"/>
    <x v="2"/>
    <d v="2014-12-15T00:00:00"/>
    <s v="Standard Class"/>
    <s v="SM-20005"/>
    <s v="Sally Matthias"/>
    <x v="0"/>
    <s v="United States"/>
    <x v="20"/>
    <x v="15"/>
    <n v="10009"/>
    <x v="3"/>
    <s v="OFF-BI-10000315"/>
    <x v="1"/>
    <x v="8"/>
    <s v="Poly Designer Cover &amp; Back"/>
    <x v="806"/>
    <x v="3"/>
    <x v="2"/>
    <x v="832"/>
    <n v="0.35"/>
    <n v="69.123599999999996"/>
    <n v="15.191999999999998"/>
    <n v="5.3171999999999997"/>
    <x v="0"/>
    <s v="average"/>
    <n v="0.53846153846153844"/>
  </r>
  <r>
    <n v="875"/>
    <s v="CA-2017-114636"/>
    <d v="2017-08-25T00:00:00"/>
    <x v="6"/>
    <x v="3"/>
    <d v="2017-08-29T00:00:00"/>
    <s v="Standard Class"/>
    <s v="GA-14725"/>
    <s v="Guy Armstrong"/>
    <x v="0"/>
    <s v="United States"/>
    <x v="35"/>
    <x v="3"/>
    <n v="28205"/>
    <x v="0"/>
    <s v="OFF-PA-10001790"/>
    <x v="1"/>
    <x v="10"/>
    <s v="Xerox 1910"/>
    <x v="807"/>
    <x v="2"/>
    <x v="2"/>
    <x v="833"/>
    <n v="0.34999999999999987"/>
    <n v="124.90400000000004"/>
    <n v="38.432000000000002"/>
    <n v="13.451199999999996"/>
    <x v="0"/>
    <s v="average"/>
    <n v="0.53846153846153821"/>
  </r>
  <r>
    <n v="876"/>
    <s v="CA-2016-116736"/>
    <d v="2016-01-17T00:00:00"/>
    <x v="9"/>
    <x v="0"/>
    <d v="2016-01-21T00:00:00"/>
    <s v="Standard Class"/>
    <s v="CC-12430"/>
    <s v="Chuck Clark"/>
    <x v="2"/>
    <s v="United States"/>
    <x v="3"/>
    <x v="38"/>
    <n v="3301"/>
    <x v="3"/>
    <s v="FUR-FU-10004017"/>
    <x v="0"/>
    <x v="5"/>
    <s v="Tenex Contemporary Contur Chairmats for Low and Medium Pile Carpet, Computer, 39&quot; x 49&quot;"/>
    <x v="808"/>
    <x v="1"/>
    <x v="0"/>
    <x v="834"/>
    <n v="0.19999999999999998"/>
    <n v="258.072"/>
    <n v="107.53000000000002"/>
    <n v="21.506"/>
    <x v="0"/>
    <s v="low"/>
    <n v="0.25"/>
  </r>
  <r>
    <n v="877"/>
    <s v="CA-2016-116736"/>
    <d v="2016-01-17T00:00:00"/>
    <x v="9"/>
    <x v="0"/>
    <d v="2016-01-21T00:00:00"/>
    <s v="Standard Class"/>
    <s v="CC-12430"/>
    <s v="Chuck Clark"/>
    <x v="2"/>
    <s v="United States"/>
    <x v="3"/>
    <x v="38"/>
    <n v="3301"/>
    <x v="3"/>
    <s v="TEC-AC-10003628"/>
    <x v="2"/>
    <x v="11"/>
    <s v="Logitech 910-002974 M325 Wireless Mouse for Web Scrolling"/>
    <x v="809"/>
    <x v="7"/>
    <x v="0"/>
    <x v="835"/>
    <n v="0.44000000000000011"/>
    <n v="16.794399999999996"/>
    <n v="29.99"/>
    <n v="13.195600000000002"/>
    <x v="0"/>
    <s v="low"/>
    <n v="0.78571428571428603"/>
  </r>
  <r>
    <n v="878"/>
    <s v="CA-2016-116736"/>
    <d v="2016-01-17T00:00:00"/>
    <x v="9"/>
    <x v="0"/>
    <d v="2016-01-21T00:00:00"/>
    <s v="Standard Class"/>
    <s v="CC-12430"/>
    <s v="Chuck Clark"/>
    <x v="2"/>
    <s v="United States"/>
    <x v="3"/>
    <x v="38"/>
    <n v="3301"/>
    <x v="3"/>
    <s v="TEC-AC-10002049"/>
    <x v="2"/>
    <x v="11"/>
    <s v="Logitech G19 Programmable Gaming Keyboard"/>
    <x v="810"/>
    <x v="1"/>
    <x v="0"/>
    <x v="836"/>
    <n v="0.17999999999999994"/>
    <n v="305.0154"/>
    <n v="123.99"/>
    <n v="22.31819999999999"/>
    <x v="0"/>
    <s v="low"/>
    <n v="0.21951219512195114"/>
  </r>
  <r>
    <n v="879"/>
    <s v="US-2014-158638"/>
    <d v="2014-09-17T00:00:00"/>
    <x v="8"/>
    <x v="2"/>
    <d v="2014-09-21T00:00:00"/>
    <s v="Standard Class"/>
    <s v="AG-10765"/>
    <s v="Anthony Garverick"/>
    <x v="2"/>
    <s v="United States"/>
    <x v="10"/>
    <x v="9"/>
    <n v="19120"/>
    <x v="3"/>
    <s v="OFF-BI-10003712"/>
    <x v="1"/>
    <x v="8"/>
    <s v="Acco Pressboard Covers with Storage Hooks, 14 7/8&quot; x 11&quot;, Light Blue"/>
    <x v="811"/>
    <x v="4"/>
    <x v="6"/>
    <x v="837"/>
    <n v="-0.69999999999999973"/>
    <n v="10.016400000000001"/>
    <n v="1.4730000000000003"/>
    <n v="-1.0310999999999999"/>
    <x v="1"/>
    <s v="high"/>
    <n v="-0.41176470588235287"/>
  </r>
  <r>
    <n v="880"/>
    <s v="CA-2017-111689"/>
    <d v="2017-11-30T00:00:00"/>
    <x v="0"/>
    <x v="3"/>
    <d v="2017-12-02T00:00:00"/>
    <s v="Second Class"/>
    <s v="HP-14815"/>
    <s v="Harold Pawlan"/>
    <x v="2"/>
    <s v="United States"/>
    <x v="20"/>
    <x v="15"/>
    <n v="10024"/>
    <x v="3"/>
    <s v="OFF-BI-10003984"/>
    <x v="1"/>
    <x v="8"/>
    <s v="Lock-Up Easel 'Spel-Binder'"/>
    <x v="812"/>
    <x v="1"/>
    <x v="2"/>
    <x v="838"/>
    <n v="0.33749999999999991"/>
    <n v="45.362700000000011"/>
    <n v="22.824000000000002"/>
    <n v="7.7030999999999992"/>
    <x v="0"/>
    <s v="average"/>
    <n v="0.50943396226415072"/>
  </r>
  <r>
    <n v="881"/>
    <s v="CA-2017-111689"/>
    <d v="2017-11-30T00:00:00"/>
    <x v="0"/>
    <x v="3"/>
    <d v="2017-12-02T00:00:00"/>
    <s v="Second Class"/>
    <s v="HP-14815"/>
    <s v="Harold Pawlan"/>
    <x v="2"/>
    <s v="United States"/>
    <x v="20"/>
    <x v="15"/>
    <n v="10024"/>
    <x v="3"/>
    <s v="FUR-CH-10004287"/>
    <x v="0"/>
    <x v="1"/>
    <s v="SAFCO Arco Folding Chair"/>
    <x v="813"/>
    <x v="2"/>
    <x v="9"/>
    <x v="839"/>
    <n v="0.21111111111111103"/>
    <n v="980.51"/>
    <n v="248.57999999999998"/>
    <n v="52.477999999999973"/>
    <x v="0"/>
    <s v="low"/>
    <n v="0.26760563380281677"/>
  </r>
  <r>
    <n v="882"/>
    <s v="CA-2015-129098"/>
    <d v="2015-10-09T00:00:00"/>
    <x v="2"/>
    <x v="1"/>
    <d v="2015-10-13T00:00:00"/>
    <s v="Standard Class"/>
    <s v="DK-13090"/>
    <s v="Dave Kipp"/>
    <x v="0"/>
    <s v="United States"/>
    <x v="24"/>
    <x v="17"/>
    <n v="22153"/>
    <x v="0"/>
    <s v="OFF-ST-10001321"/>
    <x v="1"/>
    <x v="4"/>
    <s v="Decoflex Hanging Personal Folder File, Blue"/>
    <x v="117"/>
    <x v="0"/>
    <x v="0"/>
    <x v="840"/>
    <n v="0.27000000000000007"/>
    <n v="22.513199999999998"/>
    <n v="15.42"/>
    <n v="4.1634000000000011"/>
    <x v="0"/>
    <s v="low"/>
    <n v="0.36986301369863028"/>
  </r>
  <r>
    <n v="883"/>
    <s v="US-2017-123463"/>
    <d v="2017-12-23T00:00:00"/>
    <x v="4"/>
    <x v="3"/>
    <d v="2017-12-23T00:00:00"/>
    <s v="Same Day"/>
    <s v="GZ-14470"/>
    <s v="Gary Zandusky"/>
    <x v="0"/>
    <s v="United States"/>
    <x v="8"/>
    <x v="1"/>
    <n v="94109"/>
    <x v="1"/>
    <s v="OFF-AR-10001118"/>
    <x v="1"/>
    <x v="6"/>
    <s v="Binney &amp; Smith Crayola Metallic Crayons, 16-Color Pack"/>
    <x v="814"/>
    <x v="4"/>
    <x v="0"/>
    <x v="841"/>
    <n v="0.44000000000000011"/>
    <n v="7.5487999999999991"/>
    <n v="3.37"/>
    <n v="1.4828000000000003"/>
    <x v="0"/>
    <s v="low"/>
    <n v="0.78571428571428603"/>
  </r>
  <r>
    <n v="884"/>
    <s v="CA-2016-165148"/>
    <d v="2016-10-22T00:00:00"/>
    <x v="2"/>
    <x v="0"/>
    <d v="2016-10-24T00:00:00"/>
    <s v="First Class"/>
    <s v="PM-19135"/>
    <s v="Peter McVee"/>
    <x v="2"/>
    <s v="United States"/>
    <x v="66"/>
    <x v="12"/>
    <n v="48227"/>
    <x v="2"/>
    <s v="FUR-FU-10000732"/>
    <x v="0"/>
    <x v="5"/>
    <s v="Eldon 200 Class Desk Accessories"/>
    <x v="815"/>
    <x v="2"/>
    <x v="0"/>
    <x v="842"/>
    <n v="0.3199999999999999"/>
    <n v="21.352000000000004"/>
    <n v="6.28"/>
    <n v="2.0095999999999998"/>
    <x v="0"/>
    <s v="low"/>
    <n v="0.47058823529411747"/>
  </r>
  <r>
    <n v="885"/>
    <s v="CA-2014-134061"/>
    <d v="2014-04-29T00:00:00"/>
    <x v="3"/>
    <x v="2"/>
    <d v="2014-05-04T00:00:00"/>
    <s v="Standard Class"/>
    <s v="LL-16840"/>
    <s v="Lauren Leatherbury"/>
    <x v="0"/>
    <s v="United States"/>
    <x v="30"/>
    <x v="15"/>
    <n v="14609"/>
    <x v="3"/>
    <s v="FUR-FU-10001424"/>
    <x v="0"/>
    <x v="5"/>
    <s v="Dax Clear Box Frame"/>
    <x v="45"/>
    <x v="0"/>
    <x v="0"/>
    <x v="843"/>
    <n v="0.33999999999999991"/>
    <n v="11.523600000000002"/>
    <n v="8.73"/>
    <n v="2.9681999999999995"/>
    <x v="0"/>
    <s v="low"/>
    <n v="0.51515151515151503"/>
  </r>
  <r>
    <n v="886"/>
    <s v="CA-2015-143602"/>
    <d v="2015-04-25T00:00:00"/>
    <x v="3"/>
    <x v="1"/>
    <d v="2015-04-28T00:00:00"/>
    <s v="Second Class"/>
    <s v="JS-15595"/>
    <s v="Jill Stevenson"/>
    <x v="1"/>
    <s v="United States"/>
    <x v="1"/>
    <x v="1"/>
    <n v="90045"/>
    <x v="1"/>
    <s v="OFF-BI-10002071"/>
    <x v="1"/>
    <x v="8"/>
    <s v="Fellowes Black Plastic Comb Bindings"/>
    <x v="816"/>
    <x v="1"/>
    <x v="2"/>
    <x v="844"/>
    <n v="0.32500000000000001"/>
    <n v="9.4121999999999986"/>
    <n v="4.6479999999999997"/>
    <n v="1.5105999999999999"/>
    <x v="0"/>
    <s v="average"/>
    <n v="0.48148148148148151"/>
  </r>
  <r>
    <n v="887"/>
    <s v="CA-2017-115364"/>
    <d v="2017-06-26T00:00:00"/>
    <x v="1"/>
    <x v="3"/>
    <d v="2017-07-02T00:00:00"/>
    <s v="Standard Class"/>
    <s v="OT-18730"/>
    <s v="Olvera Toch"/>
    <x v="0"/>
    <s v="United States"/>
    <x v="70"/>
    <x v="1"/>
    <n v="92105"/>
    <x v="1"/>
    <s v="OFF-ST-10002486"/>
    <x v="1"/>
    <x v="4"/>
    <s v="Eldon Shelf Savers Cubes and Bins"/>
    <x v="817"/>
    <x v="13"/>
    <x v="0"/>
    <x v="845"/>
    <n v="1.9999999999999959E-2"/>
    <n v="82.084800000000001"/>
    <n v="6.98"/>
    <n v="0.13959999999999972"/>
    <x v="0"/>
    <s v="low"/>
    <n v="2.0408163265306083E-2"/>
  </r>
  <r>
    <n v="888"/>
    <s v="CA-2017-150707"/>
    <d v="2017-10-14T00:00:00"/>
    <x v="2"/>
    <x v="3"/>
    <d v="2017-10-19T00:00:00"/>
    <s v="Standard Class"/>
    <s v="EL-13735"/>
    <s v="Ed Ludwig"/>
    <x v="2"/>
    <s v="United States"/>
    <x v="29"/>
    <x v="39"/>
    <n v="21044"/>
    <x v="3"/>
    <s v="OFF-BI-10001078"/>
    <x v="1"/>
    <x v="8"/>
    <s v="Acco PRESSTEX Data Binder with Storage Hooks, Dark Blue, 14 7/8&quot; X 11&quot;"/>
    <x v="818"/>
    <x v="3"/>
    <x v="0"/>
    <x v="846"/>
    <n v="0.4900000000000001"/>
    <n v="19.206599999999995"/>
    <n v="5.38"/>
    <n v="2.6362000000000001"/>
    <x v="0"/>
    <s v="low"/>
    <n v="0.96078431372549056"/>
  </r>
  <r>
    <n v="889"/>
    <s v="CA-2014-104976"/>
    <d v="2014-12-09T00:00:00"/>
    <x v="4"/>
    <x v="2"/>
    <d v="2014-12-16T00:00:00"/>
    <s v="Standard Class"/>
    <s v="CK-12760"/>
    <s v="Cyma Kinney"/>
    <x v="1"/>
    <s v="United States"/>
    <x v="8"/>
    <x v="1"/>
    <n v="94122"/>
    <x v="1"/>
    <s v="OFF-PA-10003845"/>
    <x v="1"/>
    <x v="10"/>
    <s v="Xerox 1987"/>
    <x v="819"/>
    <x v="5"/>
    <x v="0"/>
    <x v="847"/>
    <n v="0.49000000000000005"/>
    <n v="17.686799999999998"/>
    <n v="5.78"/>
    <n v="2.8322000000000003"/>
    <x v="0"/>
    <s v="low"/>
    <n v="0.96078431372549045"/>
  </r>
  <r>
    <n v="890"/>
    <s v="CA-2017-132934"/>
    <d v="2017-06-20T00:00:00"/>
    <x v="1"/>
    <x v="3"/>
    <d v="2017-06-26T00:00:00"/>
    <s v="Standard Class"/>
    <s v="JE-15475"/>
    <s v="Jeremy Ellison"/>
    <x v="0"/>
    <s v="United States"/>
    <x v="106"/>
    <x v="15"/>
    <n v="10801"/>
    <x v="3"/>
    <s v="TEC-AC-10000927"/>
    <x v="2"/>
    <x v="11"/>
    <s v="Anker Ultrathin Bluetooth Wireless Keyboard Aluminum Cover with Stand "/>
    <x v="179"/>
    <x v="2"/>
    <x v="0"/>
    <x v="848"/>
    <n v="9.9999999999999964E-2"/>
    <n v="134.95499999999998"/>
    <n v="29.99"/>
    <n v="2.9989999999999988"/>
    <x v="0"/>
    <s v="low"/>
    <n v="0.11111111111111108"/>
  </r>
  <r>
    <n v="891"/>
    <s v="CA-2017-132934"/>
    <d v="2017-06-20T00:00:00"/>
    <x v="1"/>
    <x v="3"/>
    <d v="2017-06-26T00:00:00"/>
    <s v="Standard Class"/>
    <s v="JE-15475"/>
    <s v="Jeremy Ellison"/>
    <x v="0"/>
    <s v="United States"/>
    <x v="106"/>
    <x v="15"/>
    <n v="10801"/>
    <x v="3"/>
    <s v="OFF-BI-10001098"/>
    <x v="1"/>
    <x v="8"/>
    <s v="Acco D-Ring Binder w/DublLock"/>
    <x v="96"/>
    <x v="1"/>
    <x v="2"/>
    <x v="449"/>
    <n v="0.36249999999999993"/>
    <n v="32.711399999999998"/>
    <n v="17.103999999999999"/>
    <n v="6.2001999999999988"/>
    <x v="0"/>
    <s v="average"/>
    <n v="0.56862745098039214"/>
  </r>
  <r>
    <n v="892"/>
    <s v="CA-2017-133256"/>
    <d v="2017-06-26T00:00:00"/>
    <x v="1"/>
    <x v="3"/>
    <d v="2017-06-27T00:00:00"/>
    <s v="First Class"/>
    <s v="TH-21550"/>
    <s v="Tracy Hopkins"/>
    <x v="2"/>
    <s v="United States"/>
    <x v="66"/>
    <x v="12"/>
    <n v="48227"/>
    <x v="2"/>
    <s v="OFF-PA-10001622"/>
    <x v="1"/>
    <x v="10"/>
    <s v="Ampad Poly Cover Wirebound Steno Book, 6&quot; x 9&quot; Assorted Colors, Gregg Ruled"/>
    <x v="820"/>
    <x v="7"/>
    <x v="0"/>
    <x v="849"/>
    <n v="0.44999999999999996"/>
    <n v="2.4970000000000003"/>
    <n v="4.54"/>
    <n v="2.0429999999999997"/>
    <x v="0"/>
    <s v="low"/>
    <n v="0.81818181818181801"/>
  </r>
  <r>
    <n v="893"/>
    <s v="CA-2017-133256"/>
    <d v="2017-06-26T00:00:00"/>
    <x v="1"/>
    <x v="3"/>
    <d v="2017-06-27T00:00:00"/>
    <s v="First Class"/>
    <s v="TH-21550"/>
    <s v="Tracy Hopkins"/>
    <x v="2"/>
    <s v="United States"/>
    <x v="66"/>
    <x v="12"/>
    <n v="48227"/>
    <x v="2"/>
    <s v="OFF-AR-10003158"/>
    <x v="1"/>
    <x v="6"/>
    <s v="Fluorescent Highlighters by Dixon"/>
    <x v="204"/>
    <x v="4"/>
    <x v="0"/>
    <x v="850"/>
    <n v="0.33999999999999991"/>
    <n v="10.507200000000001"/>
    <n v="3.98"/>
    <n v="1.3531999999999997"/>
    <x v="0"/>
    <s v="low"/>
    <n v="0.51515151515151503"/>
  </r>
  <r>
    <n v="894"/>
    <s v="CA-2017-133256"/>
    <d v="2017-06-26T00:00:00"/>
    <x v="1"/>
    <x v="3"/>
    <d v="2017-06-27T00:00:00"/>
    <s v="First Class"/>
    <s v="TH-21550"/>
    <s v="Tracy Hopkins"/>
    <x v="2"/>
    <s v="United States"/>
    <x v="66"/>
    <x v="12"/>
    <n v="48227"/>
    <x v="2"/>
    <s v="TEC-PH-10002660"/>
    <x v="2"/>
    <x v="7"/>
    <s v="Nortel Networks T7316 E Nt8 B27"/>
    <x v="821"/>
    <x v="8"/>
    <x v="0"/>
    <x v="851"/>
    <n v="0.25000000000000006"/>
    <n v="407.93999999999994"/>
    <n v="67.989999999999995"/>
    <n v="16.997500000000002"/>
    <x v="0"/>
    <s v="low"/>
    <n v="0.33333333333333343"/>
  </r>
  <r>
    <n v="895"/>
    <s v="CA-2016-105494"/>
    <d v="2016-11-10T00:00:00"/>
    <x v="0"/>
    <x v="0"/>
    <d v="2016-11-12T00:00:00"/>
    <s v="First Class"/>
    <s v="PC-18745"/>
    <s v="Pamela Coakley"/>
    <x v="1"/>
    <s v="United States"/>
    <x v="8"/>
    <x v="1"/>
    <n v="94122"/>
    <x v="1"/>
    <s v="OFF-ST-10002205"/>
    <x v="1"/>
    <x v="4"/>
    <s v="File Shuttle I and Handi-File"/>
    <x v="822"/>
    <x v="3"/>
    <x v="0"/>
    <x v="852"/>
    <n v="0.27"/>
    <n v="113.74860000000001"/>
    <n v="22.26"/>
    <n v="6.010200000000002"/>
    <x v="0"/>
    <s v="low"/>
    <n v="0.36986301369863023"/>
  </r>
  <r>
    <n v="896"/>
    <s v="CA-2016-105494"/>
    <d v="2016-11-10T00:00:00"/>
    <x v="0"/>
    <x v="0"/>
    <d v="2016-11-12T00:00:00"/>
    <s v="First Class"/>
    <s v="PC-18745"/>
    <s v="Pamela Coakley"/>
    <x v="1"/>
    <s v="United States"/>
    <x v="8"/>
    <x v="1"/>
    <n v="94122"/>
    <x v="1"/>
    <s v="OFF-BI-10003364"/>
    <x v="1"/>
    <x v="8"/>
    <s v="Binding Machine Supplies"/>
    <x v="823"/>
    <x v="1"/>
    <x v="2"/>
    <x v="853"/>
    <n v="0.35"/>
    <n v="45.505200000000009"/>
    <n v="23.336000000000002"/>
    <n v="8.1676000000000002"/>
    <x v="0"/>
    <s v="average"/>
    <n v="0.53846153846153832"/>
  </r>
  <r>
    <n v="897"/>
    <s v="CA-2016-140634"/>
    <d v="2016-10-03T00:00:00"/>
    <x v="2"/>
    <x v="0"/>
    <d v="2016-10-06T00:00:00"/>
    <s v="Second Class"/>
    <s v="HL-15040"/>
    <s v="Hunter Lopez"/>
    <x v="0"/>
    <s v="United States"/>
    <x v="12"/>
    <x v="5"/>
    <n v="77095"/>
    <x v="2"/>
    <s v="OFF-EN-10001099"/>
    <x v="1"/>
    <x v="12"/>
    <s v="Staple envelope"/>
    <x v="824"/>
    <x v="0"/>
    <x v="2"/>
    <x v="854"/>
    <n v="0.3249999999999999"/>
    <n v="10.5624"/>
    <n v="7.8239999999999998"/>
    <n v="2.5427999999999993"/>
    <x v="0"/>
    <s v="average"/>
    <n v="0.48148148148148134"/>
  </r>
  <r>
    <n v="898"/>
    <s v="CA-2014-144407"/>
    <d v="2014-09-09T00:00:00"/>
    <x v="8"/>
    <x v="2"/>
    <d v="2014-09-15T00:00:00"/>
    <s v="Standard Class"/>
    <s v="MS-17365"/>
    <s v="Maribeth Schnelling"/>
    <x v="0"/>
    <s v="United States"/>
    <x v="66"/>
    <x v="12"/>
    <n v="48227"/>
    <x v="2"/>
    <s v="OFF-LA-10003923"/>
    <x v="1"/>
    <x v="2"/>
    <s v="Alphabetical Labels for Top Tab Filing"/>
    <x v="825"/>
    <x v="3"/>
    <x v="0"/>
    <x v="855"/>
    <n v="0.5"/>
    <n v="51.800000000000004"/>
    <n v="14.8"/>
    <n v="7.4"/>
    <x v="0"/>
    <s v="low"/>
    <n v="1"/>
  </r>
  <r>
    <n v="899"/>
    <s v="CA-2017-160983"/>
    <d v="2017-10-29T00:00:00"/>
    <x v="2"/>
    <x v="3"/>
    <d v="2017-10-31T00:00:00"/>
    <s v="Second Class"/>
    <s v="GB-14530"/>
    <s v="George Bell"/>
    <x v="1"/>
    <s v="United States"/>
    <x v="109"/>
    <x v="15"/>
    <n v="13021"/>
    <x v="3"/>
    <s v="OFF-PA-10002250"/>
    <x v="1"/>
    <x v="10"/>
    <s v="Things To Do Today Pad"/>
    <x v="826"/>
    <x v="8"/>
    <x v="0"/>
    <x v="856"/>
    <n v="0.48"/>
    <n v="24.4192"/>
    <n v="5.87"/>
    <n v="2.8176000000000001"/>
    <x v="0"/>
    <s v="low"/>
    <n v="0.92307692307692313"/>
  </r>
  <r>
    <n v="900"/>
    <s v="US-2016-114622"/>
    <d v="2016-04-10T00:00:00"/>
    <x v="3"/>
    <x v="0"/>
    <d v="2016-04-12T00:00:00"/>
    <s v="First Class"/>
    <s v="JR-16210"/>
    <s v="Justin Ritter"/>
    <x v="1"/>
    <s v="United States"/>
    <x v="24"/>
    <x v="24"/>
    <n v="45503"/>
    <x v="3"/>
    <s v="OFF-BI-10004716"/>
    <x v="1"/>
    <x v="8"/>
    <s v="Wilson Jones Hanging Recycled Pressboard Data Binders"/>
    <x v="827"/>
    <x v="0"/>
    <x v="6"/>
    <x v="857"/>
    <n v="-0.73333333333333328"/>
    <n v="15.433600000000002"/>
    <n v="4.4520000000000008"/>
    <n v="-3.2648000000000001"/>
    <x v="1"/>
    <s v="high"/>
    <n v="-0.42307692307692302"/>
  </r>
  <r>
    <n v="901"/>
    <s v="CA-2017-150959"/>
    <d v="2017-11-11T00:00:00"/>
    <x v="0"/>
    <x v="3"/>
    <d v="2017-11-13T00:00:00"/>
    <s v="First Class"/>
    <s v="TD-20995"/>
    <s v="Tamara Dahlen"/>
    <x v="0"/>
    <s v="United States"/>
    <x v="164"/>
    <x v="5"/>
    <n v="75043"/>
    <x v="2"/>
    <s v="OFF-LA-10001045"/>
    <x v="1"/>
    <x v="2"/>
    <s v="Permanent Self-Adhesive File Folder Labels for Typewriters by Universal"/>
    <x v="828"/>
    <x v="2"/>
    <x v="2"/>
    <x v="858"/>
    <n v="0.32499999999999984"/>
    <n v="7.0470000000000024"/>
    <n v="2.0880000000000001"/>
    <n v="0.67859999999999976"/>
    <x v="0"/>
    <s v="average"/>
    <n v="0.48148148148148118"/>
  </r>
  <r>
    <n v="902"/>
    <s v="CA-2017-150959"/>
    <d v="2017-11-11T00:00:00"/>
    <x v="0"/>
    <x v="3"/>
    <d v="2017-11-13T00:00:00"/>
    <s v="First Class"/>
    <s v="TD-20995"/>
    <s v="Tamara Dahlen"/>
    <x v="0"/>
    <s v="United States"/>
    <x v="164"/>
    <x v="5"/>
    <n v="75043"/>
    <x v="2"/>
    <s v="OFF-BI-10001510"/>
    <x v="1"/>
    <x v="8"/>
    <s v="Deluxe Heavy-Duty Vinyl Round Ring Binder"/>
    <x v="829"/>
    <x v="4"/>
    <x v="3"/>
    <x v="859"/>
    <n v="-1.7500000000000007"/>
    <n v="50.424000000000007"/>
    <n v="4.5839999999999996"/>
    <n v="-8.022000000000002"/>
    <x v="1"/>
    <s v="high"/>
    <n v="-0.63636363636363646"/>
  </r>
  <r>
    <n v="903"/>
    <s v="CA-2017-132353"/>
    <d v="2017-09-15T00:00:00"/>
    <x v="8"/>
    <x v="3"/>
    <d v="2017-09-17T00:00:00"/>
    <s v="First Class"/>
    <s v="DB-13060"/>
    <s v="Dave Brooks"/>
    <x v="0"/>
    <s v="United States"/>
    <x v="22"/>
    <x v="10"/>
    <n v="60653"/>
    <x v="2"/>
    <s v="TEC-PH-10004536"/>
    <x v="2"/>
    <x v="7"/>
    <s v="Avaya 5420 Digital phone"/>
    <x v="830"/>
    <x v="1"/>
    <x v="2"/>
    <x v="860"/>
    <n v="6.2499999999999965E-2"/>
    <n v="303.72750000000008"/>
    <n v="107.99200000000002"/>
    <n v="6.7494999999999976"/>
    <x v="0"/>
    <s v="average"/>
    <n v="6.6666666666666624E-2"/>
  </r>
  <r>
    <n v="904"/>
    <s v="CA-2016-130477"/>
    <d v="2016-04-08T00:00:00"/>
    <x v="3"/>
    <x v="0"/>
    <d v="2016-04-12T00:00:00"/>
    <s v="Standard Class"/>
    <s v="LC-17140"/>
    <s v="Logan Currie"/>
    <x v="0"/>
    <s v="United States"/>
    <x v="1"/>
    <x v="1"/>
    <n v="90032"/>
    <x v="1"/>
    <s v="OFF-PA-10002947"/>
    <x v="1"/>
    <x v="10"/>
    <s v="Xerox 1923"/>
    <x v="130"/>
    <x v="1"/>
    <x v="0"/>
    <x v="132"/>
    <n v="0.48"/>
    <n v="10.4208"/>
    <n v="6.68"/>
    <n v="3.2063999999999999"/>
    <x v="0"/>
    <s v="low"/>
    <n v="0.92307692307692302"/>
  </r>
  <r>
    <n v="905"/>
    <s v="CA-2016-130477"/>
    <d v="2016-04-08T00:00:00"/>
    <x v="3"/>
    <x v="0"/>
    <d v="2016-04-12T00:00:00"/>
    <s v="Standard Class"/>
    <s v="LC-17140"/>
    <s v="Logan Currie"/>
    <x v="0"/>
    <s v="United States"/>
    <x v="1"/>
    <x v="1"/>
    <n v="90032"/>
    <x v="1"/>
    <s v="OFF-ST-10002583"/>
    <x v="1"/>
    <x v="4"/>
    <s v="Fellowes Neat Ideas Storage Cubes"/>
    <x v="647"/>
    <x v="0"/>
    <x v="0"/>
    <x v="659"/>
    <n v="3.9999999999999973E-2"/>
    <n v="62.361599999999996"/>
    <n v="32.479999999999997"/>
    <n v="1.299199999999999"/>
    <x v="0"/>
    <s v="low"/>
    <n v="4.1666666666666637E-2"/>
  </r>
  <r>
    <n v="906"/>
    <s v="CA-2016-130477"/>
    <d v="2016-04-08T00:00:00"/>
    <x v="3"/>
    <x v="0"/>
    <d v="2016-04-12T00:00:00"/>
    <s v="Standard Class"/>
    <s v="LC-17140"/>
    <s v="Logan Currie"/>
    <x v="0"/>
    <s v="United States"/>
    <x v="1"/>
    <x v="1"/>
    <n v="90032"/>
    <x v="1"/>
    <s v="OFF-PA-10000019"/>
    <x v="1"/>
    <x v="10"/>
    <s v="Xerox 1931"/>
    <x v="91"/>
    <x v="0"/>
    <x v="0"/>
    <x v="91"/>
    <n v="0.48000000000000004"/>
    <n v="6.7392000000000003"/>
    <n v="6.48"/>
    <n v="3.1104000000000003"/>
    <x v="0"/>
    <s v="low"/>
    <n v="0.92307692307692313"/>
  </r>
  <r>
    <n v="907"/>
    <s v="CA-2017-143259"/>
    <d v="2017-12-30T00:00:00"/>
    <x v="4"/>
    <x v="3"/>
    <d v="2018-01-03T00:00:00"/>
    <s v="Standard Class"/>
    <s v="PO-18865"/>
    <s v="Patrick O'Donnell"/>
    <x v="0"/>
    <s v="United States"/>
    <x v="20"/>
    <x v="15"/>
    <n v="10009"/>
    <x v="3"/>
    <s v="FUR-BO-10003441"/>
    <x v="0"/>
    <x v="0"/>
    <s v="Bush Westfield Collection Bookcases, Fully Assembled"/>
    <x v="831"/>
    <x v="4"/>
    <x v="2"/>
    <x v="861"/>
    <n v="3.7499999999999895E-2"/>
    <n v="311.01840000000004"/>
    <n v="80.784000000000006"/>
    <n v="3.0293999999999919"/>
    <x v="0"/>
    <s v="average"/>
    <n v="3.8961038961038849E-2"/>
  </r>
  <r>
    <n v="908"/>
    <s v="CA-2017-143259"/>
    <d v="2017-12-30T00:00:00"/>
    <x v="4"/>
    <x v="3"/>
    <d v="2018-01-03T00:00:00"/>
    <s v="Standard Class"/>
    <s v="PO-18865"/>
    <s v="Patrick O'Donnell"/>
    <x v="0"/>
    <s v="United States"/>
    <x v="20"/>
    <x v="15"/>
    <n v="10009"/>
    <x v="3"/>
    <s v="TEC-PH-10004774"/>
    <x v="2"/>
    <x v="7"/>
    <s v="Gear Head AU3700S Headset"/>
    <x v="832"/>
    <x v="3"/>
    <x v="0"/>
    <x v="862"/>
    <n v="2.9999999999999957E-2"/>
    <n v="88.202100000000016"/>
    <n v="12.99"/>
    <n v="0.38969999999999949"/>
    <x v="0"/>
    <s v="low"/>
    <n v="3.0927835051546344E-2"/>
  </r>
  <r>
    <n v="909"/>
    <s v="CA-2017-143259"/>
    <d v="2017-12-30T00:00:00"/>
    <x v="4"/>
    <x v="3"/>
    <d v="2018-01-03T00:00:00"/>
    <s v="Standard Class"/>
    <s v="PO-18865"/>
    <s v="Patrick O'Donnell"/>
    <x v="0"/>
    <s v="United States"/>
    <x v="20"/>
    <x v="15"/>
    <n v="10009"/>
    <x v="3"/>
    <s v="OFF-BI-10003684"/>
    <x v="1"/>
    <x v="8"/>
    <s v="Wilson Jones Legal Size Ring Binders"/>
    <x v="833"/>
    <x v="1"/>
    <x v="2"/>
    <x v="863"/>
    <n v="0.37500000000000006"/>
    <n v="32.984999999999999"/>
    <n v="17.591999999999999"/>
    <n v="6.5970000000000004"/>
    <x v="0"/>
    <s v="average"/>
    <n v="0.6"/>
  </r>
  <r>
    <n v="910"/>
    <s v="CA-2017-137596"/>
    <d v="2017-09-02T00:00:00"/>
    <x v="8"/>
    <x v="3"/>
    <d v="2017-09-07T00:00:00"/>
    <s v="Standard Class"/>
    <s v="BE-11335"/>
    <s v="Bill Eplett"/>
    <x v="2"/>
    <s v="United States"/>
    <x v="25"/>
    <x v="12"/>
    <n v="49201"/>
    <x v="2"/>
    <s v="TEC-PH-10001494"/>
    <x v="2"/>
    <x v="7"/>
    <s v="Polycom CX600 IP Phone VoIP phone"/>
    <x v="834"/>
    <x v="4"/>
    <x v="0"/>
    <x v="864"/>
    <n v="0.27"/>
    <n v="875.85399999999993"/>
    <n v="299.95"/>
    <n v="80.986500000000007"/>
    <x v="0"/>
    <s v="low"/>
    <n v="0.36986301369863017"/>
  </r>
  <r>
    <n v="911"/>
    <s v="CA-2017-137596"/>
    <d v="2017-09-02T00:00:00"/>
    <x v="8"/>
    <x v="3"/>
    <d v="2017-09-07T00:00:00"/>
    <s v="Standard Class"/>
    <s v="BE-11335"/>
    <s v="Bill Eplett"/>
    <x v="2"/>
    <s v="United States"/>
    <x v="25"/>
    <x v="12"/>
    <n v="49201"/>
    <x v="2"/>
    <s v="TEC-AC-10004666"/>
    <x v="2"/>
    <x v="11"/>
    <s v="Maxell iVDR EX 500GB Cartridge"/>
    <x v="835"/>
    <x v="3"/>
    <x v="0"/>
    <x v="865"/>
    <n v="0.4300000000000001"/>
    <n v="1099.4045999999998"/>
    <n v="275.54000000000002"/>
    <n v="118.48220000000003"/>
    <x v="0"/>
    <s v="low"/>
    <n v="0.75438596491228105"/>
  </r>
  <r>
    <n v="912"/>
    <s v="CA-2017-137596"/>
    <d v="2017-09-02T00:00:00"/>
    <x v="8"/>
    <x v="3"/>
    <d v="2017-09-07T00:00:00"/>
    <s v="Standard Class"/>
    <s v="BE-11335"/>
    <s v="Bill Eplett"/>
    <x v="2"/>
    <s v="United States"/>
    <x v="25"/>
    <x v="12"/>
    <n v="49201"/>
    <x v="2"/>
    <s v="OFF-ST-10003816"/>
    <x v="1"/>
    <x v="4"/>
    <s v="Fellowes High-Stak Drawer Files"/>
    <x v="836"/>
    <x v="0"/>
    <x v="0"/>
    <x v="866"/>
    <n v="0.22999999999999995"/>
    <n v="271.33260000000001"/>
    <n v="176.19"/>
    <n v="40.523699999999991"/>
    <x v="0"/>
    <s v="low"/>
    <n v="0.29870129870129863"/>
  </r>
  <r>
    <n v="913"/>
    <s v="CA-2015-133627"/>
    <d v="2015-05-31T00:00:00"/>
    <x v="5"/>
    <x v="1"/>
    <d v="2015-06-07T00:00:00"/>
    <s v="Standard Class"/>
    <s v="SC-20050"/>
    <s v="Sample Company A"/>
    <x v="2"/>
    <s v="United States"/>
    <x v="165"/>
    <x v="29"/>
    <n v="6360"/>
    <x v="3"/>
    <s v="FUR-FU-10001935"/>
    <x v="0"/>
    <x v="5"/>
    <s v="3M Hangers With Command Adhesive"/>
    <x v="500"/>
    <x v="5"/>
    <x v="0"/>
    <x v="867"/>
    <n v="0.41000000000000003"/>
    <n v="13.098000000000001"/>
    <n v="3.7000000000000006"/>
    <n v="1.5170000000000003"/>
    <x v="0"/>
    <s v="low"/>
    <n v="0.69491525423728828"/>
  </r>
  <r>
    <n v="914"/>
    <s v="CA-2017-102519"/>
    <d v="2017-11-27T00:00:00"/>
    <x v="0"/>
    <x v="3"/>
    <d v="2017-11-29T00:00:00"/>
    <s v="First Class"/>
    <s v="BM-11650"/>
    <s v="Brian Moss"/>
    <x v="1"/>
    <s v="United States"/>
    <x v="158"/>
    <x v="6"/>
    <n v="53209"/>
    <x v="2"/>
    <s v="FUR-FU-10004091"/>
    <x v="0"/>
    <x v="5"/>
    <s v="Howard Miller 13&quot; Diameter Goldtone Round Wall Clock"/>
    <x v="837"/>
    <x v="7"/>
    <x v="0"/>
    <x v="868"/>
    <n v="0.41000000000000003"/>
    <n v="27.694599999999998"/>
    <n v="46.94"/>
    <n v="19.2454"/>
    <x v="0"/>
    <s v="low"/>
    <n v="0.69491525423728817"/>
  </r>
  <r>
    <n v="915"/>
    <s v="CA-2017-102519"/>
    <d v="2017-11-27T00:00:00"/>
    <x v="0"/>
    <x v="3"/>
    <d v="2017-11-29T00:00:00"/>
    <s v="First Class"/>
    <s v="BM-11650"/>
    <s v="Brian Moss"/>
    <x v="1"/>
    <s v="United States"/>
    <x v="158"/>
    <x v="6"/>
    <n v="53209"/>
    <x v="2"/>
    <s v="TEC-AC-10001772"/>
    <x v="2"/>
    <x v="11"/>
    <s v="Memorex Mini Travel Drive 16 GB USB 2.0 Flash Drive"/>
    <x v="838"/>
    <x v="6"/>
    <x v="0"/>
    <x v="869"/>
    <n v="0.39"/>
    <n v="87.675300000000007"/>
    <n v="15.970000000000002"/>
    <n v="6.2283000000000008"/>
    <x v="0"/>
    <s v="low"/>
    <n v="0.63934426229508201"/>
  </r>
  <r>
    <n v="916"/>
    <s v="US-2014-141215"/>
    <d v="2014-06-15T00:00:00"/>
    <x v="1"/>
    <x v="2"/>
    <d v="2014-06-21T00:00:00"/>
    <s v="Standard Class"/>
    <s v="KL-16555"/>
    <s v="Kelly Lampkin"/>
    <x v="1"/>
    <s v="United States"/>
    <x v="52"/>
    <x v="5"/>
    <n v="78207"/>
    <x v="2"/>
    <s v="FUR-TA-10001520"/>
    <x v="0"/>
    <x v="3"/>
    <s v="Lesro Sheffield Collection Coffee Table, End Table, Center Table, Corner Table"/>
    <x v="839"/>
    <x v="0"/>
    <x v="4"/>
    <x v="870"/>
    <n v="-0.18571428571428589"/>
    <n v="118.47420000000002"/>
    <n v="49.959000000000003"/>
    <n v="-9.2781000000000091"/>
    <x v="1"/>
    <s v="high"/>
    <n v="-0.1566265060240965"/>
  </r>
  <r>
    <n v="917"/>
    <s v="US-2014-141215"/>
    <d v="2014-06-15T00:00:00"/>
    <x v="1"/>
    <x v="2"/>
    <d v="2014-06-21T00:00:00"/>
    <s v="Standard Class"/>
    <s v="KL-16555"/>
    <s v="Kelly Lampkin"/>
    <x v="1"/>
    <s v="United States"/>
    <x v="52"/>
    <x v="5"/>
    <n v="78207"/>
    <x v="2"/>
    <s v="FUR-CH-10003379"/>
    <x v="0"/>
    <x v="1"/>
    <s v="Global Commerce Series High-Back Swivel/Tilt Chairs"/>
    <x v="840"/>
    <x v="4"/>
    <x v="4"/>
    <x v="871"/>
    <n v="-7.1428571428571411E-2"/>
    <n v="854.93999999999994"/>
    <n v="199.48599999999999"/>
    <n v="-14.248999999999995"/>
    <x v="1"/>
    <s v="high"/>
    <n v="-6.6666666666666652E-2"/>
  </r>
  <r>
    <n v="918"/>
    <s v="US-2014-141215"/>
    <d v="2014-06-15T00:00:00"/>
    <x v="1"/>
    <x v="2"/>
    <d v="2014-06-21T00:00:00"/>
    <s v="Standard Class"/>
    <s v="KL-16555"/>
    <s v="Kelly Lampkin"/>
    <x v="1"/>
    <s v="United States"/>
    <x v="52"/>
    <x v="5"/>
    <n v="78207"/>
    <x v="2"/>
    <s v="OFF-BI-10002706"/>
    <x v="1"/>
    <x v="8"/>
    <s v="Avery Premier Heavy-Duty Binder with Round Locking Rings"/>
    <x v="841"/>
    <x v="1"/>
    <x v="3"/>
    <x v="872"/>
    <n v="-1.7000000000000004"/>
    <n v="23.133599999999998"/>
    <n v="2.8559999999999994"/>
    <n v="-4.8552"/>
    <x v="1"/>
    <s v="high"/>
    <n v="-0.62962962962962965"/>
  </r>
  <r>
    <n v="919"/>
    <s v="CA-2016-165218"/>
    <d v="2016-03-05T00:00:00"/>
    <x v="10"/>
    <x v="0"/>
    <d v="2016-03-11T00:00:00"/>
    <s v="Standard Class"/>
    <s v="RW-19630"/>
    <s v="Rob Williams"/>
    <x v="1"/>
    <s v="United States"/>
    <x v="61"/>
    <x v="5"/>
    <n v="75220"/>
    <x v="2"/>
    <s v="OFF-EN-10000056"/>
    <x v="1"/>
    <x v="12"/>
    <s v="Cameo Buff Policy Envelopes"/>
    <x v="842"/>
    <x v="1"/>
    <x v="2"/>
    <x v="873"/>
    <n v="0.33749999999999986"/>
    <n v="98.945700000000016"/>
    <n v="49.783999999999999"/>
    <n v="16.802099999999992"/>
    <x v="0"/>
    <s v="average"/>
    <n v="0.50943396226415061"/>
  </r>
  <r>
    <n v="920"/>
    <s v="CA-2016-165218"/>
    <d v="2016-03-05T00:00:00"/>
    <x v="10"/>
    <x v="0"/>
    <d v="2016-03-11T00:00:00"/>
    <s v="Standard Class"/>
    <s v="RW-19630"/>
    <s v="Rob Williams"/>
    <x v="1"/>
    <s v="United States"/>
    <x v="61"/>
    <x v="5"/>
    <n v="75220"/>
    <x v="2"/>
    <s v="OFF-ST-10001558"/>
    <x v="1"/>
    <x v="4"/>
    <s v="Acco Perma 4000 Stacking Storage Drawers"/>
    <x v="843"/>
    <x v="7"/>
    <x v="2"/>
    <x v="874"/>
    <n v="-6.2499999999999993E-2"/>
    <n v="13.803999999999998"/>
    <n v="12.991999999999999"/>
    <n v="-0.81199999999999983"/>
    <x v="1"/>
    <s v="average"/>
    <n v="-5.8823529411764698E-2"/>
  </r>
  <r>
    <n v="921"/>
    <s v="CA-2014-138296"/>
    <d v="2014-12-05T00:00:00"/>
    <x v="4"/>
    <x v="2"/>
    <d v="2014-12-12T00:00:00"/>
    <s v="Standard Class"/>
    <s v="RC-19825"/>
    <s v="Roy Collins"/>
    <x v="0"/>
    <s v="United States"/>
    <x v="166"/>
    <x v="17"/>
    <n v="22304"/>
    <x v="0"/>
    <s v="OFF-ST-10002444"/>
    <x v="1"/>
    <x v="4"/>
    <s v="Recycled Eldon Regeneration Jumbo File"/>
    <x v="335"/>
    <x v="0"/>
    <x v="0"/>
    <x v="727"/>
    <n v="0.27999999999999997"/>
    <n v="17.683199999999999"/>
    <n v="12.28"/>
    <n v="3.4383999999999997"/>
    <x v="0"/>
    <s v="low"/>
    <n v="0.38888888888888884"/>
  </r>
  <r>
    <n v="922"/>
    <s v="CA-2015-111164"/>
    <d v="2015-04-11T00:00:00"/>
    <x v="3"/>
    <x v="1"/>
    <d v="2015-04-15T00:00:00"/>
    <s v="Standard Class"/>
    <s v="SE-20110"/>
    <s v="Sanjit Engle"/>
    <x v="0"/>
    <s v="United States"/>
    <x v="20"/>
    <x v="15"/>
    <n v="10009"/>
    <x v="3"/>
    <s v="TEC-AC-10002473"/>
    <x v="2"/>
    <x v="11"/>
    <s v="Maxell 4.7GB DVD-R"/>
    <x v="844"/>
    <x v="1"/>
    <x v="0"/>
    <x v="875"/>
    <n v="0.40999999999999992"/>
    <n v="50.232600000000005"/>
    <n v="28.38"/>
    <n v="11.635799999999998"/>
    <x v="0"/>
    <s v="low"/>
    <n v="0.69491525423728795"/>
  </r>
  <r>
    <n v="923"/>
    <s v="CA-2015-111164"/>
    <d v="2015-04-11T00:00:00"/>
    <x v="3"/>
    <x v="1"/>
    <d v="2015-04-15T00:00:00"/>
    <s v="Standard Class"/>
    <s v="SE-20110"/>
    <s v="Sanjit Engle"/>
    <x v="0"/>
    <s v="United States"/>
    <x v="20"/>
    <x v="15"/>
    <n v="10009"/>
    <x v="3"/>
    <s v="TEC-PH-10004531"/>
    <x v="2"/>
    <x v="7"/>
    <s v="OtterBox Commuter Series Case - iPhone 5 &amp; 5s"/>
    <x v="845"/>
    <x v="7"/>
    <x v="0"/>
    <x v="876"/>
    <n v="0.48"/>
    <n v="11.434799999999999"/>
    <n v="21.99"/>
    <n v="10.555199999999999"/>
    <x v="0"/>
    <s v="low"/>
    <n v="0.92307692307692313"/>
  </r>
  <r>
    <n v="924"/>
    <s v="CA-2015-111164"/>
    <d v="2015-04-11T00:00:00"/>
    <x v="3"/>
    <x v="1"/>
    <d v="2015-04-15T00:00:00"/>
    <s v="Standard Class"/>
    <s v="SE-20110"/>
    <s v="Sanjit Engle"/>
    <x v="0"/>
    <s v="United States"/>
    <x v="20"/>
    <x v="15"/>
    <n v="10009"/>
    <x v="3"/>
    <s v="OFF-AP-10004487"/>
    <x v="1"/>
    <x v="9"/>
    <s v="Kensington 4 Outlet MasterPiece Compact Power Control Center"/>
    <x v="846"/>
    <x v="2"/>
    <x v="0"/>
    <x v="877"/>
    <n v="0.27999999999999997"/>
    <n v="292.75199999999995"/>
    <n v="81.319999999999993"/>
    <n v="22.769599999999997"/>
    <x v="0"/>
    <s v="low"/>
    <n v="0.3888888888888889"/>
  </r>
  <r>
    <n v="925"/>
    <s v="CA-2016-149797"/>
    <d v="2016-09-15T00:00:00"/>
    <x v="8"/>
    <x v="0"/>
    <d v="2016-09-20T00:00:00"/>
    <s v="Standard Class"/>
    <s v="AH-10075"/>
    <s v="Adam Hart"/>
    <x v="1"/>
    <s v="United States"/>
    <x v="20"/>
    <x v="15"/>
    <n v="10011"/>
    <x v="3"/>
    <s v="OFF-BI-10003650"/>
    <x v="1"/>
    <x v="8"/>
    <s v="GBC DocuBind 300 Electric Binding Machine"/>
    <x v="847"/>
    <x v="0"/>
    <x v="2"/>
    <x v="878"/>
    <n v="0.34999999999999987"/>
    <n v="547.01920000000018"/>
    <n v="420.78400000000005"/>
    <n v="147.27439999999996"/>
    <x v="0"/>
    <s v="average"/>
    <n v="0.5384615384615381"/>
  </r>
  <r>
    <n v="926"/>
    <s v="CA-2014-132962"/>
    <d v="2014-09-13T00:00:00"/>
    <x v="8"/>
    <x v="2"/>
    <d v="2014-09-16T00:00:00"/>
    <s v="First Class"/>
    <s v="JM-15535"/>
    <s v="Jessica Myrick"/>
    <x v="0"/>
    <s v="United States"/>
    <x v="10"/>
    <x v="9"/>
    <n v="19143"/>
    <x v="3"/>
    <s v="OFF-PA-10003543"/>
    <x v="1"/>
    <x v="10"/>
    <s v="Xerox 1985"/>
    <x v="12"/>
    <x v="1"/>
    <x v="2"/>
    <x v="12"/>
    <n v="0.34999999999999992"/>
    <n v="10.108800000000002"/>
    <n v="5.1840000000000011"/>
    <n v="1.8144"/>
    <x v="0"/>
    <s v="average"/>
    <n v="0.53846153846153832"/>
  </r>
  <r>
    <n v="927"/>
    <s v="CA-2014-132962"/>
    <d v="2014-09-13T00:00:00"/>
    <x v="8"/>
    <x v="2"/>
    <d v="2014-09-16T00:00:00"/>
    <s v="First Class"/>
    <s v="JM-15535"/>
    <s v="Jessica Myrick"/>
    <x v="0"/>
    <s v="United States"/>
    <x v="10"/>
    <x v="9"/>
    <n v="19143"/>
    <x v="3"/>
    <s v="TEC-AC-10004353"/>
    <x v="2"/>
    <x v="11"/>
    <s v="Hypercom P1300 Pinpad"/>
    <x v="848"/>
    <x v="2"/>
    <x v="2"/>
    <x v="879"/>
    <n v="0.21249999999999999"/>
    <n v="198.45000000000002"/>
    <n v="50.400000000000006"/>
    <n v="10.71"/>
    <x v="0"/>
    <s v="average"/>
    <n v="0.26984126984126983"/>
  </r>
  <r>
    <n v="928"/>
    <s v="CA-2015-115091"/>
    <d v="2015-10-05T00:00:00"/>
    <x v="2"/>
    <x v="1"/>
    <d v="2015-10-09T00:00:00"/>
    <s v="Standard Class"/>
    <s v="JJ-15760"/>
    <s v="Joel Jenkins"/>
    <x v="2"/>
    <s v="United States"/>
    <x v="24"/>
    <x v="17"/>
    <n v="22153"/>
    <x v="0"/>
    <s v="OFF-AR-10000658"/>
    <x v="1"/>
    <x v="6"/>
    <s v="Newell 324"/>
    <x v="849"/>
    <x v="4"/>
    <x v="0"/>
    <x v="880"/>
    <n v="0.27999999999999997"/>
    <n v="33.264000000000003"/>
    <n v="11.55"/>
    <n v="3.234"/>
    <x v="0"/>
    <s v="low"/>
    <n v="0.38888888888888884"/>
  </r>
  <r>
    <n v="929"/>
    <s v="CA-2015-115091"/>
    <d v="2015-10-05T00:00:00"/>
    <x v="2"/>
    <x v="1"/>
    <d v="2015-10-09T00:00:00"/>
    <s v="Standard Class"/>
    <s v="JJ-15760"/>
    <s v="Joel Jenkins"/>
    <x v="2"/>
    <s v="United States"/>
    <x v="24"/>
    <x v="17"/>
    <n v="22153"/>
    <x v="0"/>
    <s v="OFF-AP-10000696"/>
    <x v="1"/>
    <x v="9"/>
    <s v="Holmes Odor Grabber"/>
    <x v="850"/>
    <x v="0"/>
    <x v="0"/>
    <x v="881"/>
    <n v="0.32999999999999996"/>
    <n v="19.322800000000001"/>
    <n v="14.42"/>
    <n v="4.7585999999999995"/>
    <x v="0"/>
    <s v="low"/>
    <n v="0.49253731343283574"/>
  </r>
  <r>
    <n v="930"/>
    <s v="CA-2017-144932"/>
    <d v="2017-04-14T00:00:00"/>
    <x v="3"/>
    <x v="3"/>
    <d v="2017-04-17T00:00:00"/>
    <s v="First Class"/>
    <s v="AB-10165"/>
    <s v="Alan Barnes"/>
    <x v="0"/>
    <s v="United States"/>
    <x v="167"/>
    <x v="24"/>
    <n v="43615"/>
    <x v="3"/>
    <s v="OFF-AR-10003560"/>
    <x v="1"/>
    <x v="6"/>
    <s v="Zebra Zazzle Fluorescent Highlighters"/>
    <x v="851"/>
    <x v="1"/>
    <x v="2"/>
    <x v="882"/>
    <n v="0.17499999999999988"/>
    <n v="12.038400000000003"/>
    <n v="4.8640000000000008"/>
    <n v="0.85119999999999951"/>
    <x v="0"/>
    <s v="average"/>
    <n v="0.21212121212121196"/>
  </r>
  <r>
    <n v="931"/>
    <s v="CA-2017-144932"/>
    <d v="2017-04-14T00:00:00"/>
    <x v="3"/>
    <x v="3"/>
    <d v="2017-04-17T00:00:00"/>
    <s v="First Class"/>
    <s v="AB-10165"/>
    <s v="Alan Barnes"/>
    <x v="0"/>
    <s v="United States"/>
    <x v="167"/>
    <x v="24"/>
    <n v="43615"/>
    <x v="3"/>
    <s v="OFF-AR-10001468"/>
    <x v="1"/>
    <x v="6"/>
    <s v="Sanford Prismacolor Professional Thick Lead Art Pencils, 36-Color Set"/>
    <x v="852"/>
    <x v="1"/>
    <x v="2"/>
    <x v="883"/>
    <n v="0.23750000000000004"/>
    <n v="68.515199999999993"/>
    <n v="29.951999999999998"/>
    <n v="7.1136000000000008"/>
    <x v="0"/>
    <s v="average"/>
    <n v="0.31147540983606564"/>
  </r>
  <r>
    <n v="932"/>
    <s v="CA-2017-144932"/>
    <d v="2017-04-14T00:00:00"/>
    <x v="3"/>
    <x v="3"/>
    <d v="2017-04-17T00:00:00"/>
    <s v="First Class"/>
    <s v="AB-10165"/>
    <s v="Alan Barnes"/>
    <x v="0"/>
    <s v="United States"/>
    <x v="167"/>
    <x v="24"/>
    <n v="43615"/>
    <x v="3"/>
    <s v="OFF-PA-10004971"/>
    <x v="1"/>
    <x v="10"/>
    <s v="Xerox 196"/>
    <x v="853"/>
    <x v="1"/>
    <x v="2"/>
    <x v="884"/>
    <n v="0.36250000000000004"/>
    <n v="8.8434000000000008"/>
    <n v="4.6240000000000006"/>
    <n v="1.6762000000000004"/>
    <x v="0"/>
    <s v="average"/>
    <n v="0.56862745098039225"/>
  </r>
  <r>
    <n v="933"/>
    <s v="CA-2017-114216"/>
    <d v="2017-09-02T00:00:00"/>
    <x v="8"/>
    <x v="3"/>
    <d v="2017-09-06T00:00:00"/>
    <s v="Standard Class"/>
    <s v="RK-19300"/>
    <s v="Ralph Kennedy"/>
    <x v="0"/>
    <s v="United States"/>
    <x v="10"/>
    <x v="9"/>
    <n v="19140"/>
    <x v="3"/>
    <s v="OFF-PA-10002195"/>
    <x v="1"/>
    <x v="10"/>
    <s v="RSVP Cards &amp; Envelopes, Blank White, 8-1/2&quot; X 11&quot;, 24 Cards/25 Envelopes/Set"/>
    <x v="854"/>
    <x v="1"/>
    <x v="2"/>
    <x v="885"/>
    <n v="0.33749999999999997"/>
    <n v="8.0772000000000013"/>
    <n v="4.0640000000000001"/>
    <n v="1.3715999999999999"/>
    <x v="0"/>
    <s v="average"/>
    <n v="0.50943396226415083"/>
  </r>
  <r>
    <n v="934"/>
    <s v="CA-2016-140081"/>
    <d v="2016-06-20T00:00:00"/>
    <x v="1"/>
    <x v="0"/>
    <d v="2016-06-24T00:00:00"/>
    <s v="Standard Class"/>
    <s v="CG-12040"/>
    <s v="Catherine Glotzbach"/>
    <x v="2"/>
    <s v="United States"/>
    <x v="10"/>
    <x v="9"/>
    <n v="19120"/>
    <x v="3"/>
    <s v="OFF-PA-10001745"/>
    <x v="1"/>
    <x v="10"/>
    <s v="Wirebound Message Books, 2 7/8&quot; x 5&quot;, 3 Forms per Page"/>
    <x v="855"/>
    <x v="8"/>
    <x v="2"/>
    <x v="886"/>
    <n v="0.33749999999999991"/>
    <n v="29.849600000000009"/>
    <n v="5.6320000000000006"/>
    <n v="1.9007999999999996"/>
    <x v="0"/>
    <s v="average"/>
    <n v="0.50943396226415072"/>
  </r>
  <r>
    <n v="935"/>
    <s v="CA-2016-140081"/>
    <d v="2016-06-20T00:00:00"/>
    <x v="1"/>
    <x v="0"/>
    <d v="2016-06-24T00:00:00"/>
    <s v="Standard Class"/>
    <s v="CG-12040"/>
    <s v="Catherine Glotzbach"/>
    <x v="2"/>
    <s v="United States"/>
    <x v="10"/>
    <x v="9"/>
    <n v="19120"/>
    <x v="3"/>
    <s v="OFF-BI-10004826"/>
    <x v="1"/>
    <x v="8"/>
    <s v="JM Magazine Binder"/>
    <x v="856"/>
    <x v="5"/>
    <x v="6"/>
    <x v="887"/>
    <n v="-0.73333333333333284"/>
    <n v="51.511200000000002"/>
    <n v="4.9530000000000012"/>
    <n v="-3.6321999999999988"/>
    <x v="1"/>
    <s v="high"/>
    <n v="-0.42307692307692291"/>
  </r>
  <r>
    <n v="936"/>
    <s v="CA-2016-140081"/>
    <d v="2016-06-20T00:00:00"/>
    <x v="1"/>
    <x v="0"/>
    <d v="2016-06-24T00:00:00"/>
    <s v="Standard Class"/>
    <s v="CG-12040"/>
    <s v="Catherine Glotzbach"/>
    <x v="2"/>
    <s v="United States"/>
    <x v="10"/>
    <x v="9"/>
    <n v="19120"/>
    <x v="3"/>
    <s v="OFF-PA-10001870"/>
    <x v="1"/>
    <x v="10"/>
    <s v="Xerox 202"/>
    <x v="12"/>
    <x v="1"/>
    <x v="2"/>
    <x v="12"/>
    <n v="0.34999999999999992"/>
    <n v="10.108800000000002"/>
    <n v="5.1840000000000011"/>
    <n v="1.8144"/>
    <x v="0"/>
    <s v="average"/>
    <n v="0.53846153846153832"/>
  </r>
  <r>
    <n v="937"/>
    <s v="CA-2016-140081"/>
    <d v="2016-06-20T00:00:00"/>
    <x v="1"/>
    <x v="0"/>
    <d v="2016-06-24T00:00:00"/>
    <s v="Standard Class"/>
    <s v="CG-12040"/>
    <s v="Catherine Glotzbach"/>
    <x v="2"/>
    <s v="United States"/>
    <x v="10"/>
    <x v="9"/>
    <n v="19120"/>
    <x v="3"/>
    <s v="OFF-AP-10001058"/>
    <x v="1"/>
    <x v="9"/>
    <s v="Sanyo 2.5 Cubic Foot Mid-Size Office Refrigerators"/>
    <x v="857"/>
    <x v="0"/>
    <x v="2"/>
    <x v="888"/>
    <n v="7.4999999999999942E-2"/>
    <n v="414.11880000000008"/>
    <n v="223.84800000000001"/>
    <n v="16.788599999999988"/>
    <x v="0"/>
    <s v="average"/>
    <n v="8.1081081081081002E-2"/>
  </r>
  <r>
    <n v="938"/>
    <s v="US-2017-111745"/>
    <d v="2017-11-05T00:00:00"/>
    <x v="0"/>
    <x v="3"/>
    <d v="2017-11-06T00:00:00"/>
    <s v="First Class"/>
    <s v="RA-19885"/>
    <s v="Ruben Ausman"/>
    <x v="1"/>
    <s v="United States"/>
    <x v="168"/>
    <x v="27"/>
    <n v="87401"/>
    <x v="1"/>
    <s v="TEC-AC-10003911"/>
    <x v="2"/>
    <x v="11"/>
    <s v="NETGEAR AC1750 Dual Band Gigabit Smart WiFi Router"/>
    <x v="858"/>
    <x v="7"/>
    <x v="0"/>
    <x v="889"/>
    <n v="0.33999999999999991"/>
    <n v="105.59340000000002"/>
    <n v="159.99"/>
    <n v="54.396599999999992"/>
    <x v="0"/>
    <s v="low"/>
    <n v="0.51515151515151503"/>
  </r>
  <r>
    <n v="939"/>
    <s v="CA-2015-148250"/>
    <d v="2015-12-13T00:00:00"/>
    <x v="4"/>
    <x v="1"/>
    <d v="2015-12-17T00:00:00"/>
    <s v="Standard Class"/>
    <s v="RP-19270"/>
    <s v="Rachel Payne"/>
    <x v="1"/>
    <s v="United States"/>
    <x v="169"/>
    <x v="1"/>
    <n v="92503"/>
    <x v="1"/>
    <s v="OFF-PA-10000289"/>
    <x v="1"/>
    <x v="10"/>
    <s v="Xerox 213"/>
    <x v="91"/>
    <x v="0"/>
    <x v="0"/>
    <x v="91"/>
    <n v="0.48000000000000004"/>
    <n v="6.7392000000000003"/>
    <n v="6.48"/>
    <n v="3.1104000000000003"/>
    <x v="0"/>
    <s v="low"/>
    <n v="0.92307692307692313"/>
  </r>
  <r>
    <n v="940"/>
    <s v="CA-2015-148250"/>
    <d v="2015-12-13T00:00:00"/>
    <x v="4"/>
    <x v="1"/>
    <d v="2015-12-17T00:00:00"/>
    <s v="Standard Class"/>
    <s v="RP-19270"/>
    <s v="Rachel Payne"/>
    <x v="1"/>
    <s v="United States"/>
    <x v="169"/>
    <x v="1"/>
    <n v="92503"/>
    <x v="1"/>
    <s v="OFF-AP-10003040"/>
    <x v="1"/>
    <x v="9"/>
    <s v="Fellowes 8 Outlet Superior Workstation Surge Protector w/o Phone/Fax/Modem Protection"/>
    <x v="859"/>
    <x v="4"/>
    <x v="0"/>
    <x v="890"/>
    <n v="0.26"/>
    <n v="99.515199999999993"/>
    <n v="33.619999999999997"/>
    <n v="8.7411999999999992"/>
    <x v="0"/>
    <s v="low"/>
    <n v="0.35135135135135137"/>
  </r>
  <r>
    <n v="941"/>
    <s v="CA-2016-105760"/>
    <d v="2016-06-19T00:00:00"/>
    <x v="1"/>
    <x v="0"/>
    <d v="2016-06-20T00:00:00"/>
    <s v="First Class"/>
    <s v="KC-16255"/>
    <s v="Karen Carlisle"/>
    <x v="1"/>
    <s v="United States"/>
    <x v="8"/>
    <x v="1"/>
    <n v="94110"/>
    <x v="1"/>
    <s v="OFF-PA-10000350"/>
    <x v="1"/>
    <x v="10"/>
    <s v="Message Book, Standard Line &quot;While You Were Out&quot;, 5 1/2&quot; X 4&quot;, 200 Sets/Book"/>
    <x v="860"/>
    <x v="0"/>
    <x v="0"/>
    <x v="891"/>
    <n v="0.47"/>
    <n v="9.0736000000000008"/>
    <n v="8.56"/>
    <n v="4.0232000000000001"/>
    <x v="0"/>
    <s v="low"/>
    <n v="0.88679245283018859"/>
  </r>
  <r>
    <n v="942"/>
    <s v="CA-2016-142958"/>
    <d v="2016-12-13T00:00:00"/>
    <x v="4"/>
    <x v="0"/>
    <d v="2016-12-20T00:00:00"/>
    <s v="Standard Class"/>
    <s v="RW-19630"/>
    <s v="Rob Williams"/>
    <x v="1"/>
    <s v="United States"/>
    <x v="170"/>
    <x v="1"/>
    <n v="90503"/>
    <x v="1"/>
    <s v="OFF-BI-10001759"/>
    <x v="1"/>
    <x v="8"/>
    <s v="Acco Pressboard Covers with Storage Hooks, 14 7/8&quot; x 11&quot;, Dark Blue"/>
    <x v="861"/>
    <x v="0"/>
    <x v="2"/>
    <x v="892"/>
    <n v="0.36249999999999999"/>
    <n v="3.8862000000000001"/>
    <n v="3.048"/>
    <n v="1.1049"/>
    <x v="0"/>
    <s v="average"/>
    <n v="0.56862745098039214"/>
  </r>
  <r>
    <n v="943"/>
    <s v="CA-2016-142958"/>
    <d v="2016-12-13T00:00:00"/>
    <x v="4"/>
    <x v="0"/>
    <d v="2016-12-20T00:00:00"/>
    <s v="Standard Class"/>
    <s v="RW-19630"/>
    <s v="Rob Williams"/>
    <x v="1"/>
    <s v="United States"/>
    <x v="170"/>
    <x v="1"/>
    <n v="90503"/>
    <x v="1"/>
    <s v="FUR-TA-10000577"/>
    <x v="0"/>
    <x v="3"/>
    <s v="Bretford CR4500 Series Slim Rectangular Table"/>
    <x v="862"/>
    <x v="4"/>
    <x v="2"/>
    <x v="893"/>
    <n v="3.7500000000000033E-2"/>
    <n v="1072.4867999999999"/>
    <n v="278.56799999999998"/>
    <n v="10.446300000000008"/>
    <x v="0"/>
    <s v="average"/>
    <n v="3.8961038961038995E-2"/>
  </r>
  <r>
    <n v="944"/>
    <s v="CA-2015-120880"/>
    <d v="2015-05-29T00:00:00"/>
    <x v="5"/>
    <x v="1"/>
    <d v="2015-06-03T00:00:00"/>
    <s v="Standard Class"/>
    <s v="JL-15850"/>
    <s v="John Lucas"/>
    <x v="0"/>
    <s v="United States"/>
    <x v="4"/>
    <x v="4"/>
    <n v="98105"/>
    <x v="1"/>
    <s v="OFF-PA-10004101"/>
    <x v="1"/>
    <x v="10"/>
    <s v="Xerox 1894"/>
    <x v="56"/>
    <x v="2"/>
    <x v="0"/>
    <x v="56"/>
    <n v="0.48"/>
    <n v="16.848000000000006"/>
    <n v="6.4800000000000013"/>
    <n v="3.1104000000000003"/>
    <x v="0"/>
    <s v="low"/>
    <n v="0.9230769230769228"/>
  </r>
  <r>
    <n v="945"/>
    <s v="CA-2015-120880"/>
    <d v="2015-05-29T00:00:00"/>
    <x v="5"/>
    <x v="1"/>
    <d v="2015-06-03T00:00:00"/>
    <s v="Standard Class"/>
    <s v="JL-15850"/>
    <s v="John Lucas"/>
    <x v="0"/>
    <s v="United States"/>
    <x v="4"/>
    <x v="4"/>
    <n v="98105"/>
    <x v="1"/>
    <s v="OFF-ST-10001496"/>
    <x v="1"/>
    <x v="4"/>
    <s v="Standard Rollaway File with Lock"/>
    <x v="863"/>
    <x v="1"/>
    <x v="0"/>
    <x v="894"/>
    <n v="0.26000000000000006"/>
    <n v="400.02179999999993"/>
    <n v="180.18999999999997"/>
    <n v="46.849400000000003"/>
    <x v="0"/>
    <s v="low"/>
    <n v="0.35135135135135143"/>
  </r>
  <r>
    <n v="946"/>
    <s v="CA-2015-120880"/>
    <d v="2015-05-29T00:00:00"/>
    <x v="5"/>
    <x v="1"/>
    <d v="2015-06-03T00:00:00"/>
    <s v="Standard Class"/>
    <s v="JL-15850"/>
    <s v="John Lucas"/>
    <x v="0"/>
    <s v="United States"/>
    <x v="4"/>
    <x v="4"/>
    <n v="98105"/>
    <x v="1"/>
    <s v="OFF-BI-10002931"/>
    <x v="1"/>
    <x v="8"/>
    <s v="Avery Trapezoid Extra Heavy Duty 4&quot; Binders"/>
    <x v="864"/>
    <x v="2"/>
    <x v="2"/>
    <x v="895"/>
    <n v="0.375"/>
    <n v="104.85"/>
    <n v="33.552"/>
    <n v="12.581999999999999"/>
    <x v="0"/>
    <s v="average"/>
    <n v="0.6"/>
  </r>
  <r>
    <n v="947"/>
    <s v="US-2015-140200"/>
    <d v="2015-07-26T00:00:00"/>
    <x v="7"/>
    <x v="1"/>
    <d v="2015-07-28T00:00:00"/>
    <s v="First Class"/>
    <s v="CA-12775"/>
    <s v="Cynthia Arntzen"/>
    <x v="0"/>
    <s v="United States"/>
    <x v="123"/>
    <x v="16"/>
    <n v="85204"/>
    <x v="1"/>
    <s v="FUR-TA-10002356"/>
    <x v="0"/>
    <x v="3"/>
    <s v="Bevis Boat-Shaped Conference Table"/>
    <x v="865"/>
    <x v="1"/>
    <x v="5"/>
    <x v="896"/>
    <n v="-0.52000000000000013"/>
    <n v="597.61080000000004"/>
    <n v="131.05500000000001"/>
    <n v="-68.148600000000016"/>
    <x v="1"/>
    <s v="high"/>
    <n v="-0.3421052631578948"/>
  </r>
  <r>
    <n v="948"/>
    <s v="US-2017-110576"/>
    <d v="2017-11-28T00:00:00"/>
    <x v="0"/>
    <x v="3"/>
    <d v="2017-12-02T00:00:00"/>
    <s v="Standard Class"/>
    <s v="RB-19795"/>
    <s v="Ross Baird"/>
    <x v="2"/>
    <s v="United States"/>
    <x v="10"/>
    <x v="9"/>
    <n v="19120"/>
    <x v="3"/>
    <s v="FUR-FU-10003601"/>
    <x v="0"/>
    <x v="5"/>
    <s v="Deflect-o RollaMat Studded, Beveled Mat for Medium Pile Carpeting"/>
    <x v="866"/>
    <x v="3"/>
    <x v="2"/>
    <x v="897"/>
    <n v="-2.500000000000005E-2"/>
    <n v="529.40020000000004"/>
    <n v="73.784000000000006"/>
    <n v="-1.8446000000000038"/>
    <x v="1"/>
    <s v="average"/>
    <n v="-2.4390243902439074E-2"/>
  </r>
  <r>
    <n v="949"/>
    <s v="US-2017-110576"/>
    <d v="2017-11-28T00:00:00"/>
    <x v="0"/>
    <x v="3"/>
    <d v="2017-12-02T00:00:00"/>
    <s v="Standard Class"/>
    <s v="RB-19795"/>
    <s v="Ross Baird"/>
    <x v="2"/>
    <s v="United States"/>
    <x v="10"/>
    <x v="9"/>
    <n v="19120"/>
    <x v="3"/>
    <s v="FUR-FU-10000576"/>
    <x v="0"/>
    <x v="5"/>
    <s v="Luxo Professional Fluorescent Magnifier Lamp with Clamp-Mount Base"/>
    <x v="867"/>
    <x v="5"/>
    <x v="2"/>
    <x v="898"/>
    <n v="7.5000000000000011E-2"/>
    <n v="931.68960000000004"/>
    <n v="167.87200000000001"/>
    <n v="12.590400000000002"/>
    <x v="0"/>
    <s v="average"/>
    <n v="8.1081081081081099E-2"/>
  </r>
  <r>
    <n v="950"/>
    <s v="US-2017-110576"/>
    <d v="2017-11-28T00:00:00"/>
    <x v="0"/>
    <x v="3"/>
    <d v="2017-12-02T00:00:00"/>
    <s v="Standard Class"/>
    <s v="RB-19795"/>
    <s v="Ross Baird"/>
    <x v="2"/>
    <s v="United States"/>
    <x v="10"/>
    <x v="9"/>
    <n v="19120"/>
    <x v="3"/>
    <s v="FUR-TA-10004154"/>
    <x v="0"/>
    <x v="3"/>
    <s v="Riverside Furniture Oval Coffee Table, Oval End Table, End Table with Drawer"/>
    <x v="868"/>
    <x v="13"/>
    <x v="10"/>
    <x v="899"/>
    <n v="-0.30000000000000004"/>
    <n v="2684.9160000000002"/>
    <n v="172.11"/>
    <n v="-51.63300000000001"/>
    <x v="1"/>
    <s v="high"/>
    <n v="-0.23076923076923081"/>
  </r>
  <r>
    <n v="951"/>
    <s v="US-2017-110576"/>
    <d v="2017-11-28T00:00:00"/>
    <x v="0"/>
    <x v="3"/>
    <d v="2017-12-02T00:00:00"/>
    <s v="Standard Class"/>
    <s v="RB-19795"/>
    <s v="Ross Baird"/>
    <x v="2"/>
    <s v="United States"/>
    <x v="10"/>
    <x v="9"/>
    <n v="19120"/>
    <x v="3"/>
    <s v="OFF-PA-10000788"/>
    <x v="1"/>
    <x v="10"/>
    <s v="Xerox 210"/>
    <x v="12"/>
    <x v="1"/>
    <x v="2"/>
    <x v="12"/>
    <n v="0.34999999999999992"/>
    <n v="10.108800000000002"/>
    <n v="5.1840000000000011"/>
    <n v="1.8144"/>
    <x v="0"/>
    <s v="average"/>
    <n v="0.53846153846153832"/>
  </r>
  <r>
    <n v="952"/>
    <s v="US-2017-110576"/>
    <d v="2017-11-28T00:00:00"/>
    <x v="0"/>
    <x v="3"/>
    <d v="2017-12-02T00:00:00"/>
    <s v="Standard Class"/>
    <s v="RB-19795"/>
    <s v="Ross Baird"/>
    <x v="2"/>
    <s v="United States"/>
    <x v="10"/>
    <x v="9"/>
    <n v="19120"/>
    <x v="3"/>
    <s v="OFF-PA-10002479"/>
    <x v="1"/>
    <x v="10"/>
    <s v="Xerox 4200 Series MultiUse Premium Copy Paper (20Lb. and 84 Bright)"/>
    <x v="869"/>
    <x v="5"/>
    <x v="2"/>
    <x v="900"/>
    <n v="0.3125"/>
    <n v="17.423999999999999"/>
    <n v="4.2240000000000002"/>
    <n v="1.32"/>
    <x v="0"/>
    <s v="average"/>
    <n v="0.45454545454545453"/>
  </r>
  <r>
    <n v="953"/>
    <s v="CA-2017-131156"/>
    <d v="2017-04-03T00:00:00"/>
    <x v="3"/>
    <x v="3"/>
    <d v="2017-04-07T00:00:00"/>
    <s v="Standard Class"/>
    <s v="KH-16360"/>
    <s v="Katherine Hughes"/>
    <x v="0"/>
    <s v="United States"/>
    <x v="10"/>
    <x v="9"/>
    <n v="19143"/>
    <x v="3"/>
    <s v="FUR-FU-10001940"/>
    <x v="0"/>
    <x v="5"/>
    <s v="Staple-based wall hangings"/>
    <x v="870"/>
    <x v="4"/>
    <x v="2"/>
    <x v="901"/>
    <n v="0.30000000000000004"/>
    <n v="17.830399999999997"/>
    <n v="6.3680000000000003"/>
    <n v="1.9104000000000005"/>
    <x v="0"/>
    <s v="average"/>
    <n v="0.42857142857142877"/>
  </r>
  <r>
    <n v="954"/>
    <s v="CA-2017-136539"/>
    <d v="2017-12-28T00:00:00"/>
    <x v="4"/>
    <x v="3"/>
    <d v="2018-01-01T00:00:00"/>
    <s v="Standard Class"/>
    <s v="GH-14665"/>
    <s v="Greg Hansen"/>
    <x v="0"/>
    <s v="United States"/>
    <x v="171"/>
    <x v="5"/>
    <n v="78664"/>
    <x v="2"/>
    <s v="OFF-AR-10001958"/>
    <x v="1"/>
    <x v="6"/>
    <s v="Stanley Bostitch Contemporary Electric Pencil Sharpeners"/>
    <x v="220"/>
    <x v="0"/>
    <x v="2"/>
    <x v="222"/>
    <n v="9.9999999999999992E-2"/>
    <n v="24.451200000000004"/>
    <n v="13.584000000000001"/>
    <n v="1.3584000000000001"/>
    <x v="0"/>
    <s v="average"/>
    <n v="0.1111111111111111"/>
  </r>
  <r>
    <n v="955"/>
    <s v="CA-2017-136539"/>
    <d v="2017-12-28T00:00:00"/>
    <x v="4"/>
    <x v="3"/>
    <d v="2018-01-01T00:00:00"/>
    <s v="Standard Class"/>
    <s v="GH-14665"/>
    <s v="Greg Hansen"/>
    <x v="0"/>
    <s v="United States"/>
    <x v="171"/>
    <x v="5"/>
    <n v="78664"/>
    <x v="2"/>
    <s v="FUR-BO-10004709"/>
    <x v="0"/>
    <x v="0"/>
    <s v="Bush Westfield Collection Bookcases, Medium Cherry Finish"/>
    <x v="871"/>
    <x v="0"/>
    <x v="8"/>
    <x v="902"/>
    <n v="-0.14705882352941174"/>
    <n v="90.448799999999977"/>
    <n v="39.426399999999994"/>
    <n v="-5.7979999999999983"/>
    <x v="1"/>
    <s v="high"/>
    <n v="-0.12820512820512819"/>
  </r>
  <r>
    <n v="956"/>
    <s v="CA-2017-119305"/>
    <d v="2017-11-30T00:00:00"/>
    <x v="0"/>
    <x v="3"/>
    <d v="2017-12-04T00:00:00"/>
    <s v="Standard Class"/>
    <s v="SW-20275"/>
    <s v="Scott Williamson"/>
    <x v="0"/>
    <s v="United States"/>
    <x v="25"/>
    <x v="35"/>
    <n v="39212"/>
    <x v="0"/>
    <s v="OFF-ST-10000604"/>
    <x v="1"/>
    <x v="4"/>
    <s v="Home/Office Personal File Carts"/>
    <x v="872"/>
    <x v="2"/>
    <x v="0"/>
    <x v="903"/>
    <n v="0.24999999999999997"/>
    <n v="130.35"/>
    <n v="34.76"/>
    <n v="8.6899999999999977"/>
    <x v="0"/>
    <s v="low"/>
    <n v="0.33333333333333326"/>
  </r>
  <r>
    <n v="957"/>
    <s v="CA-2017-102414"/>
    <d v="2017-05-15T00:00:00"/>
    <x v="5"/>
    <x v="3"/>
    <d v="2017-05-18T00:00:00"/>
    <s v="Second Class"/>
    <s v="JA-15970"/>
    <s v="Joseph Airdo"/>
    <x v="0"/>
    <s v="United States"/>
    <x v="42"/>
    <x v="16"/>
    <n v="85023"/>
    <x v="1"/>
    <s v="TEC-PH-10002923"/>
    <x v="2"/>
    <x v="7"/>
    <s v="Logitech B530 USB Headset - headset - Full size, Binaural"/>
    <x v="873"/>
    <x v="7"/>
    <x v="2"/>
    <x v="904"/>
    <n v="8.7500000000000008E-2"/>
    <n v="27.002700000000001"/>
    <n v="29.592000000000002"/>
    <n v="2.5893000000000006"/>
    <x v="0"/>
    <s v="average"/>
    <n v="9.5890410958904132E-2"/>
  </r>
  <r>
    <n v="958"/>
    <s v="CA-2017-102414"/>
    <d v="2017-05-15T00:00:00"/>
    <x v="5"/>
    <x v="3"/>
    <d v="2017-05-18T00:00:00"/>
    <s v="Second Class"/>
    <s v="JA-15970"/>
    <s v="Joseph Airdo"/>
    <x v="0"/>
    <s v="United States"/>
    <x v="42"/>
    <x v="16"/>
    <n v="85023"/>
    <x v="1"/>
    <s v="OFF-BI-10004465"/>
    <x v="1"/>
    <x v="8"/>
    <s v="Avery Durable Slant Ring Binders"/>
    <x v="323"/>
    <x v="0"/>
    <x v="6"/>
    <x v="905"/>
    <n v="-0.66666666666666641"/>
    <n v="7.92"/>
    <n v="2.3760000000000003"/>
    <n v="-1.5839999999999996"/>
    <x v="1"/>
    <s v="high"/>
    <n v="-0.39999999999999991"/>
  </r>
  <r>
    <n v="959"/>
    <s v="CA-2017-102414"/>
    <d v="2017-05-15T00:00:00"/>
    <x v="5"/>
    <x v="3"/>
    <d v="2017-05-18T00:00:00"/>
    <s v="Second Class"/>
    <s v="JA-15970"/>
    <s v="Joseph Airdo"/>
    <x v="0"/>
    <s v="United States"/>
    <x v="42"/>
    <x v="16"/>
    <n v="85023"/>
    <x v="1"/>
    <s v="OFF-PA-10002333"/>
    <x v="1"/>
    <x v="10"/>
    <s v="Universal Ultra Bright White Copier/Laser Paper, 8 1/2&quot; x 11&quot;, Ream"/>
    <x v="12"/>
    <x v="1"/>
    <x v="2"/>
    <x v="906"/>
    <n v="0.36249999999999993"/>
    <n v="9.9144000000000041"/>
    <n v="5.1840000000000011"/>
    <n v="1.8792"/>
    <x v="0"/>
    <s v="average"/>
    <n v="0.56862745098039191"/>
  </r>
  <r>
    <n v="960"/>
    <s v="CA-2015-112571"/>
    <d v="2015-09-22T00:00:00"/>
    <x v="8"/>
    <x v="1"/>
    <d v="2015-09-22T00:00:00"/>
    <s v="Same Day"/>
    <s v="DL-12925"/>
    <s v="Daniel Lacy"/>
    <x v="0"/>
    <s v="United States"/>
    <x v="147"/>
    <x v="1"/>
    <n v="92054"/>
    <x v="1"/>
    <s v="FUR-FU-10004188"/>
    <x v="0"/>
    <x v="5"/>
    <s v="Luxo Professional Combination Clamp-On Lamps"/>
    <x v="874"/>
    <x v="0"/>
    <x v="0"/>
    <x v="907"/>
    <n v="0.26"/>
    <n v="151.404"/>
    <n v="102.3"/>
    <n v="26.597999999999999"/>
    <x v="0"/>
    <s v="low"/>
    <n v="0.35135135135135137"/>
  </r>
  <r>
    <n v="961"/>
    <s v="CA-2017-152142"/>
    <d v="2017-11-14T00:00:00"/>
    <x v="0"/>
    <x v="3"/>
    <d v="2017-11-19T00:00:00"/>
    <s v="Standard Class"/>
    <s v="LW-16990"/>
    <s v="Lindsay Williams"/>
    <x v="1"/>
    <s v="United States"/>
    <x v="8"/>
    <x v="1"/>
    <n v="94110"/>
    <x v="1"/>
    <s v="FUR-CH-10002965"/>
    <x v="0"/>
    <x v="1"/>
    <s v="Global Leather Highback Executive Chair with Pneumatic Height Adjustment, Black"/>
    <x v="244"/>
    <x v="0"/>
    <x v="2"/>
    <x v="246"/>
    <n v="8.7500000000000022E-2"/>
    <n v="293.43079999999998"/>
    <n v="160.78399999999999"/>
    <n v="14.068600000000004"/>
    <x v="0"/>
    <s v="average"/>
    <n v="9.5890410958904146E-2"/>
  </r>
  <r>
    <n v="962"/>
    <s v="CA-2015-160059"/>
    <d v="2015-11-27T00:00:00"/>
    <x v="0"/>
    <x v="1"/>
    <d v="2015-12-01T00:00:00"/>
    <s v="Standard Class"/>
    <s v="TB-21190"/>
    <s v="Thomas Brumley"/>
    <x v="2"/>
    <s v="United States"/>
    <x v="115"/>
    <x v="36"/>
    <n v="72701"/>
    <x v="0"/>
    <s v="OFF-BI-10000145"/>
    <x v="1"/>
    <x v="8"/>
    <s v="Zipper Ring Binder Pockets"/>
    <x v="875"/>
    <x v="0"/>
    <x v="0"/>
    <x v="908"/>
    <n v="0.48999999999999994"/>
    <n v="3.1824000000000003"/>
    <n v="3.12"/>
    <n v="1.5287999999999999"/>
    <x v="0"/>
    <s v="low"/>
    <n v="0.96078431372549"/>
  </r>
  <r>
    <n v="963"/>
    <s v="CA-2016-120859"/>
    <d v="2016-09-01T00:00:00"/>
    <x v="8"/>
    <x v="0"/>
    <d v="2016-09-04T00:00:00"/>
    <s v="First Class"/>
    <s v="CV-12805"/>
    <s v="Cynthia Voltz"/>
    <x v="1"/>
    <s v="United States"/>
    <x v="8"/>
    <x v="1"/>
    <n v="94110"/>
    <x v="1"/>
    <s v="OFF-EN-10001335"/>
    <x v="1"/>
    <x v="12"/>
    <s v="White Business Envelopes with Contemporary Seam, Recycled White Business Envelopes"/>
    <x v="876"/>
    <x v="0"/>
    <x v="0"/>
    <x v="909"/>
    <n v="0.5"/>
    <n v="10.94"/>
    <n v="10.94"/>
    <n v="5.47"/>
    <x v="0"/>
    <s v="low"/>
    <n v="1"/>
  </r>
  <r>
    <n v="964"/>
    <s v="CA-2014-127488"/>
    <d v="2014-09-22T00:00:00"/>
    <x v="8"/>
    <x v="2"/>
    <d v="2014-09-24T00:00:00"/>
    <s v="Second Class"/>
    <s v="MS-17365"/>
    <s v="Maribeth Schnelling"/>
    <x v="0"/>
    <s v="United States"/>
    <x v="172"/>
    <x v="2"/>
    <n v="33433"/>
    <x v="0"/>
    <s v="OFF-LA-10001613"/>
    <x v="1"/>
    <x v="2"/>
    <s v="Avery File Folder Labels"/>
    <x v="877"/>
    <x v="0"/>
    <x v="2"/>
    <x v="910"/>
    <n v="0.36250000000000004"/>
    <n v="2.9375999999999998"/>
    <n v="2.3039999999999998"/>
    <n v="0.83520000000000005"/>
    <x v="0"/>
    <s v="average"/>
    <n v="0.56862745098039225"/>
  </r>
  <r>
    <n v="965"/>
    <s v="CA-2017-135279"/>
    <d v="2017-04-09T00:00:00"/>
    <x v="3"/>
    <x v="3"/>
    <d v="2017-04-11T00:00:00"/>
    <s v="First Class"/>
    <s v="BS-11800"/>
    <s v="Bryan Spruell"/>
    <x v="2"/>
    <s v="United States"/>
    <x v="20"/>
    <x v="15"/>
    <n v="10011"/>
    <x v="3"/>
    <s v="OFF-LA-10004055"/>
    <x v="1"/>
    <x v="2"/>
    <s v="Color-Coded Legal Exhibit Labels"/>
    <x v="765"/>
    <x v="0"/>
    <x v="0"/>
    <x v="787"/>
    <n v="0.49"/>
    <n v="5.0082000000000004"/>
    <n v="4.91"/>
    <n v="2.4058999999999999"/>
    <x v="0"/>
    <s v="low"/>
    <n v="0.96078431372549011"/>
  </r>
  <r>
    <n v="966"/>
    <s v="CA-2017-135279"/>
    <d v="2017-04-09T00:00:00"/>
    <x v="3"/>
    <x v="3"/>
    <d v="2017-04-11T00:00:00"/>
    <s v="First Class"/>
    <s v="BS-11800"/>
    <s v="Bryan Spruell"/>
    <x v="2"/>
    <s v="United States"/>
    <x v="20"/>
    <x v="15"/>
    <n v="10011"/>
    <x v="3"/>
    <s v="OFF-AR-10004344"/>
    <x v="1"/>
    <x v="6"/>
    <s v="Bulldog Vacuum Base Pencil Sharpener"/>
    <x v="878"/>
    <x v="1"/>
    <x v="0"/>
    <x v="911"/>
    <n v="0.26999999999999996"/>
    <n v="26.258099999999999"/>
    <n v="11.99"/>
    <n v="3.2372999999999994"/>
    <x v="0"/>
    <s v="low"/>
    <n v="0.36986301369863006"/>
  </r>
  <r>
    <n v="967"/>
    <s v="CA-2017-135279"/>
    <d v="2017-04-09T00:00:00"/>
    <x v="3"/>
    <x v="3"/>
    <d v="2017-04-11T00:00:00"/>
    <s v="First Class"/>
    <s v="BS-11800"/>
    <s v="Bryan Spruell"/>
    <x v="2"/>
    <s v="United States"/>
    <x v="20"/>
    <x v="15"/>
    <n v="10011"/>
    <x v="3"/>
    <s v="OFF-PA-10004621"/>
    <x v="1"/>
    <x v="10"/>
    <s v="Xerox 212"/>
    <x v="91"/>
    <x v="0"/>
    <x v="0"/>
    <x v="91"/>
    <n v="0.48000000000000004"/>
    <n v="6.7392000000000003"/>
    <n v="6.48"/>
    <n v="3.1104000000000003"/>
    <x v="0"/>
    <s v="low"/>
    <n v="0.92307692307692313"/>
  </r>
  <r>
    <n v="968"/>
    <s v="CA-2017-135279"/>
    <d v="2017-04-09T00:00:00"/>
    <x v="3"/>
    <x v="3"/>
    <d v="2017-04-11T00:00:00"/>
    <s v="First Class"/>
    <s v="BS-11800"/>
    <s v="Bryan Spruell"/>
    <x v="2"/>
    <s v="United States"/>
    <x v="20"/>
    <x v="15"/>
    <n v="10011"/>
    <x v="3"/>
    <s v="OFF-PA-10001281"/>
    <x v="1"/>
    <x v="10"/>
    <s v="Computer Printout Paper with Letter-Trim Fine Perforations"/>
    <x v="879"/>
    <x v="4"/>
    <x v="0"/>
    <x v="912"/>
    <n v="0.48"/>
    <n v="99.632000000000005"/>
    <n v="47.9"/>
    <n v="22.991999999999997"/>
    <x v="0"/>
    <s v="low"/>
    <n v="0.92307692307692291"/>
  </r>
  <r>
    <n v="969"/>
    <s v="CA-2017-135279"/>
    <d v="2017-04-09T00:00:00"/>
    <x v="3"/>
    <x v="3"/>
    <d v="2017-04-11T00:00:00"/>
    <s v="First Class"/>
    <s v="BS-11800"/>
    <s v="Bryan Spruell"/>
    <x v="2"/>
    <s v="United States"/>
    <x v="20"/>
    <x v="15"/>
    <n v="10011"/>
    <x v="3"/>
    <s v="OFF-LA-10001613"/>
    <x v="1"/>
    <x v="2"/>
    <s v="Avery File Folder Labels"/>
    <x v="880"/>
    <x v="1"/>
    <x v="0"/>
    <x v="913"/>
    <n v="0.49"/>
    <n v="4.4064000000000005"/>
    <n v="2.8800000000000003"/>
    <n v="1.4112"/>
    <x v="0"/>
    <s v="low"/>
    <n v="0.96078431372549011"/>
  </r>
  <r>
    <n v="970"/>
    <s v="CA-2017-135279"/>
    <d v="2017-04-09T00:00:00"/>
    <x v="3"/>
    <x v="3"/>
    <d v="2017-04-11T00:00:00"/>
    <s v="First Class"/>
    <s v="BS-11800"/>
    <s v="Bryan Spruell"/>
    <x v="2"/>
    <s v="United States"/>
    <x v="20"/>
    <x v="15"/>
    <n v="10011"/>
    <x v="3"/>
    <s v="OFF-ST-10001097"/>
    <x v="1"/>
    <x v="4"/>
    <s v="Office Impressions Heavy Duty Welded Shelving &amp; Multimedia Storage Drawers"/>
    <x v="881"/>
    <x v="1"/>
    <x v="0"/>
    <x v="232"/>
    <n v="0"/>
    <n v="501.81000000000006"/>
    <n v="167.27"/>
    <n v="0"/>
    <x v="0"/>
    <s v="low"/>
    <n v="0"/>
  </r>
  <r>
    <n v="971"/>
    <s v="CA-2014-115791"/>
    <d v="2014-01-16T00:00:00"/>
    <x v="9"/>
    <x v="2"/>
    <d v="2014-01-18T00:00:00"/>
    <s v="Second Class"/>
    <s v="DL-13315"/>
    <s v="Delfina Latchford"/>
    <x v="0"/>
    <s v="United States"/>
    <x v="10"/>
    <x v="9"/>
    <n v="19134"/>
    <x v="3"/>
    <s v="FUR-FU-10001095"/>
    <x v="0"/>
    <x v="5"/>
    <s v="DAX Black Cherry Wood-Tone Poster Frame"/>
    <x v="882"/>
    <x v="5"/>
    <x v="2"/>
    <x v="914"/>
    <n v="0.22499999999999995"/>
    <n v="98.505600000000015"/>
    <n v="21.184000000000001"/>
    <n v="4.7664"/>
    <x v="0"/>
    <s v="average"/>
    <n v="0.2903225806451612"/>
  </r>
  <r>
    <n v="972"/>
    <s v="CA-2014-115791"/>
    <d v="2014-01-16T00:00:00"/>
    <x v="9"/>
    <x v="2"/>
    <d v="2014-01-18T00:00:00"/>
    <s v="Second Class"/>
    <s v="DL-13315"/>
    <s v="Delfina Latchford"/>
    <x v="0"/>
    <s v="United States"/>
    <x v="10"/>
    <x v="9"/>
    <n v="19134"/>
    <x v="3"/>
    <s v="TEC-PH-10004614"/>
    <x v="2"/>
    <x v="7"/>
    <s v="AT&amp;T 841000 Phone"/>
    <x v="883"/>
    <x v="1"/>
    <x v="10"/>
    <x v="915"/>
    <n v="-0.25000000000000011"/>
    <n v="155.25"/>
    <n v="41.4"/>
    <n v="-10.350000000000003"/>
    <x v="1"/>
    <s v="high"/>
    <n v="-0.20000000000000007"/>
  </r>
  <r>
    <n v="973"/>
    <s v="CA-2014-115791"/>
    <d v="2014-01-16T00:00:00"/>
    <x v="9"/>
    <x v="2"/>
    <d v="2014-01-18T00:00:00"/>
    <s v="Second Class"/>
    <s v="DL-13315"/>
    <s v="Delfina Latchford"/>
    <x v="0"/>
    <s v="United States"/>
    <x v="10"/>
    <x v="9"/>
    <n v="19134"/>
    <x v="3"/>
    <s v="OFF-BI-10001575"/>
    <x v="1"/>
    <x v="8"/>
    <s v="GBC Linen Binding Covers"/>
    <x v="662"/>
    <x v="0"/>
    <x v="6"/>
    <x v="674"/>
    <n v="-0.73333333333333317"/>
    <n v="32.219200000000001"/>
    <n v="9.2940000000000023"/>
    <n v="-6.8155999999999999"/>
    <x v="1"/>
    <s v="high"/>
    <n v="-0.42307692307692307"/>
  </r>
  <r>
    <n v="974"/>
    <s v="CA-2014-115791"/>
    <d v="2014-01-16T00:00:00"/>
    <x v="9"/>
    <x v="2"/>
    <d v="2014-01-18T00:00:00"/>
    <s v="Second Class"/>
    <s v="DL-13315"/>
    <s v="Delfina Latchford"/>
    <x v="0"/>
    <s v="United States"/>
    <x v="10"/>
    <x v="9"/>
    <n v="19134"/>
    <x v="3"/>
    <s v="OFF-LA-10001074"/>
    <x v="1"/>
    <x v="2"/>
    <s v="Round Specialty Laser Printer Labels"/>
    <x v="884"/>
    <x v="1"/>
    <x v="2"/>
    <x v="916"/>
    <n v="0.33749999999999986"/>
    <n v="19.922700000000006"/>
    <n v="10.024000000000001"/>
    <n v="3.3830999999999989"/>
    <x v="0"/>
    <s v="average"/>
    <n v="0.50943396226415061"/>
  </r>
  <r>
    <n v="975"/>
    <s v="US-2017-103247"/>
    <d v="2017-10-05T00:00:00"/>
    <x v="2"/>
    <x v="3"/>
    <d v="2017-10-08T00:00:00"/>
    <s v="Second Class"/>
    <s v="PO-19195"/>
    <s v="Phillina Ober"/>
    <x v="2"/>
    <s v="United States"/>
    <x v="20"/>
    <x v="15"/>
    <n v="10011"/>
    <x v="3"/>
    <s v="TEC-PH-10003555"/>
    <x v="2"/>
    <x v="7"/>
    <s v="Motorola HK250 Universal Bluetooth Headset"/>
    <x v="885"/>
    <x v="3"/>
    <x v="0"/>
    <x v="917"/>
    <n v="2.0000000000000059E-2"/>
    <n v="157.71139999999997"/>
    <n v="22.99"/>
    <n v="0.45980000000000132"/>
    <x v="0"/>
    <s v="low"/>
    <n v="2.0408163265306183E-2"/>
  </r>
  <r>
    <n v="976"/>
    <s v="US-2017-103247"/>
    <d v="2017-10-05T00:00:00"/>
    <x v="2"/>
    <x v="3"/>
    <d v="2017-10-08T00:00:00"/>
    <s v="Second Class"/>
    <s v="PO-19195"/>
    <s v="Phillina Ober"/>
    <x v="2"/>
    <s v="United States"/>
    <x v="20"/>
    <x v="15"/>
    <n v="10011"/>
    <x v="3"/>
    <s v="OFF-BI-10004492"/>
    <x v="1"/>
    <x v="8"/>
    <s v="Tuf-Vin Binders"/>
    <x v="376"/>
    <x v="1"/>
    <x v="2"/>
    <x v="385"/>
    <n v="0.33749999999999986"/>
    <n v="50.21220000000001"/>
    <n v="25.263999999999999"/>
    <n v="8.5265999999999966"/>
    <x v="0"/>
    <s v="average"/>
    <n v="0.50943396226415072"/>
  </r>
  <r>
    <n v="977"/>
    <s v="US-2017-100209"/>
    <d v="2017-07-09T00:00:00"/>
    <x v="7"/>
    <x v="3"/>
    <d v="2017-07-15T00:00:00"/>
    <s v="Standard Class"/>
    <s v="TD-20995"/>
    <s v="Tamara Dahlen"/>
    <x v="0"/>
    <s v="United States"/>
    <x v="32"/>
    <x v="21"/>
    <n v="97206"/>
    <x v="1"/>
    <s v="OFF-BI-10002012"/>
    <x v="1"/>
    <x v="8"/>
    <s v="Wilson Jones Easy Flow II Sheet Lifters"/>
    <x v="886"/>
    <x v="0"/>
    <x v="6"/>
    <x v="918"/>
    <n v="-0.73333333333333317"/>
    <n v="1.8720000000000003"/>
    <n v="0.54000000000000015"/>
    <n v="-0.39600000000000002"/>
    <x v="1"/>
    <s v="high"/>
    <n v="-0.42307692307692302"/>
  </r>
  <r>
    <n v="978"/>
    <s v="CA-2017-159366"/>
    <d v="2017-01-07T00:00:00"/>
    <x v="9"/>
    <x v="3"/>
    <d v="2017-01-10T00:00:00"/>
    <s v="First Class"/>
    <s v="BW-11110"/>
    <s v="Bart Watters"/>
    <x v="1"/>
    <s v="United States"/>
    <x v="66"/>
    <x v="12"/>
    <n v="48205"/>
    <x v="2"/>
    <s v="TEC-MA-10000822"/>
    <x v="2"/>
    <x v="15"/>
    <s v="Lexmark MX611dhe Monochrome Laser Printer"/>
    <x v="257"/>
    <x v="0"/>
    <x v="9"/>
    <x v="919"/>
    <n v="0.2222222222222221"/>
    <n v="2379.9860000000003"/>
    <n v="1529.991"/>
    <n v="339.99799999999982"/>
    <x v="0"/>
    <s v="low"/>
    <n v="0.28571428571428553"/>
  </r>
  <r>
    <n v="979"/>
    <s v="CA-2016-145499"/>
    <d v="2016-05-30T00:00:00"/>
    <x v="5"/>
    <x v="0"/>
    <d v="2016-05-31T00:00:00"/>
    <s v="First Class"/>
    <s v="RW-19690"/>
    <s v="Robert Waldorf"/>
    <x v="0"/>
    <s v="United States"/>
    <x v="40"/>
    <x v="3"/>
    <n v="28403"/>
    <x v="0"/>
    <s v="OFF-BI-10000848"/>
    <x v="1"/>
    <x v="8"/>
    <s v="Angle-D Ring Binders"/>
    <x v="577"/>
    <x v="0"/>
    <x v="6"/>
    <x v="586"/>
    <n v="-0.8"/>
    <n v="5.9076000000000004"/>
    <n v="1.6410000000000002"/>
    <n v="-1.3128000000000002"/>
    <x v="1"/>
    <s v="high"/>
    <n v="-0.44444444444444448"/>
  </r>
  <r>
    <n v="980"/>
    <s v="CA-2015-157035"/>
    <d v="2015-12-09T00:00:00"/>
    <x v="4"/>
    <x v="1"/>
    <d v="2015-12-12T00:00:00"/>
    <s v="First Class"/>
    <s v="KB-16600"/>
    <s v="Ken Brennan"/>
    <x v="1"/>
    <s v="United States"/>
    <x v="38"/>
    <x v="14"/>
    <n v="47201"/>
    <x v="2"/>
    <s v="OFF-PA-10004156"/>
    <x v="1"/>
    <x v="10"/>
    <s v="Xerox 188"/>
    <x v="887"/>
    <x v="1"/>
    <x v="0"/>
    <x v="920"/>
    <n v="0.49"/>
    <n v="17.350199999999997"/>
    <n v="11.339999999999998"/>
    <n v="5.5565999999999995"/>
    <x v="0"/>
    <s v="low"/>
    <n v="0.96078431372549022"/>
  </r>
  <r>
    <n v="981"/>
    <s v="CA-2016-144939"/>
    <d v="2016-10-03T00:00:00"/>
    <x v="2"/>
    <x v="0"/>
    <d v="2016-10-08T00:00:00"/>
    <s v="Standard Class"/>
    <s v="EB-13870"/>
    <s v="Emily Burns"/>
    <x v="0"/>
    <s v="United States"/>
    <x v="20"/>
    <x v="15"/>
    <n v="10035"/>
    <x v="3"/>
    <s v="FUR-CH-10003199"/>
    <x v="0"/>
    <x v="1"/>
    <s v="Office Star - Contemporary Task Swivel Chair"/>
    <x v="888"/>
    <x v="5"/>
    <x v="9"/>
    <x v="921"/>
    <n v="0.1555555555555555"/>
    <n v="506.06880000000007"/>
    <n v="99.882000000000005"/>
    <n v="15.537199999999997"/>
    <x v="0"/>
    <s v="low"/>
    <n v="0.18421052631578941"/>
  </r>
  <r>
    <n v="982"/>
    <s v="CA-2014-163419"/>
    <d v="2014-11-11T00:00:00"/>
    <x v="0"/>
    <x v="2"/>
    <d v="2014-11-14T00:00:00"/>
    <s v="Second Class"/>
    <s v="TZ-21580"/>
    <s v="Tracy Zic"/>
    <x v="0"/>
    <s v="United States"/>
    <x v="103"/>
    <x v="22"/>
    <n v="80027"/>
    <x v="1"/>
    <s v="OFF-AR-10000034"/>
    <x v="1"/>
    <x v="6"/>
    <s v="BIC Brite Liner Grip Highlighters, Assorted, 5/Pack"/>
    <x v="889"/>
    <x v="7"/>
    <x v="2"/>
    <x v="922"/>
    <n v="0.23749999999999993"/>
    <n v="2.5864000000000003"/>
    <n v="3.3920000000000003"/>
    <n v="0.80559999999999987"/>
    <x v="0"/>
    <s v="average"/>
    <n v="0.31147540983606548"/>
  </r>
  <r>
    <n v="983"/>
    <s v="CA-2014-163419"/>
    <d v="2014-11-11T00:00:00"/>
    <x v="0"/>
    <x v="2"/>
    <d v="2014-11-14T00:00:00"/>
    <s v="Second Class"/>
    <s v="TZ-21580"/>
    <s v="Tracy Zic"/>
    <x v="0"/>
    <s v="United States"/>
    <x v="103"/>
    <x v="22"/>
    <n v="80027"/>
    <x v="1"/>
    <s v="TEC-PH-10000560"/>
    <x v="2"/>
    <x v="7"/>
    <s v="Samsung Galaxy S III - 16GB - pebble blue (T-Mobile)"/>
    <x v="890"/>
    <x v="0"/>
    <x v="2"/>
    <x v="923"/>
    <n v="0.10000000000000005"/>
    <n v="503.98559999999998"/>
    <n v="279.99200000000002"/>
    <n v="27.999200000000016"/>
    <x v="0"/>
    <s v="average"/>
    <n v="0.11111111111111117"/>
  </r>
  <r>
    <n v="984"/>
    <s v="CA-2014-163419"/>
    <d v="2014-11-11T00:00:00"/>
    <x v="0"/>
    <x v="2"/>
    <d v="2014-11-14T00:00:00"/>
    <s v="Second Class"/>
    <s v="TZ-21580"/>
    <s v="Tracy Zic"/>
    <x v="0"/>
    <s v="United States"/>
    <x v="103"/>
    <x v="22"/>
    <n v="80027"/>
    <x v="1"/>
    <s v="FUR-CH-10000665"/>
    <x v="0"/>
    <x v="1"/>
    <s v="Global Airflow Leather Mesh Back Chair, Black"/>
    <x v="891"/>
    <x v="2"/>
    <x v="2"/>
    <x v="924"/>
    <n v="0.12499999999999989"/>
    <n v="528.43000000000006"/>
    <n v="120.78399999999999"/>
    <n v="15.097999999999985"/>
    <x v="0"/>
    <s v="average"/>
    <n v="0.14285714285714268"/>
  </r>
  <r>
    <n v="985"/>
    <s v="CA-2017-100314"/>
    <d v="2017-09-29T00:00:00"/>
    <x v="8"/>
    <x v="3"/>
    <d v="2017-10-05T00:00:00"/>
    <s v="Standard Class"/>
    <s v="AS-10630"/>
    <s v="Ann Steele"/>
    <x v="2"/>
    <s v="United States"/>
    <x v="45"/>
    <x v="5"/>
    <n v="77506"/>
    <x v="2"/>
    <s v="OFF-LA-10001569"/>
    <x v="1"/>
    <x v="2"/>
    <s v="Avery 499"/>
    <x v="892"/>
    <x v="0"/>
    <x v="2"/>
    <x v="925"/>
    <n v="0.32499999999999996"/>
    <n v="5.378400000000001"/>
    <n v="3.9840000000000004"/>
    <n v="1.2948"/>
    <x v="0"/>
    <s v="average"/>
    <n v="0.4814814814814814"/>
  </r>
  <r>
    <n v="986"/>
    <s v="CA-2017-100314"/>
    <d v="2017-09-29T00:00:00"/>
    <x v="8"/>
    <x v="3"/>
    <d v="2017-10-05T00:00:00"/>
    <s v="Standard Class"/>
    <s v="AS-10630"/>
    <s v="Ann Steele"/>
    <x v="2"/>
    <s v="United States"/>
    <x v="45"/>
    <x v="5"/>
    <n v="77506"/>
    <x v="2"/>
    <s v="OFF-EN-10000461"/>
    <x v="1"/>
    <x v="12"/>
    <s v="#10- 4 1/8&quot; x 9 1/2&quot; Recycled Envelopes"/>
    <x v="893"/>
    <x v="4"/>
    <x v="2"/>
    <x v="926"/>
    <n v="0.33749999999999997"/>
    <n v="18.528800000000004"/>
    <n v="6.9920000000000009"/>
    <n v="2.3597999999999999"/>
    <x v="0"/>
    <s v="average"/>
    <n v="0.50943396226415083"/>
  </r>
  <r>
    <n v="987"/>
    <s v="CA-2017-100314"/>
    <d v="2017-09-29T00:00:00"/>
    <x v="8"/>
    <x v="3"/>
    <d v="2017-10-05T00:00:00"/>
    <s v="Standard Class"/>
    <s v="AS-10630"/>
    <s v="Ann Steele"/>
    <x v="2"/>
    <s v="United States"/>
    <x v="45"/>
    <x v="5"/>
    <n v="77506"/>
    <x v="2"/>
    <s v="TEC-MA-10003066"/>
    <x v="2"/>
    <x v="15"/>
    <s v="Wasp CCD Handheld Bar Code Reader"/>
    <x v="894"/>
    <x v="1"/>
    <x v="10"/>
    <x v="927"/>
    <n v="0.13333333333333325"/>
    <n v="291.64200000000005"/>
    <n v="112.17"/>
    <n v="14.955999999999989"/>
    <x v="0"/>
    <s v="high"/>
    <n v="0.15384615384615372"/>
  </r>
  <r>
    <n v="988"/>
    <s v="CA-2015-146829"/>
    <d v="2015-03-10T00:00:00"/>
    <x v="10"/>
    <x v="1"/>
    <d v="2015-03-10T00:00:00"/>
    <s v="Same Day"/>
    <s v="TS-21340"/>
    <s v="Toby Swindell"/>
    <x v="0"/>
    <s v="United States"/>
    <x v="12"/>
    <x v="5"/>
    <n v="77041"/>
    <x v="2"/>
    <s v="OFF-BI-10004022"/>
    <x v="1"/>
    <x v="8"/>
    <s v="Acco Suede Grain Vinyl Round Ring Binder"/>
    <x v="895"/>
    <x v="0"/>
    <x v="3"/>
    <x v="928"/>
    <n v="-1.7000000000000006"/>
    <n v="3.0023999999999997"/>
    <n v="0.55599999999999983"/>
    <n v="-0.94520000000000004"/>
    <x v="1"/>
    <s v="high"/>
    <n v="-0.62962962962962976"/>
  </r>
  <r>
    <n v="989"/>
    <s v="CA-2017-167899"/>
    <d v="2017-05-21T00:00:00"/>
    <x v="5"/>
    <x v="3"/>
    <d v="2017-05-26T00:00:00"/>
    <s v="Standard Class"/>
    <s v="JG-15805"/>
    <s v="John Grady"/>
    <x v="1"/>
    <s v="United States"/>
    <x v="109"/>
    <x v="15"/>
    <n v="13021"/>
    <x v="3"/>
    <s v="FUR-FU-10004071"/>
    <x v="0"/>
    <x v="5"/>
    <s v="Luxo Professional Magnifying Clamp-On Fluorescent Lamps"/>
    <x v="896"/>
    <x v="2"/>
    <x v="0"/>
    <x v="929"/>
    <n v="0.14000000000000004"/>
    <n v="447.24300000000005"/>
    <n v="104.01000000000002"/>
    <n v="14.561400000000006"/>
    <x v="0"/>
    <s v="low"/>
    <n v="0.16279069767441864"/>
  </r>
  <r>
    <n v="990"/>
    <s v="CA-2017-167899"/>
    <d v="2017-05-21T00:00:00"/>
    <x v="5"/>
    <x v="3"/>
    <d v="2017-05-26T00:00:00"/>
    <s v="Standard Class"/>
    <s v="JG-15805"/>
    <s v="John Grady"/>
    <x v="1"/>
    <s v="United States"/>
    <x v="109"/>
    <x v="15"/>
    <n v="13021"/>
    <x v="3"/>
    <s v="OFF-AR-10001988"/>
    <x v="1"/>
    <x v="6"/>
    <s v="Bulldog Table or Wall-Mount Pencil Sharpener"/>
    <x v="897"/>
    <x v="1"/>
    <x v="0"/>
    <x v="930"/>
    <n v="0.28999999999999998"/>
    <n v="12.758699999999999"/>
    <n v="5.9899999999999993"/>
    <n v="1.7370999999999999"/>
    <x v="0"/>
    <s v="low"/>
    <n v="0.40845070422535212"/>
  </r>
  <r>
    <n v="991"/>
    <s v="CA-2015-153549"/>
    <d v="2015-03-29T00:00:00"/>
    <x v="10"/>
    <x v="1"/>
    <d v="2015-03-31T00:00:00"/>
    <s v="Second Class"/>
    <s v="SL-20155"/>
    <s v="Sara Luxemburg"/>
    <x v="2"/>
    <s v="United States"/>
    <x v="108"/>
    <x v="2"/>
    <n v="32216"/>
    <x v="0"/>
    <s v="FUR-CH-10004086"/>
    <x v="0"/>
    <x v="1"/>
    <s v="Hon 4070 Series Pagoda Armless Upholstered Stacking Chairs"/>
    <x v="898"/>
    <x v="2"/>
    <x v="2"/>
    <x v="931"/>
    <n v="0.11249999999999995"/>
    <n v="1035.6415000000002"/>
    <n v="233.38400000000001"/>
    <n v="26.25569999999999"/>
    <x v="0"/>
    <s v="average"/>
    <n v="0.12676056338028163"/>
  </r>
  <r>
    <n v="992"/>
    <s v="CA-2016-110023"/>
    <d v="2016-09-09T00:00:00"/>
    <x v="8"/>
    <x v="0"/>
    <d v="2016-09-11T00:00:00"/>
    <s v="First Class"/>
    <s v="TS-21610"/>
    <s v="Troy Staebel"/>
    <x v="0"/>
    <s v="United States"/>
    <x v="20"/>
    <x v="15"/>
    <n v="10024"/>
    <x v="3"/>
    <s v="OFF-BI-10001036"/>
    <x v="1"/>
    <x v="8"/>
    <s v="Cardinal EasyOpen D-Ring Binders"/>
    <x v="899"/>
    <x v="0"/>
    <x v="2"/>
    <x v="932"/>
    <n v="0.37499999999999994"/>
    <n v="9.1400000000000023"/>
    <n v="7.3120000000000012"/>
    <n v="2.742"/>
    <x v="0"/>
    <s v="average"/>
    <n v="0.59999999999999987"/>
  </r>
  <r>
    <n v="993"/>
    <s v="CA-2016-105585"/>
    <d v="2016-08-26T00:00:00"/>
    <x v="6"/>
    <x v="0"/>
    <d v="2016-08-27T00:00:00"/>
    <s v="First Class"/>
    <s v="RF-19735"/>
    <s v="Roland Fjeld"/>
    <x v="0"/>
    <s v="United States"/>
    <x v="49"/>
    <x v="1"/>
    <n v="95123"/>
    <x v="1"/>
    <s v="OFF-FA-10002983"/>
    <x v="1"/>
    <x v="13"/>
    <s v="Advantus SlideClip Paper Clips"/>
    <x v="900"/>
    <x v="1"/>
    <x v="0"/>
    <x v="933"/>
    <n v="0.48"/>
    <n v="5.3196000000000003"/>
    <n v="3.41"/>
    <n v="1.6368"/>
    <x v="0"/>
    <s v="low"/>
    <n v="0.92307692307692302"/>
  </r>
  <r>
    <n v="994"/>
    <s v="CA-2016-105585"/>
    <d v="2016-08-26T00:00:00"/>
    <x v="6"/>
    <x v="0"/>
    <d v="2016-08-27T00:00:00"/>
    <s v="First Class"/>
    <s v="RF-19735"/>
    <s v="Roland Fjeld"/>
    <x v="0"/>
    <s v="United States"/>
    <x v="49"/>
    <x v="1"/>
    <n v="95123"/>
    <x v="1"/>
    <s v="OFF-PA-10003625"/>
    <x v="1"/>
    <x v="10"/>
    <s v="Xerox 1979"/>
    <x v="901"/>
    <x v="2"/>
    <x v="0"/>
    <x v="934"/>
    <n v="0.44999999999999996"/>
    <n v="85.195000000000007"/>
    <n v="30.98"/>
    <n v="13.940999999999999"/>
    <x v="0"/>
    <s v="low"/>
    <n v="0.81818181818181812"/>
  </r>
  <r>
    <n v="995"/>
    <s v="CA-2014-117639"/>
    <d v="2014-05-21T00:00:00"/>
    <x v="5"/>
    <x v="2"/>
    <d v="2014-05-25T00:00:00"/>
    <s v="Standard Class"/>
    <s v="MW-18235"/>
    <s v="Mitch Willingham"/>
    <x v="1"/>
    <s v="United States"/>
    <x v="173"/>
    <x v="17"/>
    <n v="23464"/>
    <x v="0"/>
    <s v="OFF-BI-10003925"/>
    <x v="1"/>
    <x v="8"/>
    <s v="Fellowes PB300 Plastic Comb Binding Machine"/>
    <x v="902"/>
    <x v="3"/>
    <x v="0"/>
    <x v="935"/>
    <n v="0.47"/>
    <n v="1439.4429000000002"/>
    <n v="387.99000000000007"/>
    <n v="182.3553"/>
    <x v="0"/>
    <s v="low"/>
    <n v="0.88679245283018859"/>
  </r>
  <r>
    <n v="996"/>
    <s v="CA-2014-117639"/>
    <d v="2014-05-21T00:00:00"/>
    <x v="5"/>
    <x v="2"/>
    <d v="2014-05-25T00:00:00"/>
    <s v="Standard Class"/>
    <s v="MW-18235"/>
    <s v="Mitch Willingham"/>
    <x v="1"/>
    <s v="United States"/>
    <x v="173"/>
    <x v="17"/>
    <n v="23464"/>
    <x v="0"/>
    <s v="TEC-PH-10001530"/>
    <x v="2"/>
    <x v="7"/>
    <s v="Plantronics Voyager Pro Legend"/>
    <x v="903"/>
    <x v="1"/>
    <x v="0"/>
    <x v="936"/>
    <n v="0.27999999999999997"/>
    <n v="444.9384"/>
    <n v="205.99"/>
    <n v="57.677199999999999"/>
    <x v="0"/>
    <s v="low"/>
    <n v="0.3888888888888889"/>
  </r>
  <r>
    <n v="997"/>
    <s v="CA-2015-162537"/>
    <d v="2015-10-28T00:00:00"/>
    <x v="2"/>
    <x v="1"/>
    <d v="2015-11-03T00:00:00"/>
    <s v="Standard Class"/>
    <s v="RD-19585"/>
    <s v="Rob Dowd"/>
    <x v="0"/>
    <s v="United States"/>
    <x v="0"/>
    <x v="0"/>
    <n v="42420"/>
    <x v="0"/>
    <s v="OFF-EN-10003862"/>
    <x v="1"/>
    <x v="12"/>
    <s v="Laser &amp; Ink Jet Business Envelopes"/>
    <x v="904"/>
    <x v="7"/>
    <x v="0"/>
    <x v="937"/>
    <n v="0.46"/>
    <n v="5.7618"/>
    <n v="10.67"/>
    <n v="4.9081999999999999"/>
    <x v="0"/>
    <s v="low"/>
    <n v="0.85185185185185186"/>
  </r>
  <r>
    <n v="998"/>
    <s v="CA-2015-162537"/>
    <d v="2015-10-28T00:00:00"/>
    <x v="2"/>
    <x v="1"/>
    <d v="2015-11-03T00:00:00"/>
    <s v="Standard Class"/>
    <s v="RD-19585"/>
    <s v="Rob Dowd"/>
    <x v="0"/>
    <s v="United States"/>
    <x v="0"/>
    <x v="0"/>
    <n v="42420"/>
    <x v="0"/>
    <s v="OFF-ST-10004258"/>
    <x v="1"/>
    <x v="4"/>
    <s v="Portable Personal File Box"/>
    <x v="905"/>
    <x v="1"/>
    <x v="0"/>
    <x v="938"/>
    <n v="0.27000000000000007"/>
    <n v="26.739899999999999"/>
    <n v="12.21"/>
    <n v="3.2967000000000013"/>
    <x v="0"/>
    <s v="low"/>
    <n v="0.36986301369863028"/>
  </r>
  <r>
    <n v="999"/>
    <s v="CA-2015-162537"/>
    <d v="2015-10-28T00:00:00"/>
    <x v="2"/>
    <x v="1"/>
    <d v="2015-11-03T00:00:00"/>
    <s v="Standard Class"/>
    <s v="RD-19585"/>
    <s v="Rob Dowd"/>
    <x v="0"/>
    <s v="United States"/>
    <x v="0"/>
    <x v="0"/>
    <n v="42420"/>
    <x v="0"/>
    <s v="FUR-FU-10002885"/>
    <x v="0"/>
    <x v="5"/>
    <s v="Magna Visual Magnetic Picture Hangers"/>
    <x v="906"/>
    <x v="2"/>
    <x v="0"/>
    <x v="939"/>
    <n v="0.38"/>
    <n v="14.942"/>
    <n v="4.82"/>
    <n v="1.8316000000000003"/>
    <x v="0"/>
    <s v="low"/>
    <n v="0.61290322580645173"/>
  </r>
  <r>
    <n v="1000"/>
    <s v="CA-2015-162537"/>
    <d v="2015-10-28T00:00:00"/>
    <x v="2"/>
    <x v="1"/>
    <d v="2015-11-03T00:00:00"/>
    <s v="Standard Class"/>
    <s v="RD-19585"/>
    <s v="Rob Dowd"/>
    <x v="0"/>
    <s v="United States"/>
    <x v="0"/>
    <x v="0"/>
    <n v="42420"/>
    <x v="0"/>
    <s v="FUR-FU-10001918"/>
    <x v="0"/>
    <x v="5"/>
    <s v="C-Line Cubicle Keepers Polyproplyene Holder With Velcro Backings"/>
    <x v="907"/>
    <x v="3"/>
    <x v="0"/>
    <x v="940"/>
    <n v="0.39000000000000012"/>
    <n v="20.197099999999995"/>
    <n v="4.7299999999999995"/>
    <n v="1.8447000000000007"/>
    <x v="0"/>
    <s v="low"/>
    <n v="0.639344262295082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179785-C325-4A20-AD77-51B1AD6F96D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 firstHeaderRow="0" firstDataRow="1" firstDataCol="0"/>
  <pivotFields count="30">
    <pivotField showAll="0"/>
    <pivotField showAll="0"/>
    <pivotField numFmtId="14" showAll="0"/>
    <pivotField showAll="0"/>
    <pivotField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dataField="1" showAll="0"/>
    <pivotField dataField="1" numFmtId="10" showAll="0"/>
    <pivotField dataField="1" numFmtId="164" showAll="0"/>
    <pivotField numFmtId="10" showAll="0"/>
    <pivotField dataField="1" numFmtId="164" showAll="0"/>
    <pivotField numFmtId="164" showAll="0"/>
    <pivotField numFmtId="164" showAll="0"/>
    <pivotField showAll="0"/>
    <pivotField showAll="0"/>
    <pivotField dataField="1" numFmtId="10" showAll="0"/>
  </pivotFields>
  <rowItems count="1">
    <i/>
  </rowItems>
  <colFields count="1">
    <field x="-2"/>
  </colFields>
  <colItems count="6">
    <i>
      <x/>
    </i>
    <i i="1">
      <x v="1"/>
    </i>
    <i i="2">
      <x v="2"/>
    </i>
    <i i="3">
      <x v="3"/>
    </i>
    <i i="4">
      <x v="4"/>
    </i>
    <i i="5">
      <x v="5"/>
    </i>
  </colItems>
  <dataFields count="6">
    <dataField name="Sum of Sales$" fld="19" baseField="0" baseItem="0" numFmtId="164"/>
    <dataField name="Sum of Profit$" fld="22" baseField="0" baseItem="0" numFmtId="164"/>
    <dataField name="Average of cost price$" fld="24" subtotal="average" baseField="0" baseItem="1" numFmtId="164"/>
    <dataField name="Average of ROI %" fld="29" subtotal="average" baseField="0" baseItem="1" numFmtId="10"/>
    <dataField name="Count of Quantity" fld="20" subtotal="count" baseField="0" baseItem="1"/>
    <dataField name="Average of Discount" fld="21" subtotal="average" baseField="0" baseItem="1" numFmtId="10"/>
  </dataFields>
  <formats count="2">
    <format dxfId="38">
      <pivotArea outline="0" collapsedLevelsAreSubtotals="1" fieldPosition="0"/>
    </format>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896E94-EE2F-4E58-AF61-61D925397FF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4" firstHeaderRow="1" firstDataRow="1" firstDataCol="1"/>
  <pivotFields count="30">
    <pivotField showAll="0"/>
    <pivotField showAll="0"/>
    <pivotField numFmtId="14" showAll="0"/>
    <pivotField showAll="0"/>
    <pivotField showAll="0">
      <items count="5">
        <item h="1" x="2"/>
        <item h="1" x="1"/>
        <item x="0"/>
        <item h="1" x="3"/>
        <item t="default"/>
      </items>
    </pivotField>
    <pivotField numFmtId="14" showAll="0"/>
    <pivotField showAll="0"/>
    <pivotField showAll="0"/>
    <pivotField showAll="0"/>
    <pivotField showAll="0"/>
    <pivotField showAll="0"/>
    <pivotField axis="axisRow" showAll="0" measureFilter="1">
      <items count="175">
        <item x="59"/>
        <item x="166"/>
        <item x="112"/>
        <item x="125"/>
        <item x="81"/>
        <item x="82"/>
        <item x="153"/>
        <item x="118"/>
        <item x="109"/>
        <item x="34"/>
        <item x="89"/>
        <item x="78"/>
        <item x="41"/>
        <item x="172"/>
        <item x="151"/>
        <item x="71"/>
        <item x="39"/>
        <item x="140"/>
        <item x="105"/>
        <item x="51"/>
        <item x="143"/>
        <item x="72"/>
        <item x="35"/>
        <item x="142"/>
        <item x="22"/>
        <item x="74"/>
        <item x="138"/>
        <item x="77"/>
        <item x="29"/>
        <item x="38"/>
        <item x="3"/>
        <item x="116"/>
        <item x="150"/>
        <item x="61"/>
        <item x="130"/>
        <item x="27"/>
        <item x="60"/>
        <item x="96"/>
        <item x="66"/>
        <item x="18"/>
        <item x="65"/>
        <item x="28"/>
        <item x="16"/>
        <item x="50"/>
        <item x="156"/>
        <item x="148"/>
        <item x="54"/>
        <item x="168"/>
        <item x="115"/>
        <item x="159"/>
        <item x="2"/>
        <item x="5"/>
        <item x="47"/>
        <item x="9"/>
        <item x="164"/>
        <item x="107"/>
        <item x="23"/>
        <item x="119"/>
        <item x="55"/>
        <item x="120"/>
        <item x="124"/>
        <item x="129"/>
        <item x="83"/>
        <item x="57"/>
        <item x="92"/>
        <item x="0"/>
        <item x="86"/>
        <item x="146"/>
        <item x="12"/>
        <item x="101"/>
        <item x="114"/>
        <item x="44"/>
        <item x="75"/>
        <item x="25"/>
        <item x="108"/>
        <item x="154"/>
        <item x="121"/>
        <item x="69"/>
        <item x="80"/>
        <item x="152"/>
        <item x="128"/>
        <item x="98"/>
        <item x="104"/>
        <item x="88"/>
        <item x="161"/>
        <item x="113"/>
        <item x="85"/>
        <item x="160"/>
        <item x="1"/>
        <item x="103"/>
        <item x="90"/>
        <item x="6"/>
        <item x="91"/>
        <item x="126"/>
        <item x="64"/>
        <item x="15"/>
        <item x="26"/>
        <item x="123"/>
        <item x="100"/>
        <item x="158"/>
        <item x="31"/>
        <item x="133"/>
        <item x="53"/>
        <item x="122"/>
        <item x="73"/>
        <item x="145"/>
        <item x="87"/>
        <item x="14"/>
        <item x="19"/>
        <item x="163"/>
        <item x="106"/>
        <item x="20"/>
        <item x="46"/>
        <item x="110"/>
        <item x="165"/>
        <item x="147"/>
        <item x="155"/>
        <item x="11"/>
        <item x="36"/>
        <item x="144"/>
        <item x="111"/>
        <item x="117"/>
        <item x="45"/>
        <item x="95"/>
        <item x="97"/>
        <item x="10"/>
        <item x="42"/>
        <item x="135"/>
        <item x="32"/>
        <item x="94"/>
        <item x="56"/>
        <item x="13"/>
        <item x="102"/>
        <item x="169"/>
        <item x="30"/>
        <item x="134"/>
        <item x="43"/>
        <item x="171"/>
        <item x="63"/>
        <item x="33"/>
        <item x="84"/>
        <item x="127"/>
        <item x="162"/>
        <item x="52"/>
        <item x="70"/>
        <item x="8"/>
        <item x="49"/>
        <item x="157"/>
        <item x="68"/>
        <item x="48"/>
        <item x="4"/>
        <item x="136"/>
        <item x="24"/>
        <item x="76"/>
        <item x="67"/>
        <item x="79"/>
        <item x="167"/>
        <item x="170"/>
        <item x="149"/>
        <item x="21"/>
        <item x="93"/>
        <item x="139"/>
        <item x="37"/>
        <item x="132"/>
        <item x="137"/>
        <item x="173"/>
        <item x="131"/>
        <item x="99"/>
        <item x="141"/>
        <item x="7"/>
        <item x="58"/>
        <item x="17"/>
        <item x="62"/>
        <item x="40"/>
        <item t="default"/>
      </items>
    </pivotField>
    <pivotField showAll="0"/>
    <pivotField showAll="0"/>
    <pivotField showAll="0"/>
    <pivotField showAll="0"/>
    <pivotField showAll="0">
      <items count="4">
        <item x="0"/>
        <item x="1"/>
        <item x="2"/>
        <item t="default"/>
      </items>
    </pivotField>
    <pivotField showAll="0"/>
    <pivotField showAll="0"/>
    <pivotField numFmtId="164" showAll="0"/>
    <pivotField showAll="0"/>
    <pivotField numFmtId="10" showAll="0"/>
    <pivotField dataField="1" numFmtId="164" showAll="0"/>
    <pivotField numFmtId="10" showAll="0"/>
    <pivotField numFmtId="164" showAll="0"/>
    <pivotField numFmtId="164" showAll="0"/>
    <pivotField numFmtId="164" showAll="0"/>
    <pivotField showAll="0"/>
    <pivotField showAll="0"/>
    <pivotField numFmtId="10" showAll="0"/>
  </pivotFields>
  <rowFields count="1">
    <field x="11"/>
  </rowFields>
  <rowItems count="11">
    <i>
      <x v="38"/>
    </i>
    <i>
      <x v="43"/>
    </i>
    <i>
      <x v="52"/>
    </i>
    <i>
      <x v="65"/>
    </i>
    <i>
      <x v="92"/>
    </i>
    <i>
      <x v="103"/>
    </i>
    <i>
      <x v="111"/>
    </i>
    <i>
      <x v="144"/>
    </i>
    <i>
      <x v="145"/>
    </i>
    <i>
      <x v="163"/>
    </i>
    <i t="grand">
      <x/>
    </i>
  </rowItems>
  <colItems count="1">
    <i/>
  </colItems>
  <dataFields count="1">
    <dataField name="Sum of Profit$" fld="22" baseField="0" baseItem="0" numFmtId="164"/>
  </dataFields>
  <chartFormats count="2">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4367ED-C0F9-4419-87D4-99FAADD3232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9" firstHeaderRow="1" firstDataRow="1" firstDataCol="1"/>
  <pivotFields count="30">
    <pivotField showAll="0"/>
    <pivotField showAll="0"/>
    <pivotField numFmtId="14" showAll="0"/>
    <pivotField showAll="0"/>
    <pivotField showAll="0">
      <items count="5">
        <item h="1" x="2"/>
        <item h="1" x="1"/>
        <item x="0"/>
        <item h="1" x="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items count="909">
        <item x="886"/>
        <item x="895"/>
        <item x="75"/>
        <item x="256"/>
        <item x="61"/>
        <item x="99"/>
        <item x="272"/>
        <item x="221"/>
        <item x="625"/>
        <item x="480"/>
        <item x="123"/>
        <item x="15"/>
        <item x="198"/>
        <item x="537"/>
        <item x="370"/>
        <item x="642"/>
        <item x="661"/>
        <item x="629"/>
        <item x="483"/>
        <item x="709"/>
        <item x="799"/>
        <item x="425"/>
        <item x="194"/>
        <item x="369"/>
        <item x="337"/>
        <item x="760"/>
        <item x="30"/>
        <item x="175"/>
        <item x="577"/>
        <item x="106"/>
        <item x="622"/>
        <item x="889"/>
        <item x="700"/>
        <item x="698"/>
        <item x="585"/>
        <item x="536"/>
        <item x="133"/>
        <item x="238"/>
        <item x="732"/>
        <item x="820"/>
        <item x="877"/>
        <item x="70"/>
        <item x="701"/>
        <item x="111"/>
        <item x="323"/>
        <item x="411"/>
        <item x="446"/>
        <item x="413"/>
        <item x="299"/>
        <item x="322"/>
        <item x="328"/>
        <item x="788"/>
        <item x="797"/>
        <item x="267"/>
        <item x="229"/>
        <item x="758"/>
        <item x="348"/>
        <item x="215"/>
        <item x="719"/>
        <item x="94"/>
        <item x="399"/>
        <item x="572"/>
        <item x="490"/>
        <item x="811"/>
        <item x="459"/>
        <item x="156"/>
        <item x="192"/>
        <item x="861"/>
        <item x="51"/>
        <item x="875"/>
        <item x="303"/>
        <item x="689"/>
        <item x="90"/>
        <item x="153"/>
        <item x="408"/>
        <item x="556"/>
        <item x="336"/>
        <item x="32"/>
        <item x="489"/>
        <item x="181"/>
        <item x="574"/>
        <item x="6"/>
        <item x="549"/>
        <item x="351"/>
        <item x="191"/>
        <item x="262"/>
        <item x="245"/>
        <item x="726"/>
        <item x="326"/>
        <item x="892"/>
        <item x="465"/>
        <item x="355"/>
        <item x="341"/>
        <item x="484"/>
        <item x="582"/>
        <item x="18"/>
        <item x="841"/>
        <item x="880"/>
        <item x="360"/>
        <item x="591"/>
        <item x="525"/>
        <item x="551"/>
        <item x="138"/>
        <item x="827"/>
        <item x="436"/>
        <item x="458"/>
        <item x="357"/>
        <item x="400"/>
        <item x="564"/>
        <item x="383"/>
        <item x="28"/>
        <item x="778"/>
        <item x="390"/>
        <item x="76"/>
        <item x="765"/>
        <item x="296"/>
        <item x="160"/>
        <item x="587"/>
        <item x="745"/>
        <item x="900"/>
        <item x="563"/>
        <item x="828"/>
        <item x="232"/>
        <item x="904"/>
        <item x="631"/>
        <item x="512"/>
        <item x="528"/>
        <item x="139"/>
        <item x="268"/>
        <item x="469"/>
        <item x="716"/>
        <item x="524"/>
        <item x="132"/>
        <item x="569"/>
        <item x="25"/>
        <item x="235"/>
        <item x="696"/>
        <item x="493"/>
        <item x="705"/>
        <item x="249"/>
        <item x="362"/>
        <item x="854"/>
        <item x="419"/>
        <item x="714"/>
        <item x="375"/>
        <item x="91"/>
        <item x="843"/>
        <item x="534"/>
        <item x="535"/>
        <item x="598"/>
        <item x="522"/>
        <item x="814"/>
        <item x="853"/>
        <item x="816"/>
        <item x="544"/>
        <item x="62"/>
        <item x="261"/>
        <item x="496"/>
        <item x="293"/>
        <item x="190"/>
        <item x="646"/>
        <item x="325"/>
        <item x="58"/>
        <item x="851"/>
        <item x="2"/>
        <item x="899"/>
        <item x="456"/>
        <item x="616"/>
        <item x="546"/>
        <item x="81"/>
        <item x="478"/>
        <item x="663"/>
        <item x="300"/>
        <item x="667"/>
        <item x="302"/>
        <item x="597"/>
        <item x="401"/>
        <item x="53"/>
        <item x="770"/>
        <item x="741"/>
        <item x="608"/>
        <item x="12"/>
        <item x="824"/>
        <item x="581"/>
        <item x="33"/>
        <item x="174"/>
        <item x="204"/>
        <item x="482"/>
        <item x="801"/>
        <item x="314"/>
        <item x="195"/>
        <item x="80"/>
        <item x="510"/>
        <item x="562"/>
        <item x="342"/>
        <item x="860"/>
        <item x="738"/>
        <item x="45"/>
        <item x="255"/>
        <item x="683"/>
        <item x="329"/>
        <item x="602"/>
        <item x="897"/>
        <item x="269"/>
        <item x="723"/>
        <item x="829"/>
        <item x="495"/>
        <item x="282"/>
        <item x="8"/>
        <item x="662"/>
        <item x="226"/>
        <item x="694"/>
        <item x="609"/>
        <item x="605"/>
        <item x="71"/>
        <item x="281"/>
        <item x="78"/>
        <item x="541"/>
        <item x="530"/>
        <item x="21"/>
        <item x="638"/>
        <item x="217"/>
        <item x="189"/>
        <item x="548"/>
        <item x="86"/>
        <item x="184"/>
        <item x="130"/>
        <item x="88"/>
        <item x="171"/>
        <item x="253"/>
        <item x="346"/>
        <item x="321"/>
        <item x="561"/>
        <item x="207"/>
        <item x="167"/>
        <item x="779"/>
        <item x="578"/>
        <item x="794"/>
        <item x="82"/>
        <item x="129"/>
        <item x="748"/>
        <item x="746"/>
        <item x="196"/>
        <item x="48"/>
        <item x="876"/>
        <item x="223"/>
        <item x="845"/>
        <item x="424"/>
        <item x="500"/>
        <item x="749"/>
        <item x="4"/>
        <item x="477"/>
        <item x="216"/>
        <item x="20"/>
        <item x="509"/>
        <item x="795"/>
        <item x="350"/>
        <item x="371"/>
        <item x="439"/>
        <item x="208"/>
        <item x="775"/>
        <item x="632"/>
        <item x="361"/>
        <item x="100"/>
        <item x="112"/>
        <item x="734"/>
        <item x="906"/>
        <item x="671"/>
        <item x="335"/>
        <item x="176"/>
        <item x="271"/>
        <item x="869"/>
        <item x="870"/>
        <item x="756"/>
        <item x="63"/>
        <item x="243"/>
        <item x="233"/>
        <item x="611"/>
        <item x="295"/>
        <item x="783"/>
        <item x="388"/>
        <item x="220"/>
        <item x="77"/>
        <item x="289"/>
        <item x="159"/>
        <item x="643"/>
        <item x="692"/>
        <item x="893"/>
        <item x="105"/>
        <item x="391"/>
        <item x="158"/>
        <item x="441"/>
        <item x="850"/>
        <item x="180"/>
        <item x="34"/>
        <item x="873"/>
        <item x="461"/>
        <item x="856"/>
        <item x="809"/>
        <item x="59"/>
        <item x="884"/>
        <item x="615"/>
        <item x="635"/>
        <item x="429"/>
        <item x="117"/>
        <item x="331"/>
        <item x="762"/>
        <item x="277"/>
        <item x="555"/>
        <item x="565"/>
        <item x="815"/>
        <item x="614"/>
        <item x="417"/>
        <item x="236"/>
        <item x="164"/>
        <item x="733"/>
        <item x="725"/>
        <item x="56"/>
        <item x="404"/>
        <item x="729"/>
        <item x="481"/>
        <item x="93"/>
        <item x="907"/>
        <item x="545"/>
        <item x="657"/>
        <item x="687"/>
        <item x="887"/>
        <item x="343"/>
        <item x="805"/>
        <item x="527"/>
        <item x="728"/>
        <item x="819"/>
        <item x="768"/>
        <item x="430"/>
        <item x="200"/>
        <item x="774"/>
        <item x="131"/>
        <item x="735"/>
        <item x="595"/>
        <item x="385"/>
        <item x="379"/>
        <item x="878"/>
        <item x="344"/>
        <item x="503"/>
        <item x="637"/>
        <item x="905"/>
        <item x="655"/>
        <item x="103"/>
        <item x="263"/>
        <item x="183"/>
        <item x="769"/>
        <item x="782"/>
        <item x="818"/>
        <item x="319"/>
        <item x="589"/>
        <item x="488"/>
        <item x="49"/>
        <item x="789"/>
        <item x="640"/>
        <item x="384"/>
        <item x="792"/>
        <item x="372"/>
        <item x="110"/>
        <item x="455"/>
        <item x="727"/>
        <item x="586"/>
        <item x="521"/>
        <item x="759"/>
        <item x="365"/>
        <item x="108"/>
        <item x="532"/>
        <item x="511"/>
        <item x="742"/>
        <item x="136"/>
        <item x="752"/>
        <item x="575"/>
        <item x="311"/>
        <item x="791"/>
        <item x="802"/>
        <item x="47"/>
        <item x="855"/>
        <item x="297"/>
        <item x="682"/>
        <item x="502"/>
        <item x="44"/>
        <item x="849"/>
        <item x="193"/>
        <item x="670"/>
        <item x="485"/>
        <item x="837"/>
        <item x="826"/>
        <item x="116"/>
        <item x="349"/>
        <item x="659"/>
        <item x="241"/>
        <item x="507"/>
        <item x="334"/>
        <item x="736"/>
        <item x="60"/>
        <item x="5"/>
        <item x="786"/>
        <item x="338"/>
        <item x="364"/>
        <item x="377"/>
        <item x="695"/>
        <item x="717"/>
        <item x="363"/>
        <item x="777"/>
        <item x="96"/>
        <item x="492"/>
        <item x="552"/>
        <item x="699"/>
        <item x="187"/>
        <item x="800"/>
        <item x="205"/>
        <item x="170"/>
        <item x="505"/>
        <item x="833"/>
        <item x="92"/>
        <item x="354"/>
        <item x="251"/>
        <item x="316"/>
        <item x="157"/>
        <item x="702"/>
        <item x="498"/>
        <item x="579"/>
        <item x="447"/>
        <item x="17"/>
        <item x="392"/>
        <item x="684"/>
        <item x="403"/>
        <item x="291"/>
        <item x="708"/>
        <item x="264"/>
        <item x="382"/>
        <item x="706"/>
        <item x="518"/>
        <item x="713"/>
        <item x="150"/>
        <item x="798"/>
        <item x="426"/>
        <item x="270"/>
        <item x="676"/>
        <item x="731"/>
        <item x="127"/>
        <item x="22"/>
        <item x="780"/>
        <item x="639"/>
        <item x="452"/>
        <item x="210"/>
        <item x="433"/>
        <item x="466"/>
        <item x="97"/>
        <item x="647"/>
        <item x="135"/>
        <item x="773"/>
        <item x="520"/>
        <item x="499"/>
        <item x="199"/>
        <item x="766"/>
        <item x="120"/>
        <item x="812"/>
        <item x="648"/>
        <item x="14"/>
        <item x="476"/>
        <item x="550"/>
        <item x="407"/>
        <item x="823"/>
        <item x="378"/>
        <item x="467"/>
        <item x="421"/>
        <item x="558"/>
        <item x="23"/>
        <item x="186"/>
        <item x="332"/>
        <item x="543"/>
        <item x="218"/>
        <item x="74"/>
        <item x="677"/>
        <item x="89"/>
        <item x="104"/>
        <item x="50"/>
        <item x="376"/>
        <item x="69"/>
        <item x="109"/>
        <item x="566"/>
        <item x="134"/>
        <item x="292"/>
        <item x="42"/>
        <item x="443"/>
        <item x="128"/>
        <item x="288"/>
        <item x="871"/>
        <item x="65"/>
        <item x="260"/>
        <item x="710"/>
        <item x="247"/>
        <item x="152"/>
        <item x="540"/>
        <item x="125"/>
        <item x="250"/>
        <item x="644"/>
        <item x="320"/>
        <item x="137"/>
        <item x="784"/>
        <item x="817"/>
        <item x="202"/>
        <item x="367"/>
        <item x="533"/>
        <item x="560"/>
        <item x="693"/>
        <item x="633"/>
        <item x="844"/>
        <item x="31"/>
        <item x="284"/>
        <item x="304"/>
        <item x="590"/>
        <item x="333"/>
        <item x="212"/>
        <item x="852"/>
        <item x="52"/>
        <item x="26"/>
        <item x="832"/>
        <item x="422"/>
        <item x="539"/>
        <item x="206"/>
        <item x="451"/>
        <item x="213"/>
        <item x="143"/>
        <item x="470"/>
        <item x="453"/>
        <item x="43"/>
        <item x="454"/>
        <item x="397"/>
        <item x="98"/>
        <item x="95"/>
        <item x="73"/>
        <item x="596"/>
        <item x="172"/>
        <item x="660"/>
        <item x="619"/>
        <item x="306"/>
        <item x="641"/>
        <item x="691"/>
        <item x="839"/>
        <item x="313"/>
        <item x="318"/>
        <item x="519"/>
        <item x="793"/>
        <item x="102"/>
        <item x="675"/>
        <item x="620"/>
        <item x="825"/>
        <item x="437"/>
        <item x="653"/>
        <item x="352"/>
        <item x="472"/>
        <item x="151"/>
        <item x="554"/>
        <item x="806"/>
        <item x="588"/>
        <item x="715"/>
        <item x="636"/>
        <item x="168"/>
        <item x="37"/>
        <item x="621"/>
        <item x="394"/>
        <item x="9"/>
        <item x="119"/>
        <item x="787"/>
        <item x="473"/>
        <item x="712"/>
        <item x="600"/>
        <item x="584"/>
        <item x="668"/>
        <item x="606"/>
        <item x="883"/>
        <item x="29"/>
        <item x="487"/>
        <item x="882"/>
        <item x="434"/>
        <item x="681"/>
        <item x="113"/>
        <item x="381"/>
        <item x="576"/>
        <item x="203"/>
        <item x="612"/>
        <item x="747"/>
        <item x="623"/>
        <item x="859"/>
        <item x="307"/>
        <item x="395"/>
        <item x="275"/>
        <item x="573"/>
        <item x="140"/>
        <item x="838"/>
        <item x="740"/>
        <item x="166"/>
        <item x="570"/>
        <item x="64"/>
        <item x="678"/>
        <item x="41"/>
        <item x="842"/>
        <item x="179"/>
        <item x="145"/>
        <item x="513"/>
        <item x="901"/>
        <item x="822"/>
        <item x="707"/>
        <item x="115"/>
        <item x="148"/>
        <item x="87"/>
        <item x="460"/>
        <item x="858"/>
        <item x="547"/>
        <item x="885"/>
        <item x="224"/>
        <item x="594"/>
        <item x="427"/>
        <item x="656"/>
        <item x="240"/>
        <item x="666"/>
        <item x="650"/>
        <item x="864"/>
        <item x="68"/>
        <item x="767"/>
        <item x="147"/>
        <item x="872"/>
        <item x="182"/>
        <item x="237"/>
        <item x="165"/>
        <item x="305"/>
        <item x="386"/>
        <item x="690"/>
        <item x="771"/>
        <item x="685"/>
        <item x="645"/>
        <item x="442"/>
        <item x="790"/>
        <item x="781"/>
        <item x="737"/>
        <item x="409"/>
        <item x="471"/>
        <item x="506"/>
        <item x="36"/>
        <item x="796"/>
        <item x="879"/>
        <item x="772"/>
        <item x="652"/>
        <item x="807"/>
        <item x="279"/>
        <item x="420"/>
        <item x="402"/>
        <item x="658"/>
        <item x="83"/>
        <item x="149"/>
        <item x="874"/>
        <item x="445"/>
        <item x="724"/>
        <item x="418"/>
        <item x="79"/>
        <item x="55"/>
        <item x="613"/>
        <item x="664"/>
        <item x="266"/>
        <item x="497"/>
        <item x="46"/>
        <item x="39"/>
        <item x="66"/>
        <item x="19"/>
        <item x="755"/>
        <item x="750"/>
        <item x="287"/>
        <item x="197"/>
        <item x="294"/>
        <item x="254"/>
        <item x="449"/>
        <item x="118"/>
        <item x="286"/>
        <item x="84"/>
        <item x="227"/>
        <item x="603"/>
        <item x="126"/>
        <item x="101"/>
        <item x="276"/>
        <item x="764"/>
        <item x="475"/>
        <item x="423"/>
        <item x="599"/>
        <item x="124"/>
        <item x="373"/>
        <item x="414"/>
        <item x="523"/>
        <item x="312"/>
        <item x="848"/>
        <item x="278"/>
        <item x="444"/>
        <item x="474"/>
        <item x="283"/>
        <item x="230"/>
        <item x="0"/>
        <item x="428"/>
        <item x="776"/>
        <item x="697"/>
        <item x="162"/>
        <item x="309"/>
        <item x="463"/>
        <item x="804"/>
        <item x="672"/>
        <item x="514"/>
        <item x="431"/>
        <item x="654"/>
        <item x="406"/>
        <item x="785"/>
        <item x="298"/>
        <item x="315"/>
        <item x="410"/>
        <item x="559"/>
        <item x="680"/>
        <item x="674"/>
        <item x="285"/>
        <item x="601"/>
        <item x="85"/>
        <item x="214"/>
        <item x="396"/>
        <item x="673"/>
        <item x="721"/>
        <item x="416"/>
        <item x="617"/>
        <item x="57"/>
        <item x="244"/>
        <item x="808"/>
        <item x="831"/>
        <item x="830"/>
        <item x="568"/>
        <item x="259"/>
        <item x="610"/>
        <item x="743"/>
        <item x="763"/>
        <item x="894"/>
        <item x="107"/>
        <item x="169"/>
        <item x="448"/>
        <item x="739"/>
        <item x="836"/>
        <item x="751"/>
        <item x="704"/>
        <item x="310"/>
        <item x="248"/>
        <item x="580"/>
        <item x="665"/>
        <item x="40"/>
        <item x="810"/>
        <item x="538"/>
        <item x="366"/>
        <item x="618"/>
        <item x="516"/>
        <item x="634"/>
        <item x="711"/>
        <item x="398"/>
        <item x="144"/>
        <item x="340"/>
        <item x="225"/>
        <item x="604"/>
        <item x="865"/>
        <item x="173"/>
        <item x="686"/>
        <item x="557"/>
        <item x="846"/>
        <item x="13"/>
        <item x="177"/>
        <item x="234"/>
        <item x="201"/>
        <item x="567"/>
        <item x="857"/>
        <item x="468"/>
        <item x="542"/>
        <item x="209"/>
        <item x="154"/>
        <item x="630"/>
        <item x="301"/>
        <item x="515"/>
        <item x="553"/>
        <item x="358"/>
        <item x="651"/>
        <item x="219"/>
        <item x="368"/>
        <item x="347"/>
        <item x="571"/>
        <item x="881"/>
        <item x="178"/>
        <item x="330"/>
        <item x="462"/>
        <item x="866"/>
        <item x="896"/>
        <item x="593"/>
        <item x="38"/>
        <item x="863"/>
        <item x="688"/>
        <item x="821"/>
        <item x="730"/>
        <item x="592"/>
        <item x="890"/>
        <item x="703"/>
        <item x="720"/>
        <item x="888"/>
        <item x="121"/>
        <item x="891"/>
        <item x="122"/>
        <item x="903"/>
        <item x="231"/>
        <item x="228"/>
        <item x="222"/>
        <item x="188"/>
        <item x="722"/>
        <item x="718"/>
        <item x="517"/>
        <item x="345"/>
        <item x="252"/>
        <item x="432"/>
        <item x="16"/>
        <item x="504"/>
        <item x="142"/>
        <item x="501"/>
        <item x="327"/>
        <item x="624"/>
        <item x="450"/>
        <item x="457"/>
        <item x="412"/>
        <item x="627"/>
        <item x="265"/>
        <item x="583"/>
        <item x="1"/>
        <item x="435"/>
        <item x="317"/>
        <item x="114"/>
        <item x="840"/>
        <item x="479"/>
        <item x="72"/>
        <item x="141"/>
        <item x="847"/>
        <item x="405"/>
        <item x="669"/>
        <item x="185"/>
        <item x="438"/>
        <item x="7"/>
        <item x="11"/>
        <item x="628"/>
        <item x="155"/>
        <item x="3"/>
        <item x="324"/>
        <item x="280"/>
        <item x="508"/>
        <item x="626"/>
        <item x="389"/>
        <item x="867"/>
        <item x="415"/>
        <item x="356"/>
        <item x="54"/>
        <item x="274"/>
        <item x="353"/>
        <item x="24"/>
        <item x="607"/>
        <item x="290"/>
        <item x="35"/>
        <item x="67"/>
        <item x="862"/>
        <item x="273"/>
        <item x="526"/>
        <item x="494"/>
        <item x="803"/>
        <item x="898"/>
        <item x="211"/>
        <item x="834"/>
        <item x="387"/>
        <item x="761"/>
        <item x="813"/>
        <item x="440"/>
        <item x="529"/>
        <item x="754"/>
        <item x="531"/>
        <item x="393"/>
        <item x="744"/>
        <item x="757"/>
        <item x="359"/>
        <item x="242"/>
        <item x="679"/>
        <item x="10"/>
        <item x="163"/>
        <item x="374"/>
        <item x="835"/>
        <item x="146"/>
        <item x="753"/>
        <item x="239"/>
        <item x="868"/>
        <item x="380"/>
        <item x="258"/>
        <item x="902"/>
        <item x="464"/>
        <item x="491"/>
        <item x="257"/>
        <item x="27"/>
        <item x="246"/>
        <item x="308"/>
        <item x="339"/>
        <item x="486"/>
        <item x="649"/>
        <item x="161"/>
        <item t="default"/>
      </items>
    </pivotField>
    <pivotField showAll="0"/>
    <pivotField numFmtId="10" showAll="0"/>
    <pivotField numFmtId="164" showAll="0"/>
    <pivotField numFmtId="10" showAll="0"/>
    <pivotField numFmtId="164" showAll="0"/>
    <pivotField numFmtId="164" showAll="0"/>
    <pivotField numFmtId="164" showAll="0"/>
    <pivotField showAll="0"/>
    <pivotField showAll="0"/>
    <pivotField numFmtId="10" showAll="0"/>
  </pivotFields>
  <rowFields count="1">
    <field x="17"/>
  </rowFields>
  <rowItems count="16">
    <i>
      <x/>
    </i>
    <i>
      <x v="1"/>
    </i>
    <i>
      <x v="2"/>
    </i>
    <i>
      <x v="3"/>
    </i>
    <i>
      <x v="4"/>
    </i>
    <i>
      <x v="5"/>
    </i>
    <i>
      <x v="7"/>
    </i>
    <i>
      <x v="8"/>
    </i>
    <i>
      <x v="9"/>
    </i>
    <i>
      <x v="10"/>
    </i>
    <i>
      <x v="12"/>
    </i>
    <i>
      <x v="13"/>
    </i>
    <i>
      <x v="14"/>
    </i>
    <i>
      <x v="15"/>
    </i>
    <i>
      <x v="16"/>
    </i>
    <i t="grand">
      <x/>
    </i>
  </rowItems>
  <colItems count="1">
    <i/>
  </colItems>
  <dataFields count="1">
    <dataField name="Sum of Sales$" fld="19" baseField="0" baseItem="0" numFmtId="164"/>
  </dataFields>
  <chartFormats count="34">
    <chartFormat chart="1" format="0" series="1">
      <pivotArea type="data" outline="0" fieldPosition="0">
        <references count="1">
          <reference field="4294967294" count="1" selected="0">
            <x v="0"/>
          </reference>
        </references>
      </pivotArea>
    </chartFormat>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17" count="1" selected="0">
            <x v="0"/>
          </reference>
        </references>
      </pivotArea>
    </chartFormat>
    <chartFormat chart="5" format="21">
      <pivotArea type="data" outline="0" fieldPosition="0">
        <references count="2">
          <reference field="4294967294" count="1" selected="0">
            <x v="0"/>
          </reference>
          <reference field="17" count="1" selected="0">
            <x v="1"/>
          </reference>
        </references>
      </pivotArea>
    </chartFormat>
    <chartFormat chart="5" format="22">
      <pivotArea type="data" outline="0" fieldPosition="0">
        <references count="2">
          <reference field="4294967294" count="1" selected="0">
            <x v="0"/>
          </reference>
          <reference field="17" count="1" selected="0">
            <x v="2"/>
          </reference>
        </references>
      </pivotArea>
    </chartFormat>
    <chartFormat chart="5" format="23">
      <pivotArea type="data" outline="0" fieldPosition="0">
        <references count="2">
          <reference field="4294967294" count="1" selected="0">
            <x v="0"/>
          </reference>
          <reference field="17" count="1" selected="0">
            <x v="3"/>
          </reference>
        </references>
      </pivotArea>
    </chartFormat>
    <chartFormat chart="5" format="24">
      <pivotArea type="data" outline="0" fieldPosition="0">
        <references count="2">
          <reference field="4294967294" count="1" selected="0">
            <x v="0"/>
          </reference>
          <reference field="17" count="1" selected="0">
            <x v="4"/>
          </reference>
        </references>
      </pivotArea>
    </chartFormat>
    <chartFormat chart="5" format="25">
      <pivotArea type="data" outline="0" fieldPosition="0">
        <references count="2">
          <reference field="4294967294" count="1" selected="0">
            <x v="0"/>
          </reference>
          <reference field="17" count="1" selected="0">
            <x v="5"/>
          </reference>
        </references>
      </pivotArea>
    </chartFormat>
    <chartFormat chart="5" format="26">
      <pivotArea type="data" outline="0" fieldPosition="0">
        <references count="2">
          <reference field="4294967294" count="1" selected="0">
            <x v="0"/>
          </reference>
          <reference field="17" count="1" selected="0">
            <x v="6"/>
          </reference>
        </references>
      </pivotArea>
    </chartFormat>
    <chartFormat chart="5" format="27">
      <pivotArea type="data" outline="0" fieldPosition="0">
        <references count="2">
          <reference field="4294967294" count="1" selected="0">
            <x v="0"/>
          </reference>
          <reference field="17" count="1" selected="0">
            <x v="7"/>
          </reference>
        </references>
      </pivotArea>
    </chartFormat>
    <chartFormat chart="5" format="28">
      <pivotArea type="data" outline="0" fieldPosition="0">
        <references count="2">
          <reference field="4294967294" count="1" selected="0">
            <x v="0"/>
          </reference>
          <reference field="17" count="1" selected="0">
            <x v="8"/>
          </reference>
        </references>
      </pivotArea>
    </chartFormat>
    <chartFormat chart="5" format="29">
      <pivotArea type="data" outline="0" fieldPosition="0">
        <references count="2">
          <reference field="4294967294" count="1" selected="0">
            <x v="0"/>
          </reference>
          <reference field="17" count="1" selected="0">
            <x v="9"/>
          </reference>
        </references>
      </pivotArea>
    </chartFormat>
    <chartFormat chart="5" format="30">
      <pivotArea type="data" outline="0" fieldPosition="0">
        <references count="2">
          <reference field="4294967294" count="1" selected="0">
            <x v="0"/>
          </reference>
          <reference field="17" count="1" selected="0">
            <x v="10"/>
          </reference>
        </references>
      </pivotArea>
    </chartFormat>
    <chartFormat chart="5" format="31">
      <pivotArea type="data" outline="0" fieldPosition="0">
        <references count="2">
          <reference field="4294967294" count="1" selected="0">
            <x v="0"/>
          </reference>
          <reference field="17" count="1" selected="0">
            <x v="11"/>
          </reference>
        </references>
      </pivotArea>
    </chartFormat>
    <chartFormat chart="5" format="32">
      <pivotArea type="data" outline="0" fieldPosition="0">
        <references count="2">
          <reference field="4294967294" count="1" selected="0">
            <x v="0"/>
          </reference>
          <reference field="17" count="1" selected="0">
            <x v="12"/>
          </reference>
        </references>
      </pivotArea>
    </chartFormat>
    <chartFormat chart="5" format="33">
      <pivotArea type="data" outline="0" fieldPosition="0">
        <references count="2">
          <reference field="4294967294" count="1" selected="0">
            <x v="0"/>
          </reference>
          <reference field="17" count="1" selected="0">
            <x v="13"/>
          </reference>
        </references>
      </pivotArea>
    </chartFormat>
    <chartFormat chart="5" format="34">
      <pivotArea type="data" outline="0" fieldPosition="0">
        <references count="2">
          <reference field="4294967294" count="1" selected="0">
            <x v="0"/>
          </reference>
          <reference field="17" count="1" selected="0">
            <x v="14"/>
          </reference>
        </references>
      </pivotArea>
    </chartFormat>
    <chartFormat chart="5" format="35">
      <pivotArea type="data" outline="0" fieldPosition="0">
        <references count="2">
          <reference field="4294967294" count="1" selected="0">
            <x v="0"/>
          </reference>
          <reference field="17" count="1" selected="0">
            <x v="15"/>
          </reference>
        </references>
      </pivotArea>
    </chartFormat>
    <chartFormat chart="5" format="36">
      <pivotArea type="data" outline="0" fieldPosition="0">
        <references count="2">
          <reference field="4294967294" count="1" selected="0">
            <x v="0"/>
          </reference>
          <reference field="17" count="1" selected="0">
            <x v="16"/>
          </reference>
        </references>
      </pivotArea>
    </chartFormat>
    <chartFormat chart="1" format="1">
      <pivotArea type="data" outline="0" fieldPosition="0">
        <references count="2">
          <reference field="4294967294" count="1" selected="0">
            <x v="0"/>
          </reference>
          <reference field="17" count="1" selected="0">
            <x v="0"/>
          </reference>
        </references>
      </pivotArea>
    </chartFormat>
    <chartFormat chart="1" format="2">
      <pivotArea type="data" outline="0" fieldPosition="0">
        <references count="2">
          <reference field="4294967294" count="1" selected="0">
            <x v="0"/>
          </reference>
          <reference field="17" count="1" selected="0">
            <x v="1"/>
          </reference>
        </references>
      </pivotArea>
    </chartFormat>
    <chartFormat chart="1" format="3">
      <pivotArea type="data" outline="0" fieldPosition="0">
        <references count="2">
          <reference field="4294967294" count="1" selected="0">
            <x v="0"/>
          </reference>
          <reference field="17" count="1" selected="0">
            <x v="2"/>
          </reference>
        </references>
      </pivotArea>
    </chartFormat>
    <chartFormat chart="1" format="4">
      <pivotArea type="data" outline="0" fieldPosition="0">
        <references count="2">
          <reference field="4294967294" count="1" selected="0">
            <x v="0"/>
          </reference>
          <reference field="17" count="1" selected="0">
            <x v="3"/>
          </reference>
        </references>
      </pivotArea>
    </chartFormat>
    <chartFormat chart="1" format="5">
      <pivotArea type="data" outline="0" fieldPosition="0">
        <references count="2">
          <reference field="4294967294" count="1" selected="0">
            <x v="0"/>
          </reference>
          <reference field="17" count="1" selected="0">
            <x v="4"/>
          </reference>
        </references>
      </pivotArea>
    </chartFormat>
    <chartFormat chart="1" format="6">
      <pivotArea type="data" outline="0" fieldPosition="0">
        <references count="2">
          <reference field="4294967294" count="1" selected="0">
            <x v="0"/>
          </reference>
          <reference field="17" count="1" selected="0">
            <x v="5"/>
          </reference>
        </references>
      </pivotArea>
    </chartFormat>
    <chartFormat chart="1" format="7">
      <pivotArea type="data" outline="0" fieldPosition="0">
        <references count="2">
          <reference field="4294967294" count="1" selected="0">
            <x v="0"/>
          </reference>
          <reference field="17" count="1" selected="0">
            <x v="7"/>
          </reference>
        </references>
      </pivotArea>
    </chartFormat>
    <chartFormat chart="1" format="8">
      <pivotArea type="data" outline="0" fieldPosition="0">
        <references count="2">
          <reference field="4294967294" count="1" selected="0">
            <x v="0"/>
          </reference>
          <reference field="17" count="1" selected="0">
            <x v="8"/>
          </reference>
        </references>
      </pivotArea>
    </chartFormat>
    <chartFormat chart="1" format="9">
      <pivotArea type="data" outline="0" fieldPosition="0">
        <references count="2">
          <reference field="4294967294" count="1" selected="0">
            <x v="0"/>
          </reference>
          <reference field="17" count="1" selected="0">
            <x v="9"/>
          </reference>
        </references>
      </pivotArea>
    </chartFormat>
    <chartFormat chart="1" format="10">
      <pivotArea type="data" outline="0" fieldPosition="0">
        <references count="2">
          <reference field="4294967294" count="1" selected="0">
            <x v="0"/>
          </reference>
          <reference field="17" count="1" selected="0">
            <x v="10"/>
          </reference>
        </references>
      </pivotArea>
    </chartFormat>
    <chartFormat chart="1" format="11">
      <pivotArea type="data" outline="0" fieldPosition="0">
        <references count="2">
          <reference field="4294967294" count="1" selected="0">
            <x v="0"/>
          </reference>
          <reference field="17" count="1" selected="0">
            <x v="12"/>
          </reference>
        </references>
      </pivotArea>
    </chartFormat>
    <chartFormat chart="1" format="12">
      <pivotArea type="data" outline="0" fieldPosition="0">
        <references count="2">
          <reference field="4294967294" count="1" selected="0">
            <x v="0"/>
          </reference>
          <reference field="17" count="1" selected="0">
            <x v="13"/>
          </reference>
        </references>
      </pivotArea>
    </chartFormat>
    <chartFormat chart="1" format="13">
      <pivotArea type="data" outline="0" fieldPosition="0">
        <references count="2">
          <reference field="4294967294" count="1" selected="0">
            <x v="0"/>
          </reference>
          <reference field="17" count="1" selected="0">
            <x v="14"/>
          </reference>
        </references>
      </pivotArea>
    </chartFormat>
    <chartFormat chart="1" format="14">
      <pivotArea type="data" outline="0" fieldPosition="0">
        <references count="2">
          <reference field="4294967294" count="1" selected="0">
            <x v="0"/>
          </reference>
          <reference field="17" count="1" selected="0">
            <x v="15"/>
          </reference>
        </references>
      </pivotArea>
    </chartFormat>
    <chartFormat chart="1" format="15">
      <pivotArea type="data" outline="0" fieldPosition="0">
        <references count="2">
          <reference field="4294967294" count="1" selected="0">
            <x v="0"/>
          </reference>
          <reference field="17"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2D33B1-B2B5-4FBF-8B17-43461E963DF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9" firstHeaderRow="1" firstDataRow="2" firstDataCol="1"/>
  <pivotFields count="30">
    <pivotField showAll="0"/>
    <pivotField showAll="0"/>
    <pivotField numFmtId="14" showAll="0"/>
    <pivotField showAll="0"/>
    <pivotField showAll="0">
      <items count="5">
        <item h="1" x="2"/>
        <item h="1" x="1"/>
        <item x="0"/>
        <item h="1" x="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10" showAll="0"/>
    <pivotField numFmtId="164" showAll="0"/>
    <pivotField numFmtId="10" showAll="0"/>
    <pivotField numFmtId="164" showAll="0"/>
    <pivotField numFmtId="164" showAll="0"/>
    <pivotField numFmtId="164" showAll="0"/>
    <pivotField showAll="0"/>
    <pivotField showAll="0"/>
    <pivotField dataField="1" numFmtId="10" showAll="0"/>
  </pivotFields>
  <rowFields count="1">
    <field x="14"/>
  </rowFields>
  <rowItems count="5">
    <i>
      <x/>
    </i>
    <i>
      <x v="1"/>
    </i>
    <i>
      <x v="2"/>
    </i>
    <i>
      <x v="3"/>
    </i>
    <i t="grand">
      <x/>
    </i>
  </rowItems>
  <colFields count="1">
    <field x="9"/>
  </colFields>
  <colItems count="4">
    <i>
      <x/>
    </i>
    <i>
      <x v="1"/>
    </i>
    <i>
      <x v="2"/>
    </i>
    <i t="grand">
      <x/>
    </i>
  </colItems>
  <dataFields count="1">
    <dataField name="Average of ROI %" fld="29" subtotal="average" baseField="14" baseItem="0" numFmtId="10"/>
  </dataFields>
  <chartFormats count="6">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3" format="6" series="1">
      <pivotArea type="data" outline="0" fieldPosition="0">
        <references count="2">
          <reference field="4294967294" count="1" selected="0">
            <x v="0"/>
          </reference>
          <reference field="9" count="1" selected="0">
            <x v="0"/>
          </reference>
        </references>
      </pivotArea>
    </chartFormat>
    <chartFormat chart="3" format="7" series="1">
      <pivotArea type="data" outline="0" fieldPosition="0">
        <references count="2">
          <reference field="4294967294" count="1" selected="0">
            <x v="0"/>
          </reference>
          <reference field="9" count="1" selected="0">
            <x v="1"/>
          </reference>
        </references>
      </pivotArea>
    </chartFormat>
    <chartFormat chart="3" format="8"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99C125-9E4B-49F1-99B1-43F89CD191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7" firstHeaderRow="0" firstDataRow="1" firstDataCol="1"/>
  <pivotFields count="30">
    <pivotField showAll="0"/>
    <pivotField showAll="0"/>
    <pivotField numFmtId="14" showAll="0"/>
    <pivotField showAll="0">
      <items count="13">
        <item x="9"/>
        <item x="11"/>
        <item x="10"/>
        <item x="3"/>
        <item x="5"/>
        <item x="1"/>
        <item x="7"/>
        <item x="6"/>
        <item x="8"/>
        <item x="2"/>
        <item x="0"/>
        <item x="4"/>
        <item t="default"/>
      </items>
    </pivotField>
    <pivotField showAll="0">
      <items count="5">
        <item h="1" x="2"/>
        <item h="1" x="1"/>
        <item x="0"/>
        <item h="1" x="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4" showAll="0"/>
    <pivotField showAll="0">
      <items count="15">
        <item x="7"/>
        <item x="0"/>
        <item x="1"/>
        <item x="4"/>
        <item x="2"/>
        <item x="5"/>
        <item x="3"/>
        <item x="8"/>
        <item x="6"/>
        <item x="12"/>
        <item x="10"/>
        <item x="13"/>
        <item x="11"/>
        <item x="9"/>
        <item t="default"/>
      </items>
    </pivotField>
    <pivotField dataField="1" numFmtId="10" showAll="0">
      <items count="13">
        <item x="0"/>
        <item x="9"/>
        <item x="11"/>
        <item x="2"/>
        <item x="4"/>
        <item x="8"/>
        <item x="10"/>
        <item x="1"/>
        <item x="5"/>
        <item x="7"/>
        <item x="6"/>
        <item x="3"/>
        <item t="default"/>
      </items>
    </pivotField>
    <pivotField dataField="1" numFmtId="164" showAll="0">
      <items count="942">
        <item x="661"/>
        <item x="27"/>
        <item x="163"/>
        <item x="213"/>
        <item x="451"/>
        <item x="828"/>
        <item x="899"/>
        <item x="259"/>
        <item x="167"/>
        <item x="336"/>
        <item x="124"/>
        <item x="221"/>
        <item x="3"/>
        <item x="236"/>
        <item x="377"/>
        <item x="657"/>
        <item x="389"/>
        <item x="455"/>
        <item x="368"/>
        <item x="323"/>
        <item x="260"/>
        <item x="230"/>
        <item x="211"/>
        <item x="174"/>
        <item x="542"/>
        <item x="896"/>
        <item x="285"/>
        <item x="201"/>
        <item x="283"/>
        <item x="726"/>
        <item x="199"/>
        <item x="592"/>
        <item x="375"/>
        <item x="699"/>
        <item x="516"/>
        <item x="36"/>
        <item x="529"/>
        <item x="419"/>
        <item x="638"/>
        <item x="299"/>
        <item x="172"/>
        <item x="14"/>
        <item x="239"/>
        <item x="639"/>
        <item x="117"/>
        <item x="580"/>
        <item x="72"/>
        <item x="398"/>
        <item x="799"/>
        <item x="681"/>
        <item x="229"/>
        <item x="445"/>
        <item x="482"/>
        <item x="532"/>
        <item x="800"/>
        <item x="441"/>
        <item x="648"/>
        <item x="523"/>
        <item x="321"/>
        <item x="711"/>
        <item x="293"/>
        <item x="164"/>
        <item x="871"/>
        <item x="609"/>
        <item x="635"/>
        <item x="84"/>
        <item x="289"/>
        <item x="38"/>
        <item x="829"/>
        <item x="656"/>
        <item x="456"/>
        <item x="827"/>
        <item x="453"/>
        <item x="390"/>
        <item x="859"/>
        <item x="584"/>
        <item x="915"/>
        <item x="473"/>
        <item x="366"/>
        <item x="579"/>
        <item x="717"/>
        <item x="226"/>
        <item x="325"/>
        <item x="733"/>
        <item x="102"/>
        <item x="507"/>
        <item x="104"/>
        <item x="165"/>
        <item x="292"/>
        <item x="444"/>
        <item x="784"/>
        <item x="751"/>
        <item x="887"/>
        <item x="508"/>
        <item x="452"/>
        <item x="326"/>
        <item x="384"/>
        <item x="369"/>
        <item x="569"/>
        <item x="252"/>
        <item x="371"/>
        <item x="424"/>
        <item x="870"/>
        <item x="403"/>
        <item x="74"/>
        <item x="333"/>
        <item x="536"/>
        <item x="753"/>
        <item x="66"/>
        <item x="39"/>
        <item x="488"/>
        <item x="600"/>
        <item x="212"/>
        <item x="872"/>
        <item x="78"/>
        <item x="647"/>
        <item x="677"/>
        <item x="615"/>
        <item x="219"/>
        <item x="327"/>
        <item x="674"/>
        <item x="897"/>
        <item x="571"/>
        <item x="228"/>
        <item x="510"/>
        <item x="129"/>
        <item x="489"/>
        <item x="902"/>
        <item x="175"/>
        <item x="713"/>
        <item x="99"/>
        <item x="588"/>
        <item x="127"/>
        <item x="123"/>
        <item x="251"/>
        <item x="457"/>
        <item x="233"/>
        <item x="265"/>
        <item x="654"/>
        <item x="515"/>
        <item x="28"/>
        <item x="857"/>
        <item x="76"/>
        <item x="32"/>
        <item x="560"/>
        <item x="363"/>
        <item x="583"/>
        <item x="712"/>
        <item x="348"/>
        <item x="565"/>
        <item x="237"/>
        <item x="258"/>
        <item x="640"/>
        <item x="837"/>
        <item x="103"/>
        <item x="15"/>
        <item x="94"/>
        <item x="176"/>
        <item x="423"/>
        <item x="231"/>
        <item x="636"/>
        <item x="277"/>
        <item x="328"/>
        <item x="905"/>
        <item x="100"/>
        <item x="240"/>
        <item x="594"/>
        <item x="752"/>
        <item x="633"/>
        <item x="586"/>
        <item x="783"/>
        <item x="196"/>
        <item x="339"/>
        <item x="75"/>
        <item x="491"/>
        <item x="928"/>
        <item x="125"/>
        <item x="537"/>
        <item x="376"/>
        <item x="23"/>
        <item x="874"/>
        <item x="918"/>
        <item x="421"/>
        <item x="232"/>
        <item x="359"/>
        <item x="225"/>
        <item x="200"/>
        <item x="264"/>
        <item x="379"/>
        <item x="418"/>
        <item x="822"/>
        <item x="476"/>
        <item x="754"/>
        <item x="500"/>
        <item x="391"/>
        <item x="581"/>
        <item x="494"/>
        <item x="378"/>
        <item x="922"/>
        <item x="673"/>
        <item x="61"/>
        <item x="719"/>
        <item x="365"/>
        <item x="223"/>
        <item x="320"/>
        <item x="578"/>
        <item x="345"/>
        <item x="107"/>
        <item x="30"/>
        <item x="335"/>
        <item x="714"/>
        <item x="573"/>
        <item x="547"/>
        <item x="193"/>
        <item x="73"/>
        <item x="545"/>
        <item x="813"/>
        <item x="824"/>
        <item x="159"/>
        <item x="435"/>
        <item x="177"/>
        <item x="723"/>
        <item x="356"/>
        <item x="522"/>
        <item x="561"/>
        <item x="272"/>
        <item x="802"/>
        <item x="194"/>
        <item x="329"/>
        <item x="113"/>
        <item x="470"/>
        <item x="910"/>
        <item x="845"/>
        <item x="715"/>
        <item x="501"/>
        <item x="650"/>
        <item x="307"/>
        <item x="70"/>
        <item x="155"/>
        <item x="217"/>
        <item x="178"/>
        <item x="781"/>
        <item x="469"/>
        <item x="750"/>
        <item x="6"/>
        <item x="135"/>
        <item x="304"/>
        <item x="308"/>
        <item x="849"/>
        <item x="643"/>
        <item x="106"/>
        <item x="495"/>
        <item x="558"/>
        <item x="892"/>
        <item x="679"/>
        <item x="344"/>
        <item x="428"/>
        <item x="269"/>
        <item x="334"/>
        <item x="587"/>
        <item x="140"/>
        <item x="519"/>
        <item x="612"/>
        <item x="18"/>
        <item x="4"/>
        <item x="882"/>
        <item x="539"/>
        <item x="779"/>
        <item x="904"/>
        <item x="925"/>
        <item x="659"/>
        <item x="591"/>
        <item x="797"/>
        <item x="370"/>
        <item x="158"/>
        <item x="409"/>
        <item x="737"/>
        <item x="222"/>
        <item x="77"/>
        <item x="862"/>
        <item x="162"/>
        <item x="332"/>
        <item x="408"/>
        <item x="301"/>
        <item x="51"/>
        <item x="626"/>
        <item x="702"/>
        <item x="908"/>
        <item x="596"/>
        <item x="341"/>
        <item x="90"/>
        <item x="623"/>
        <item x="917"/>
        <item x="776"/>
        <item x="801"/>
        <item x="808"/>
        <item x="59"/>
        <item x="804"/>
        <item x="446"/>
        <item x="524"/>
        <item x="322"/>
        <item x="858"/>
        <item x="541"/>
        <item x="459"/>
        <item x="183"/>
        <item x="134"/>
        <item x="392"/>
        <item x="744"/>
        <item x="564"/>
        <item x="33"/>
        <item x="247"/>
        <item x="317"/>
        <item x="305"/>
        <item x="388"/>
        <item x="572"/>
        <item x="429"/>
        <item x="208"/>
        <item x="747"/>
        <item x="185"/>
        <item x="546"/>
        <item x="349"/>
        <item x="42"/>
        <item x="555"/>
        <item x="253"/>
        <item x="271"/>
        <item x="788"/>
        <item x="273"/>
        <item x="270"/>
        <item x="885"/>
        <item x="675"/>
        <item x="343"/>
        <item x="759"/>
        <item x="81"/>
        <item x="25"/>
        <item x="913"/>
        <item x="729"/>
        <item x="710"/>
        <item x="773"/>
        <item x="214"/>
        <item x="331"/>
        <item x="655"/>
        <item x="844"/>
        <item x="763"/>
        <item x="399"/>
        <item x="658"/>
        <item x="362"/>
        <item x="263"/>
        <item x="234"/>
        <item x="340"/>
        <item x="664"/>
        <item x="787"/>
        <item x="937"/>
        <item x="933"/>
        <item x="47"/>
        <item x="567"/>
        <item x="618"/>
        <item x="884"/>
        <item x="21"/>
        <item x="854"/>
        <item x="480"/>
        <item x="141"/>
        <item x="695"/>
        <item x="514"/>
        <item x="607"/>
        <item x="823"/>
        <item x="826"/>
        <item x="930"/>
        <item x="831"/>
        <item x="642"/>
        <item x="506"/>
        <item x="734"/>
        <item x="493"/>
        <item x="504"/>
        <item x="850"/>
        <item x="12"/>
        <item x="932"/>
        <item x="697"/>
        <item x="906"/>
        <item x="590"/>
        <item x="732"/>
        <item x="819"/>
        <item x="8"/>
        <item x="197"/>
        <item x="454"/>
        <item x="204"/>
        <item x="756"/>
        <item x="274"/>
        <item x="841"/>
        <item x="843"/>
        <item x="275"/>
        <item x="147"/>
        <item x="619"/>
        <item x="538"/>
        <item x="627"/>
        <item x="608"/>
        <item x="48"/>
        <item x="257"/>
        <item x="62"/>
        <item x="478"/>
        <item x="82"/>
        <item x="716"/>
        <item x="772"/>
        <item x="91"/>
        <item x="287"/>
        <item x="186"/>
        <item x="53"/>
        <item x="531"/>
        <item x="696"/>
        <item x="534"/>
        <item x="553"/>
        <item x="209"/>
        <item x="798"/>
        <item x="173"/>
        <item x="708"/>
        <item x="191"/>
        <item x="298"/>
        <item x="467"/>
        <item x="88"/>
        <item x="256"/>
        <item x="286"/>
        <item x="192"/>
        <item x="198"/>
        <item x="86"/>
        <item x="166"/>
        <item x="2"/>
        <item x="727"/>
        <item x="255"/>
        <item x="687"/>
        <item x="131"/>
        <item x="350"/>
        <item x="58"/>
        <item x="410"/>
        <item x="450"/>
        <item x="57"/>
        <item x="465"/>
        <item x="718"/>
        <item x="182"/>
        <item x="570"/>
        <item x="530"/>
        <item x="769"/>
        <item x="20"/>
        <item x="206"/>
        <item x="792"/>
        <item x="114"/>
        <item x="901"/>
        <item x="380"/>
        <item x="900"/>
        <item x="439"/>
        <item x="80"/>
        <item x="891"/>
        <item x="45"/>
        <item x="218"/>
        <item x="89"/>
        <item x="840"/>
        <item x="338"/>
        <item x="46"/>
        <item x="709"/>
        <item x="413"/>
        <item x="632"/>
        <item x="811"/>
        <item x="311"/>
        <item x="276"/>
        <item x="559"/>
        <item x="646"/>
        <item x="71"/>
        <item x="807"/>
        <item x="374"/>
        <item x="683"/>
        <item x="210"/>
        <item x="479"/>
        <item x="168"/>
        <item x="867"/>
        <item x="440"/>
        <item x="741"/>
        <item x="939"/>
        <item x="563"/>
        <item x="294"/>
        <item x="805"/>
        <item x="551"/>
        <item x="63"/>
        <item x="235"/>
        <item x="706"/>
        <item x="926"/>
        <item x="386"/>
        <item x="881"/>
        <item x="43"/>
        <item x="132"/>
        <item x="202"/>
        <item x="161"/>
        <item x="394"/>
        <item x="31"/>
        <item x="911"/>
        <item x="437"/>
        <item x="703"/>
        <item x="574"/>
        <item x="557"/>
        <item x="393"/>
        <item x="169"/>
        <item x="625"/>
        <item x="765"/>
        <item x="938"/>
        <item x="354"/>
        <item x="34"/>
        <item x="17"/>
        <item x="842"/>
        <item x="337"/>
        <item x="700"/>
        <item x="916"/>
        <item x="730"/>
        <item x="631"/>
        <item x="667"/>
        <item x="767"/>
        <item x="139"/>
        <item x="477"/>
        <item x="512"/>
        <item x="358"/>
        <item x="460"/>
        <item x="876"/>
        <item x="434"/>
        <item x="820"/>
        <item x="764"/>
        <item x="791"/>
        <item x="295"/>
        <item x="745"/>
        <item x="282"/>
        <item x="109"/>
        <item x="909"/>
        <item x="598"/>
        <item x="415"/>
        <item x="238"/>
        <item x="554"/>
        <item x="352"/>
        <item x="649"/>
        <item x="521"/>
        <item x="342"/>
        <item x="427"/>
        <item x="496"/>
        <item x="806"/>
        <item x="101"/>
        <item x="26"/>
        <item x="492"/>
        <item x="518"/>
        <item x="195"/>
        <item x="605"/>
        <item x="861"/>
        <item x="499"/>
        <item x="616"/>
        <item x="245"/>
        <item x="621"/>
        <item x="300"/>
        <item x="145"/>
        <item x="940"/>
        <item x="880"/>
        <item x="316"/>
        <item x="481"/>
        <item x="835"/>
        <item x="397"/>
        <item x="16"/>
        <item x="111"/>
        <item x="160"/>
        <item x="381"/>
        <item x="400"/>
        <item x="87"/>
        <item x="119"/>
        <item x="503"/>
        <item x="533"/>
        <item x="5"/>
        <item x="782"/>
        <item x="746"/>
        <item x="112"/>
        <item x="665"/>
        <item x="662"/>
        <item x="816"/>
        <item x="412"/>
        <item x="472"/>
        <item x="848"/>
        <item x="886"/>
        <item x="151"/>
        <item x="436"/>
        <item x="29"/>
        <item x="56"/>
        <item x="535"/>
        <item x="22"/>
        <item x="682"/>
        <item x="595"/>
        <item x="351"/>
        <item x="593"/>
        <item x="19"/>
        <item x="669"/>
        <item x="93"/>
        <item x="743"/>
        <item x="207"/>
        <item x="803"/>
        <item x="60"/>
        <item x="92"/>
        <item x="41"/>
        <item x="651"/>
        <item x="543"/>
        <item x="133"/>
        <item x="920"/>
        <item x="790"/>
        <item x="847"/>
        <item x="52"/>
        <item x="796"/>
        <item x="830"/>
        <item x="373"/>
        <item x="670"/>
        <item x="474"/>
        <item x="652"/>
        <item x="105"/>
        <item x="768"/>
        <item x="671"/>
        <item x="150"/>
        <item x="582"/>
        <item x="96"/>
        <item x="49"/>
        <item x="486"/>
        <item x="118"/>
        <item x="641"/>
        <item x="137"/>
        <item x="846"/>
        <item x="660"/>
        <item x="449"/>
        <item x="814"/>
        <item x="707"/>
        <item x="678"/>
        <item x="817"/>
        <item x="770"/>
        <item x="220"/>
        <item x="868"/>
        <item x="466"/>
        <item x="689"/>
        <item x="517"/>
        <item x="122"/>
        <item x="44"/>
        <item x="863"/>
        <item x="188"/>
        <item x="291"/>
        <item x="144"/>
        <item x="860"/>
        <item x="431"/>
        <item x="138"/>
        <item x="357"/>
        <item x="302"/>
        <item x="154"/>
        <item x="387"/>
        <item x="760"/>
        <item x="509"/>
        <item x="694"/>
        <item x="171"/>
        <item x="825"/>
        <item x="883"/>
        <item x="266"/>
        <item x="690"/>
        <item x="575"/>
        <item x="310"/>
        <item x="65"/>
        <item x="856"/>
        <item x="249"/>
        <item x="97"/>
        <item x="98"/>
        <item x="216"/>
        <item x="110"/>
        <item x="722"/>
        <item x="487"/>
        <item x="184"/>
        <item x="346"/>
        <item x="838"/>
        <item x="739"/>
        <item x="430"/>
        <item x="809"/>
        <item x="243"/>
        <item x="312"/>
        <item x="284"/>
        <item x="688"/>
        <item x="853"/>
        <item x="189"/>
        <item x="443"/>
        <item x="668"/>
        <item x="462"/>
        <item x="735"/>
        <item x="372"/>
        <item x="385"/>
        <item x="406"/>
        <item x="215"/>
        <item x="128"/>
        <item x="152"/>
        <item x="818"/>
        <item x="458"/>
        <item x="136"/>
        <item x="720"/>
        <item x="405"/>
        <item x="511"/>
        <item x="599"/>
        <item x="296"/>
        <item x="544"/>
        <item x="550"/>
        <item x="401"/>
        <item x="382"/>
        <item x="731"/>
        <item x="246"/>
        <item x="749"/>
        <item x="606"/>
        <item x="914"/>
        <item x="645"/>
        <item x="644"/>
        <item x="261"/>
        <item x="725"/>
        <item x="463"/>
        <item x="433"/>
        <item x="360"/>
        <item x="130"/>
        <item x="610"/>
        <item x="611"/>
        <item x="417"/>
        <item x="566"/>
        <item x="126"/>
        <item x="367"/>
        <item x="402"/>
        <item x="628"/>
        <item x="672"/>
        <item x="85"/>
        <item x="597"/>
        <item x="888"/>
        <item x="705"/>
        <item x="324"/>
        <item x="738"/>
        <item x="9"/>
        <item x="552"/>
        <item x="757"/>
        <item x="875"/>
        <item x="890"/>
        <item x="319"/>
        <item x="262"/>
        <item x="50"/>
        <item x="37"/>
        <item x="205"/>
        <item x="69"/>
        <item x="676"/>
        <item x="447"/>
        <item x="832"/>
        <item x="309"/>
        <item x="395"/>
        <item x="297"/>
        <item x="528"/>
        <item x="407"/>
        <item x="789"/>
        <item x="484"/>
        <item x="498"/>
        <item x="95"/>
        <item x="821"/>
        <item x="653"/>
        <item x="748"/>
        <item x="525"/>
        <item x="589"/>
        <item x="242"/>
        <item x="40"/>
        <item x="893"/>
        <item x="0"/>
        <item x="181"/>
        <item x="432"/>
        <item x="852"/>
        <item x="513"/>
        <item x="425"/>
        <item x="614"/>
        <item x="903"/>
        <item x="227"/>
        <item x="115"/>
        <item x="203"/>
        <item x="927"/>
        <item x="549"/>
        <item x="634"/>
        <item x="464"/>
        <item x="630"/>
        <item x="548"/>
        <item x="604"/>
        <item x="190"/>
        <item x="585"/>
        <item x="280"/>
        <item x="728"/>
        <item x="281"/>
        <item x="153"/>
        <item x="812"/>
        <item x="490"/>
        <item x="815"/>
        <item x="873"/>
        <item x="794"/>
        <item x="775"/>
        <item x="156"/>
        <item x="483"/>
        <item x="742"/>
        <item x="121"/>
        <item x="855"/>
        <item x="795"/>
        <item x="279"/>
        <item x="55"/>
        <item x="306"/>
        <item x="680"/>
        <item x="562"/>
        <item x="907"/>
        <item x="170"/>
        <item x="879"/>
        <item x="622"/>
        <item x="889"/>
        <item x="288"/>
        <item x="420"/>
        <item x="576"/>
        <item x="923"/>
        <item x="869"/>
        <item x="79"/>
        <item x="505"/>
        <item x="624"/>
        <item x="411"/>
        <item x="254"/>
        <item x="721"/>
        <item x="471"/>
        <item x="778"/>
        <item x="83"/>
        <item x="895"/>
        <item x="68"/>
        <item x="120"/>
        <item x="766"/>
        <item x="834"/>
        <item x="404"/>
        <item x="442"/>
        <item x="836"/>
        <item x="833"/>
        <item x="108"/>
        <item x="11"/>
        <item x="64"/>
        <item x="142"/>
        <item x="758"/>
        <item x="934"/>
        <item x="526"/>
        <item x="438"/>
        <item x="786"/>
        <item x="929"/>
        <item x="691"/>
        <item x="666"/>
        <item x="924"/>
        <item x="898"/>
        <item x="179"/>
        <item x="810"/>
        <item x="556"/>
        <item x="290"/>
        <item x="761"/>
        <item x="693"/>
        <item x="314"/>
        <item x="149"/>
        <item x="866"/>
        <item x="318"/>
        <item x="485"/>
        <item x="303"/>
        <item x="698"/>
        <item x="468"/>
        <item x="762"/>
        <item x="10"/>
        <item x="613"/>
        <item x="620"/>
        <item x="704"/>
        <item x="355"/>
        <item x="601"/>
        <item x="755"/>
        <item x="461"/>
        <item x="685"/>
        <item x="793"/>
        <item x="7"/>
        <item x="577"/>
        <item x="912"/>
        <item x="268"/>
        <item x="921"/>
        <item x="771"/>
        <item x="701"/>
        <item x="146"/>
        <item x="684"/>
        <item x="67"/>
        <item x="187"/>
        <item x="426"/>
        <item x="877"/>
        <item x="686"/>
        <item x="785"/>
        <item x="35"/>
        <item x="637"/>
        <item x="315"/>
        <item x="603"/>
        <item x="180"/>
        <item x="931"/>
        <item x="13"/>
        <item x="851"/>
        <item x="224"/>
        <item x="416"/>
        <item x="894"/>
        <item x="568"/>
        <item x="250"/>
        <item x="663"/>
        <item x="116"/>
        <item x="353"/>
        <item x="936"/>
        <item x="629"/>
        <item x="602"/>
        <item x="364"/>
        <item x="740"/>
        <item x="527"/>
        <item x="422"/>
        <item x="267"/>
        <item x="143"/>
        <item x="1"/>
        <item x="414"/>
        <item x="692"/>
        <item x="157"/>
        <item x="24"/>
        <item x="774"/>
        <item x="736"/>
        <item x="839"/>
        <item x="361"/>
        <item x="617"/>
        <item x="520"/>
        <item x="878"/>
        <item x="54"/>
        <item x="540"/>
        <item x="777"/>
        <item x="864"/>
        <item x="330"/>
        <item x="475"/>
        <item x="724"/>
        <item x="278"/>
        <item x="448"/>
        <item x="396"/>
        <item x="244"/>
        <item x="241"/>
        <item x="148"/>
        <item x="780"/>
        <item x="248"/>
        <item x="919"/>
        <item x="383"/>
        <item x="865"/>
        <item x="935"/>
        <item x="502"/>
        <item x="347"/>
        <item x="313"/>
        <item x="497"/>
        <item t="default"/>
      </items>
    </pivotField>
    <pivotField numFmtId="10" showAll="0"/>
    <pivotField numFmtId="164" showAll="0"/>
    <pivotField numFmtId="164" showAll="0"/>
    <pivotField numFmtId="164" showAll="0"/>
    <pivotField showAll="0">
      <items count="3">
        <item x="1"/>
        <item x="0"/>
        <item t="default"/>
      </items>
    </pivotField>
    <pivotField showAll="0"/>
    <pivotField numFmtId="10" showAll="0"/>
  </pivotFields>
  <rowFields count="1">
    <field x="16"/>
  </rowFields>
  <rowItems count="4">
    <i>
      <x/>
    </i>
    <i>
      <x v="1"/>
    </i>
    <i>
      <x v="2"/>
    </i>
    <i t="grand">
      <x/>
    </i>
  </rowItems>
  <colFields count="1">
    <field x="-2"/>
  </colFields>
  <colItems count="2">
    <i>
      <x/>
    </i>
    <i i="1">
      <x v="1"/>
    </i>
  </colItems>
  <dataFields count="2">
    <dataField name="Sum of Profit$" fld="22" baseField="0" baseItem="0" numFmtId="164"/>
    <dataField name="Average of Discount" fld="21" subtotal="average" baseField="0" baseItem="1" numFmtId="10"/>
  </dataField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1"/>
          </reference>
          <reference field="16" count="1" selected="0">
            <x v="2"/>
          </reference>
        </references>
      </pivotArea>
    </chartFormat>
    <chartFormat chart="1" format="3">
      <pivotArea type="data" outline="0" fieldPosition="0">
        <references count="2">
          <reference field="4294967294" count="1" selected="0">
            <x v="1"/>
          </reference>
          <reference field="16" count="1" selected="0">
            <x v="1"/>
          </reference>
        </references>
      </pivotArea>
    </chartFormat>
    <chartFormat chart="9"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 chart="9" format="10">
      <pivotArea type="data" outline="0" fieldPosition="0">
        <references count="2">
          <reference field="4294967294" count="1" selected="0">
            <x v="1"/>
          </reference>
          <reference field="16" count="1" selected="0">
            <x v="1"/>
          </reference>
        </references>
      </pivotArea>
    </chartFormat>
    <chartFormat chart="9" format="11">
      <pivotArea type="data" outline="0" fieldPosition="0">
        <references count="2">
          <reference field="4294967294" count="1" selected="0">
            <x v="1"/>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EE0573-70A0-404C-B8CF-A54ECA6900D9}"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B3:F16" firstHeaderRow="1" firstDataRow="2" firstDataCol="1"/>
  <pivotFields count="30">
    <pivotField showAll="0"/>
    <pivotField showAll="0"/>
    <pivotField numFmtId="14" showAll="0"/>
    <pivotField axis="axisRow" showAll="0">
      <items count="13">
        <item x="9"/>
        <item x="11"/>
        <item x="10"/>
        <item x="3"/>
        <item x="5"/>
        <item x="1"/>
        <item x="7"/>
        <item x="6"/>
        <item x="8"/>
        <item x="2"/>
        <item x="0"/>
        <item x="4"/>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numFmtId="164" showAll="0"/>
    <pivotField showAll="0"/>
    <pivotField numFmtId="10" showAll="0"/>
    <pivotField numFmtId="164" showAll="0"/>
    <pivotField numFmtId="10" showAll="0"/>
    <pivotField numFmtId="164" showAll="0"/>
    <pivotField numFmtId="164" showAll="0"/>
    <pivotField numFmtId="164" showAll="0"/>
    <pivotField showAll="0"/>
    <pivotField showAll="0"/>
    <pivotField numFmtId="10" showAll="0"/>
  </pivotFields>
  <rowFields count="1">
    <field x="3"/>
  </rowFields>
  <rowItems count="12">
    <i>
      <x/>
    </i>
    <i>
      <x v="1"/>
    </i>
    <i>
      <x v="2"/>
    </i>
    <i>
      <x v="3"/>
    </i>
    <i>
      <x v="4"/>
    </i>
    <i>
      <x v="5"/>
    </i>
    <i>
      <x v="6"/>
    </i>
    <i>
      <x v="7"/>
    </i>
    <i>
      <x v="8"/>
    </i>
    <i>
      <x v="9"/>
    </i>
    <i>
      <x v="10"/>
    </i>
    <i>
      <x v="11"/>
    </i>
  </rowItems>
  <colFields count="1">
    <field x="16"/>
  </colFields>
  <colItems count="4">
    <i>
      <x/>
    </i>
    <i>
      <x v="1"/>
    </i>
    <i>
      <x v="2"/>
    </i>
    <i t="grand">
      <x/>
    </i>
  </colItems>
  <dataFields count="1">
    <dataField name="Sum of Sales$" fld="19" baseField="0" baseItem="0" numFmtId="164"/>
  </dataFields>
  <chartFormats count="9">
    <chartFormat chart="1" format="0" series="1">
      <pivotArea type="data" outline="0" fieldPosition="0">
        <references count="2">
          <reference field="4294967294" count="1" selected="0">
            <x v="0"/>
          </reference>
          <reference field="16" count="1" selected="0">
            <x v="0"/>
          </reference>
        </references>
      </pivotArea>
    </chartFormat>
    <chartFormat chart="1" format="1" series="1">
      <pivotArea type="data" outline="0" fieldPosition="0">
        <references count="2">
          <reference field="4294967294" count="1" selected="0">
            <x v="0"/>
          </reference>
          <reference field="16" count="1" selected="0">
            <x v="1"/>
          </reference>
        </references>
      </pivotArea>
    </chartFormat>
    <chartFormat chart="1" format="2" series="1">
      <pivotArea type="data" outline="0" fieldPosition="0">
        <references count="2">
          <reference field="4294967294" count="1" selected="0">
            <x v="0"/>
          </reference>
          <reference field="16" count="1" selected="0">
            <x v="2"/>
          </reference>
        </references>
      </pivotArea>
    </chartFormat>
    <chartFormat chart="5" format="4" series="1">
      <pivotArea type="data" outline="0" fieldPosition="0">
        <references count="2">
          <reference field="4294967294" count="1" selected="0">
            <x v="0"/>
          </reference>
          <reference field="16" count="1" selected="0">
            <x v="0"/>
          </reference>
        </references>
      </pivotArea>
    </chartFormat>
    <chartFormat chart="5" format="5" series="1">
      <pivotArea type="data" outline="0" fieldPosition="0">
        <references count="2">
          <reference field="4294967294" count="1" selected="0">
            <x v="0"/>
          </reference>
          <reference field="16" count="1" selected="0">
            <x v="1"/>
          </reference>
        </references>
      </pivotArea>
    </chartFormat>
    <chartFormat chart="5" format="6" series="1">
      <pivotArea type="data" outline="0" fieldPosition="0">
        <references count="2">
          <reference field="4294967294" count="1" selected="0">
            <x v="0"/>
          </reference>
          <reference field="16" count="1" selected="0">
            <x v="2"/>
          </reference>
        </references>
      </pivotArea>
    </chartFormat>
    <chartFormat chart="5" format="7">
      <pivotArea type="data" outline="0" fieldPosition="0">
        <references count="3">
          <reference field="4294967294" count="1" selected="0">
            <x v="0"/>
          </reference>
          <reference field="3" count="1" selected="0">
            <x v="9"/>
          </reference>
          <reference field="16" count="1" selected="0">
            <x v="2"/>
          </reference>
        </references>
      </pivotArea>
    </chartFormat>
    <chartFormat chart="5" format="8">
      <pivotArea type="data" outline="0" fieldPosition="0">
        <references count="3">
          <reference field="4294967294" count="1" selected="0">
            <x v="0"/>
          </reference>
          <reference field="3" count="1" selected="0">
            <x v="8"/>
          </reference>
          <reference field="16" count="1" selected="0">
            <x v="0"/>
          </reference>
        </references>
      </pivotArea>
    </chartFormat>
    <chartFormat chart="5" format="9">
      <pivotArea type="data" outline="0" fieldPosition="0">
        <references count="3">
          <reference field="4294967294" count="1" selected="0">
            <x v="0"/>
          </reference>
          <reference field="3" count="1" selected="0">
            <x v="8"/>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F1F4D7-B0C4-48B9-866A-539721321E4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11:F16" firstHeaderRow="0" firstDataRow="1" firstDataCol="1"/>
  <pivotFields count="30">
    <pivotField showAll="0"/>
    <pivotField showAll="0"/>
    <pivotField numFmtId="14" showAll="0"/>
    <pivotField showAll="0"/>
    <pivotField axis="axisRow"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x="1"/>
        <item h="1" x="2"/>
        <item t="default"/>
      </items>
    </pivotField>
    <pivotField showAll="0"/>
    <pivotField showAll="0"/>
    <pivotField dataField="1" numFmtId="164" showAll="0"/>
    <pivotField showAll="0"/>
    <pivotField numFmtId="10" showAll="0"/>
    <pivotField dataField="1" numFmtId="164" showAll="0"/>
    <pivotField numFmtId="10" showAll="0"/>
    <pivotField numFmtId="164" showAll="0"/>
    <pivotField numFmtId="164" showAll="0"/>
    <pivotField numFmtId="164" showAll="0"/>
    <pivotField showAll="0"/>
    <pivotField showAll="0"/>
    <pivotField dataField="1" numFmtId="10" showAll="0"/>
  </pivotFields>
  <rowFields count="1">
    <field x="4"/>
  </rowFields>
  <rowItems count="5">
    <i>
      <x/>
    </i>
    <i>
      <x v="1"/>
    </i>
    <i>
      <x v="2"/>
    </i>
    <i>
      <x v="3"/>
    </i>
    <i t="grand">
      <x/>
    </i>
  </rowItems>
  <colFields count="1">
    <field x="-2"/>
  </colFields>
  <colItems count="3">
    <i>
      <x/>
    </i>
    <i i="1">
      <x v="1"/>
    </i>
    <i i="2">
      <x v="2"/>
    </i>
  </colItems>
  <dataFields count="3">
    <dataField name="Sum of Sales$" fld="19" baseField="0" baseItem="0" numFmtId="164"/>
    <dataField name="Sum of Profit$" fld="22" baseField="0" baseItem="0" numFmtId="164"/>
    <dataField name="Average of ROI %" fld="29" subtotal="average"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536BE6D-C367-4F7C-857A-FB8095FB60F8}" sourceName="year">
  <pivotTables>
    <pivotTable tabId="5" name="PivotTable1"/>
  </pivotTables>
  <data>
    <tabular pivotCacheId="196935042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0330E89-8929-48DC-B2D2-979C7568D27C}" sourceName="Segment">
  <pivotTables>
    <pivotTable tabId="7" name="PivotTable3"/>
  </pivotTables>
  <data>
    <tabular pivotCacheId="1969350423">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2D3169BE-9864-4DEE-A14B-BF1E1DC4CC67}" sourceName="year">
  <pivotTables>
    <pivotTable tabId="8" name="PivotTable4"/>
    <pivotTable tabId="7" name="PivotTable3"/>
    <pivotTable tabId="10" name="PivotTable6"/>
    <pivotTable tabId="12" name="PivotTable8"/>
  </pivotTables>
  <data>
    <tabular pivotCacheId="1969350423">
      <items count="4">
        <i x="2"/>
        <i x="1"/>
        <i x="0" s="1"/>
        <i x="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022F12A-D8BA-4BA4-85AE-7A73EAA9085D}" sourceName="Category">
  <pivotTables>
    <pivotTable tabId="8" name="PivotTable4"/>
    <pivotTable tabId="7" name="PivotTable3"/>
    <pivotTable tabId="10" name="PivotTable6"/>
    <pivotTable tabId="12" name="PivotTable8"/>
    <pivotTable tabId="13" name="PivotTable10"/>
  </pivotTables>
  <data>
    <tabular pivotCacheId="196935042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0885C91-44B3-4FA4-B3F3-4F09D03933FE}" cache="Slicer_year" caption="year" columnCount="4" showCaption="0" style="SlicerStyleLight1 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FB86D33-C3C9-4C70-B2CC-31D996B85D7B}" cache="Slicer_Segment" caption="Segment" rowHeight="260350"/>
  <slicer name="year 1" xr10:uid="{503B737C-595D-4816-9202-70B88C6C98B1}" cache="Slicer_year2" caption="year"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76C8C6F5-95EA-4939-A212-5D2623E61D31}" cache="Slicer_year2" caption="year"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5" xr10:uid="{0FB389C4-0594-48DF-82A3-BF0C72583DE4}" cache="Slicer_year2" caption="year" rowHeight="2603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23B6CF8A-738B-4B21-9FF9-ED99686EC94F}" cache="Slicer_Category" caption="Category" rowHeight="2603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7D008145-D4BD-4054-9A73-283847EB4AF7}" cache="Slicer_year" caption="year" columnCount="4" showCaption="0" style="SlicerStyleLight1 2" rowHeight="260350"/>
  <slicer name="year 3" xr10:uid="{E65C2E0E-C4EF-49C0-A2BA-246EF504AE62}" cache="Slicer_year2" caption="year" showCaption="0" style="SlicerStyleLight1 3" rowHeight="260350"/>
  <slicer name="Category" xr10:uid="{5F2C4326-1630-4CD7-B34E-F928CAD995C0}" cache="Slicer_Category" caption="Category" style="SlicerStyleLight1 3"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B84BA2-5AA5-4E5C-B754-9FB8D7F02258}" name="Table1" displayName="Table1" ref="A1:AD1001" totalsRowShown="0" headerRowDxfId="36" dataDxfId="35">
  <autoFilter ref="A1:AD1001" xr:uid="{B8B84BA2-5AA5-4E5C-B754-9FB8D7F02258}"/>
  <tableColumns count="30">
    <tableColumn id="1" xr3:uid="{1645C3C4-467A-4C34-98D4-26333A137DEB}" name="Row ID" dataDxfId="34"/>
    <tableColumn id="2" xr3:uid="{1DB8928B-33AF-4B93-ABAE-75BF87E4403B}" name="Order ID" dataDxfId="33"/>
    <tableColumn id="3" xr3:uid="{B6C3B1F5-B29E-42D8-95E3-E9B27E6D8E64}" name="Order Date" dataDxfId="32"/>
    <tableColumn id="29" xr3:uid="{43ED27F9-3516-472D-AC21-682E17E74EA2}" name="month" dataDxfId="31">
      <calculatedColumnFormula>TEXT(Table1[[#This Row],[Order Date]],"MMMM")</calculatedColumnFormula>
    </tableColumn>
    <tableColumn id="30" xr3:uid="{552E4071-FA2B-4CDB-9540-1420FC54018E}" name="year" dataDxfId="30">
      <calculatedColumnFormula>TEXT(Table1[[#This Row],[Order Date]],"YYYy")</calculatedColumnFormula>
    </tableColumn>
    <tableColumn id="4" xr3:uid="{DB220A02-6790-43FA-9DFF-AD071FCEE136}" name="Ship Date" dataDxfId="29"/>
    <tableColumn id="5" xr3:uid="{20A5C595-7F69-41D1-8F01-2D6E69A83923}" name="Ship Mode" dataDxfId="28"/>
    <tableColumn id="6" xr3:uid="{66D9E497-5D87-403C-971C-AD1AFFB9210F}" name="Customer ID" dataDxfId="27"/>
    <tableColumn id="7" xr3:uid="{0DE126BA-A022-4A37-993E-07737834653E}" name="Customer Name" dataDxfId="26"/>
    <tableColumn id="8" xr3:uid="{799C6282-3013-465A-ADF6-6591C6AA831D}" name="Segment" dataDxfId="25"/>
    <tableColumn id="9" xr3:uid="{2784CC7A-C18A-4A92-A851-B56E0327844D}" name="Country" dataDxfId="24"/>
    <tableColumn id="10" xr3:uid="{7BED16F0-3843-4D09-9033-D2A989389772}" name="City" dataDxfId="23"/>
    <tableColumn id="11" xr3:uid="{340E8F13-BE4F-407D-BB0F-2B03905C0C3A}" name="State" dataDxfId="22"/>
    <tableColumn id="12" xr3:uid="{41B626F9-D378-4B26-BB80-FFFDE8EFA5A0}" name="Postal Code" dataDxfId="21"/>
    <tableColumn id="13" xr3:uid="{681DD766-F590-4DF3-9BF1-BEF32E0CED28}" name="Region" dataDxfId="20"/>
    <tableColumn id="14" xr3:uid="{B65B44B5-448A-4E0C-9843-27314C5FBBDB}" name="Product ID" dataDxfId="19"/>
    <tableColumn id="15" xr3:uid="{0C5E0617-05C9-4491-9D1D-8A2C2F78281B}" name="Category" dataDxfId="18"/>
    <tableColumn id="16" xr3:uid="{B9A2C215-A601-4CFA-9E12-0D430A149E9F}" name="Sub-Category" dataDxfId="17"/>
    <tableColumn id="17" xr3:uid="{47D1BF85-EF96-4B82-9D75-804F12FA95D3}" name="Product Name" dataDxfId="16"/>
    <tableColumn id="18" xr3:uid="{CB556D7A-AA2C-47EB-AEB4-059FBD12F872}" name="Sales$" dataDxfId="15"/>
    <tableColumn id="19" xr3:uid="{075C5371-D907-4EB1-87F3-A002A5F3DA32}" name="Quantity" dataDxfId="14"/>
    <tableColumn id="20" xr3:uid="{5F3CD1FB-91E1-4071-97A1-C367BBF65718}" name="Discount" dataDxfId="13"/>
    <tableColumn id="21" xr3:uid="{5C189C44-5554-49F8-8EB2-65AD073D681E}" name="Profit$" dataDxfId="12"/>
    <tableColumn id="22" xr3:uid="{C325D326-DDB5-40C3-9153-D083F548B809}" name="profit margin %" dataDxfId="11">
      <calculatedColumnFormula>Table1[[#This Row],[Profit$]]/Table1[[#This Row],[Sales$]]</calculatedColumnFormula>
    </tableColumn>
    <tableColumn id="23" xr3:uid="{0EA13E18-82CC-4AE3-BAAF-D996119C6C00}" name="cost price$" dataDxfId="10">
      <calculatedColumnFormula>Table1[[#This Row],[Sales$]]-Table1[[#This Row],[Profit$]]</calculatedColumnFormula>
    </tableColumn>
    <tableColumn id="24" xr3:uid="{FFC09591-8183-4C3D-A290-FCADA0B2C1D8}" name="sales per unit$" dataDxfId="9">
      <calculatedColumnFormula>Table1[[#This Row],[Sales$]]/Table1[[#This Row],[Quantity]]</calculatedColumnFormula>
    </tableColumn>
    <tableColumn id="25" xr3:uid="{D51B3903-6B6E-49FB-A889-A73E01BB3B4E}" name="profit per unit $" dataDxfId="8">
      <calculatedColumnFormula>Table1[[#This Row],[Profit$]]/Table1[[#This Row],[Quantity]]</calculatedColumnFormula>
    </tableColumn>
    <tableColumn id="26" xr3:uid="{1ED988F1-525C-4C64-AF44-C64D3D536477}" name="loss flage" dataDxfId="7">
      <calculatedColumnFormula>IF(Table1[[#This Row],[Profit$]]&lt;0,"loss","profit")</calculatedColumnFormula>
    </tableColumn>
    <tableColumn id="27" xr3:uid="{E47C5ADB-DBEC-4288-BFF8-388C429D740F}" name="discount flage" dataDxfId="6">
      <calculatedColumnFormula>IF(Table1[[#This Row],[Discount]]&gt;0.2,"high",IF(Table1[[#This Row],[Discount]]&gt;0.1,"average","low"))</calculatedColumnFormula>
    </tableColumn>
    <tableColumn id="28" xr3:uid="{6534D0F0-A4C8-4229-8EE0-F136109484F3}" name="ROI %" dataDxfId="5">
      <calculatedColumnFormula>Table1[[#This Row],[Profit$]]/Table1[[#This Row],[cost price$]]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5DF8BB9-C21A-41F9-AAE2-5BFC63D7066B}" name="Table2" displayName="Table2" ref="C19:F23" totalsRowShown="0">
  <tableColumns count="4">
    <tableColumn id="1" xr3:uid="{CB50918B-6795-4D96-91E1-91D4FD7588B7}" name="years" dataDxfId="4" totalsRowDxfId="3"/>
    <tableColumn id="2" xr3:uid="{0B881A2B-8F66-4A0D-AB0B-6916C852AB85}" name="Sum of Sales$"/>
    <tableColumn id="3" xr3:uid="{9F87EA7F-73AB-4598-8BE9-1ABE8575C187}" name="&quot;AVERAGE&quot; " dataDxfId="2">
      <calculatedColumnFormula>AVERAGE(Table2[Sum of Sales$])</calculatedColumnFormula>
    </tableColumn>
    <tableColumn id="4" xr3:uid="{4AF58110-604C-4F18-83D6-CF18B83C56F7}" name="above average" dataDxfId="1">
      <calculatedColumnFormula>IF(Table2[[#This Row],[Sum of Sales$]]&gt;Table2[[#This Row],["AVERAGE" ]],Table2[[#This Row],[Sum of 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9.xml"/><Relationship Id="rId6" Type="http://schemas.microsoft.com/office/2007/relationships/slicer" Target="../slicers/slicer6.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9.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2.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24036-FBB4-428A-AC16-98306B14501D}">
  <dimension ref="A3:F4"/>
  <sheetViews>
    <sheetView workbookViewId="0">
      <selection activeCell="I13" sqref="I13"/>
    </sheetView>
  </sheetViews>
  <sheetFormatPr defaultRowHeight="15.6" x14ac:dyDescent="0.3"/>
  <cols>
    <col min="1" max="1" width="12.3984375" bestFit="1" customWidth="1"/>
    <col min="2" max="2" width="13" bestFit="1" customWidth="1"/>
    <col min="3" max="3" width="19.5" bestFit="1" customWidth="1"/>
    <col min="4" max="4" width="15.3984375" bestFit="1" customWidth="1"/>
    <col min="5" max="5" width="16.19921875" bestFit="1" customWidth="1"/>
    <col min="6" max="6" width="17.8984375" bestFit="1" customWidth="1"/>
  </cols>
  <sheetData>
    <row r="3" spans="1:6" x14ac:dyDescent="0.3">
      <c r="A3" t="s">
        <v>3006</v>
      </c>
      <c r="B3" t="s">
        <v>3007</v>
      </c>
      <c r="C3" t="s">
        <v>3010</v>
      </c>
      <c r="D3" t="s">
        <v>3009</v>
      </c>
      <c r="E3" t="s">
        <v>3008</v>
      </c>
      <c r="F3" t="s">
        <v>3011</v>
      </c>
    </row>
    <row r="4" spans="1:6" x14ac:dyDescent="0.3">
      <c r="A4" s="15">
        <v>241130.76789999995</v>
      </c>
      <c r="B4" s="15">
        <v>18746.17919999998</v>
      </c>
      <c r="C4" s="15">
        <v>222.38458869999999</v>
      </c>
      <c r="D4" s="16">
        <v>0.31519761517144501</v>
      </c>
      <c r="E4" s="17">
        <v>1000</v>
      </c>
      <c r="F4" s="16">
        <v>0.1626799999999996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F9D44-C202-4BB4-9D66-B39648A94BAF}">
  <dimension ref="A3:B14"/>
  <sheetViews>
    <sheetView workbookViewId="0">
      <selection activeCell="G20" sqref="G20"/>
    </sheetView>
  </sheetViews>
  <sheetFormatPr defaultRowHeight="15.6" x14ac:dyDescent="0.3"/>
  <cols>
    <col min="1" max="1" width="12.5" bestFit="1" customWidth="1"/>
    <col min="2" max="2" width="13" bestFit="1" customWidth="1"/>
  </cols>
  <sheetData>
    <row r="3" spans="1:2" x14ac:dyDescent="0.3">
      <c r="A3" s="18" t="s">
        <v>3012</v>
      </c>
      <c r="B3" t="s">
        <v>3007</v>
      </c>
    </row>
    <row r="4" spans="1:2" x14ac:dyDescent="0.3">
      <c r="A4" s="19" t="s">
        <v>879</v>
      </c>
      <c r="B4" s="7">
        <v>450.87620000000004</v>
      </c>
    </row>
    <row r="5" spans="1:2" x14ac:dyDescent="0.3">
      <c r="A5" s="19" t="s">
        <v>646</v>
      </c>
      <c r="B5" s="7">
        <v>243.10390000000001</v>
      </c>
    </row>
    <row r="6" spans="1:2" x14ac:dyDescent="0.3">
      <c r="A6" s="19" t="s">
        <v>610</v>
      </c>
      <c r="B6" s="7">
        <v>775.98079999999993</v>
      </c>
    </row>
    <row r="7" spans="1:2" x14ac:dyDescent="0.3">
      <c r="A7" s="19" t="s">
        <v>25</v>
      </c>
      <c r="B7" s="7">
        <v>261.49559999999997</v>
      </c>
    </row>
    <row r="8" spans="1:2" x14ac:dyDescent="0.3">
      <c r="A8" s="19" t="s">
        <v>1293</v>
      </c>
      <c r="B8" s="7">
        <v>311.34760000000006</v>
      </c>
    </row>
    <row r="9" spans="1:2" x14ac:dyDescent="0.3">
      <c r="A9" s="19" t="s">
        <v>1819</v>
      </c>
      <c r="B9" s="7">
        <v>285.76100000000008</v>
      </c>
    </row>
    <row r="10" spans="1:2" x14ac:dyDescent="0.3">
      <c r="A10" s="19" t="s">
        <v>263</v>
      </c>
      <c r="B10" s="7">
        <v>2798.0460999999996</v>
      </c>
    </row>
    <row r="11" spans="1:2" x14ac:dyDescent="0.3">
      <c r="A11" s="19" t="s">
        <v>947</v>
      </c>
      <c r="B11" s="7">
        <v>639.57699999999966</v>
      </c>
    </row>
    <row r="12" spans="1:2" x14ac:dyDescent="0.3">
      <c r="A12" s="19" t="s">
        <v>124</v>
      </c>
      <c r="B12" s="7">
        <v>531.50790000000006</v>
      </c>
    </row>
    <row r="13" spans="1:2" x14ac:dyDescent="0.3">
      <c r="A13" s="19" t="s">
        <v>2107</v>
      </c>
      <c r="B13" s="7">
        <v>277.80480000000006</v>
      </c>
    </row>
    <row r="14" spans="1:2" x14ac:dyDescent="0.3">
      <c r="A14" s="19" t="s">
        <v>3017</v>
      </c>
      <c r="B14" s="7">
        <v>6575.5008999999991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0338D-7CEC-4C73-B585-8226B2161E8F}">
  <dimension ref="A3:B19"/>
  <sheetViews>
    <sheetView workbookViewId="0">
      <selection activeCell="F22" sqref="F22"/>
    </sheetView>
  </sheetViews>
  <sheetFormatPr defaultRowHeight="15.6" x14ac:dyDescent="0.3"/>
  <cols>
    <col min="1" max="1" width="12.296875" bestFit="1" customWidth="1"/>
    <col min="2" max="2" width="12.3984375" bestFit="1" customWidth="1"/>
  </cols>
  <sheetData>
    <row r="3" spans="1:2" x14ac:dyDescent="0.3">
      <c r="A3" s="18" t="s">
        <v>3012</v>
      </c>
      <c r="B3" t="s">
        <v>3006</v>
      </c>
    </row>
    <row r="4" spans="1:2" x14ac:dyDescent="0.3">
      <c r="A4" s="19" t="s">
        <v>158</v>
      </c>
      <c r="B4" s="7">
        <v>3850.5639999999999</v>
      </c>
    </row>
    <row r="5" spans="1:2" x14ac:dyDescent="0.3">
      <c r="A5" s="19" t="s">
        <v>75</v>
      </c>
      <c r="B5" s="7">
        <v>235.88</v>
      </c>
    </row>
    <row r="6" spans="1:2" x14ac:dyDescent="0.3">
      <c r="A6" s="19" t="s">
        <v>65</v>
      </c>
      <c r="B6" s="7">
        <v>679.18</v>
      </c>
    </row>
    <row r="7" spans="1:2" x14ac:dyDescent="0.3">
      <c r="A7" s="19" t="s">
        <v>72</v>
      </c>
      <c r="B7" s="7">
        <v>923.63300000000004</v>
      </c>
    </row>
    <row r="8" spans="1:2" x14ac:dyDescent="0.3">
      <c r="A8" s="19" t="s">
        <v>30</v>
      </c>
      <c r="B8" s="7">
        <v>3046.9295999999999</v>
      </c>
    </row>
    <row r="9" spans="1:2" x14ac:dyDescent="0.3">
      <c r="A9" s="19" t="s">
        <v>33</v>
      </c>
      <c r="B9" s="7">
        <v>6680.9939999999997</v>
      </c>
    </row>
    <row r="10" spans="1:2" x14ac:dyDescent="0.3">
      <c r="A10" s="19" t="s">
        <v>170</v>
      </c>
      <c r="B10" s="7">
        <v>672.46399999999994</v>
      </c>
    </row>
    <row r="11" spans="1:2" x14ac:dyDescent="0.3">
      <c r="A11" s="19" t="s">
        <v>266</v>
      </c>
      <c r="B11" s="7">
        <v>32.549999999999997</v>
      </c>
    </row>
    <row r="12" spans="1:2" x14ac:dyDescent="0.3">
      <c r="A12" s="19" t="s">
        <v>62</v>
      </c>
      <c r="B12" s="7">
        <v>947.51200000000006</v>
      </c>
    </row>
    <row r="13" spans="1:2" x14ac:dyDescent="0.3">
      <c r="A13" s="19" t="s">
        <v>44</v>
      </c>
      <c r="B13" s="7">
        <v>163.91000000000003</v>
      </c>
    </row>
    <row r="14" spans="1:2" x14ac:dyDescent="0.3">
      <c r="A14" s="19" t="s">
        <v>87</v>
      </c>
      <c r="B14" s="7">
        <v>815.13</v>
      </c>
    </row>
    <row r="15" spans="1:2" x14ac:dyDescent="0.3">
      <c r="A15" s="19" t="s">
        <v>69</v>
      </c>
      <c r="B15" s="7">
        <v>5541.1600000000008</v>
      </c>
    </row>
    <row r="16" spans="1:2" x14ac:dyDescent="0.3">
      <c r="A16" s="19" t="s">
        <v>56</v>
      </c>
      <c r="B16" s="7">
        <v>2707.4440000000004</v>
      </c>
    </row>
    <row r="17" spans="1:2" x14ac:dyDescent="0.3">
      <c r="A17" s="19" t="s">
        <v>576</v>
      </c>
      <c r="B17" s="7">
        <v>190.04000000000002</v>
      </c>
    </row>
    <row r="18" spans="1:2" x14ac:dyDescent="0.3">
      <c r="A18" s="19" t="s">
        <v>53</v>
      </c>
      <c r="B18" s="7">
        <v>2102.819</v>
      </c>
    </row>
    <row r="19" spans="1:2" x14ac:dyDescent="0.3">
      <c r="A19" s="19" t="s">
        <v>3017</v>
      </c>
      <c r="B19" s="7">
        <v>28590.209599999998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3F613-93F0-49A3-A0AF-6A35392EC68F}">
  <dimension ref="A3:E9"/>
  <sheetViews>
    <sheetView workbookViewId="0">
      <selection activeCell="G22" sqref="G22"/>
    </sheetView>
  </sheetViews>
  <sheetFormatPr defaultRowHeight="15.6" x14ac:dyDescent="0.3"/>
  <cols>
    <col min="1" max="1" width="15.3984375" bestFit="1" customWidth="1"/>
    <col min="2" max="2" width="15.19921875" bestFit="1" customWidth="1"/>
    <col min="3" max="3" width="9.3984375" bestFit="1" customWidth="1"/>
    <col min="4" max="4" width="11.296875" bestFit="1" customWidth="1"/>
    <col min="5" max="5" width="10.8984375" bestFit="1" customWidth="1"/>
  </cols>
  <sheetData>
    <row r="3" spans="1:5" x14ac:dyDescent="0.3">
      <c r="A3" s="18" t="s">
        <v>3009</v>
      </c>
      <c r="B3" s="18" t="s">
        <v>3021</v>
      </c>
    </row>
    <row r="4" spans="1:5" x14ac:dyDescent="0.3">
      <c r="A4" s="18" t="s">
        <v>3012</v>
      </c>
      <c r="B4" t="s">
        <v>23</v>
      </c>
      <c r="C4" t="s">
        <v>38</v>
      </c>
      <c r="D4" t="s">
        <v>99</v>
      </c>
      <c r="E4" t="s">
        <v>3017</v>
      </c>
    </row>
    <row r="5" spans="1:5" x14ac:dyDescent="0.3">
      <c r="A5" s="19" t="s">
        <v>102</v>
      </c>
      <c r="B5" s="10">
        <v>0.23514837207571973</v>
      </c>
      <c r="C5" s="10">
        <v>0.35040147778114206</v>
      </c>
      <c r="D5" s="10">
        <v>3.5658207032891388E-2</v>
      </c>
      <c r="E5" s="10">
        <v>0.24851415247945824</v>
      </c>
    </row>
    <row r="6" spans="1:5" x14ac:dyDescent="0.3">
      <c r="A6" s="19" t="s">
        <v>145</v>
      </c>
      <c r="B6" s="10">
        <v>0.32600959413747987</v>
      </c>
      <c r="C6" s="10">
        <v>0.41677974831290887</v>
      </c>
      <c r="D6" s="10">
        <v>0.34592122641508649</v>
      </c>
      <c r="E6" s="10">
        <v>0.34885453664706517</v>
      </c>
    </row>
    <row r="7" spans="1:5" x14ac:dyDescent="0.3">
      <c r="A7" s="19" t="s">
        <v>27</v>
      </c>
      <c r="B7" s="10">
        <v>0.35483218781532677</v>
      </c>
      <c r="C7" s="10">
        <v>0.18121558950159733</v>
      </c>
      <c r="D7" s="10">
        <v>-2.8052187212260299E-2</v>
      </c>
      <c r="E7" s="10">
        <v>0.21697263865478381</v>
      </c>
    </row>
    <row r="8" spans="1:5" x14ac:dyDescent="0.3">
      <c r="A8" s="19" t="s">
        <v>41</v>
      </c>
      <c r="B8" s="10">
        <v>0.4071324243184975</v>
      </c>
      <c r="C8" s="10">
        <v>0.37553362654572048</v>
      </c>
      <c r="D8" s="10">
        <v>0.13346527789175103</v>
      </c>
      <c r="E8" s="10">
        <v>0.36057202359417523</v>
      </c>
    </row>
    <row r="9" spans="1:5" x14ac:dyDescent="0.3">
      <c r="A9" s="19" t="s">
        <v>3017</v>
      </c>
      <c r="B9" s="10">
        <v>0.33366824925698851</v>
      </c>
      <c r="C9" s="10">
        <v>0.3487311630749429</v>
      </c>
      <c r="D9" s="10">
        <v>0.19051822161442356</v>
      </c>
      <c r="E9" s="10">
        <v>0.31709630540092903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A3020-F744-4C53-A642-86D25CD2FEFE}">
  <dimension ref="A3:C7"/>
  <sheetViews>
    <sheetView workbookViewId="0">
      <selection activeCell="C3" sqref="C3"/>
    </sheetView>
  </sheetViews>
  <sheetFormatPr defaultRowHeight="15.6" x14ac:dyDescent="0.3"/>
  <cols>
    <col min="1" max="1" width="13.296875" bestFit="1" customWidth="1"/>
    <col min="2" max="2" width="13" bestFit="1" customWidth="1"/>
    <col min="3" max="3" width="17.8984375" bestFit="1" customWidth="1"/>
    <col min="4" max="4" width="16.5" bestFit="1" customWidth="1"/>
    <col min="5" max="5" width="6.796875" bestFit="1" customWidth="1"/>
    <col min="6" max="6" width="17.8984375" bestFit="1" customWidth="1"/>
    <col min="7" max="7" width="22.796875" bestFit="1" customWidth="1"/>
    <col min="8" max="28" width="15.19921875" bestFit="1" customWidth="1"/>
    <col min="29" max="29" width="17.8984375" bestFit="1" customWidth="1"/>
    <col min="30" max="30" width="19.59765625" bestFit="1" customWidth="1"/>
    <col min="31" max="31" width="12.796875" bestFit="1" customWidth="1"/>
    <col min="32" max="32" width="8" bestFit="1" customWidth="1"/>
    <col min="33" max="33" width="12.796875" bestFit="1" customWidth="1"/>
    <col min="34" max="34" width="8" bestFit="1" customWidth="1"/>
    <col min="35" max="35" width="12.796875" bestFit="1" customWidth="1"/>
    <col min="36" max="36" width="8" bestFit="1" customWidth="1"/>
    <col min="37" max="37" width="12.796875" bestFit="1" customWidth="1"/>
    <col min="38" max="38" width="8" bestFit="1" customWidth="1"/>
    <col min="39" max="39" width="12.796875" bestFit="1" customWidth="1"/>
    <col min="40" max="40" width="8" bestFit="1" customWidth="1"/>
    <col min="41" max="41" width="12.796875" bestFit="1" customWidth="1"/>
    <col min="42" max="42" width="8" bestFit="1" customWidth="1"/>
    <col min="43" max="43" width="12.796875" bestFit="1" customWidth="1"/>
    <col min="44" max="44" width="8" bestFit="1" customWidth="1"/>
    <col min="45" max="45" width="12.796875" bestFit="1" customWidth="1"/>
    <col min="46" max="46" width="8" bestFit="1" customWidth="1"/>
    <col min="47" max="47" width="12.796875" bestFit="1" customWidth="1"/>
    <col min="48" max="48" width="8" bestFit="1" customWidth="1"/>
    <col min="49" max="49" width="12.796875" bestFit="1" customWidth="1"/>
    <col min="50" max="50" width="8" bestFit="1" customWidth="1"/>
    <col min="51" max="51" width="12.796875" bestFit="1" customWidth="1"/>
    <col min="52" max="52" width="8" bestFit="1" customWidth="1"/>
    <col min="53" max="53" width="12.796875" bestFit="1" customWidth="1"/>
    <col min="54" max="54" width="8" bestFit="1" customWidth="1"/>
    <col min="55" max="55" width="12.796875" bestFit="1" customWidth="1"/>
    <col min="56" max="56" width="8" bestFit="1" customWidth="1"/>
    <col min="57" max="57" width="12.796875" bestFit="1" customWidth="1"/>
    <col min="58" max="58" width="8" bestFit="1" customWidth="1"/>
    <col min="59" max="59" width="12.796875" bestFit="1" customWidth="1"/>
    <col min="60" max="60" width="8" bestFit="1" customWidth="1"/>
    <col min="61" max="61" width="12.796875" bestFit="1" customWidth="1"/>
    <col min="62" max="62" width="8" bestFit="1" customWidth="1"/>
    <col min="63" max="63" width="12.796875" bestFit="1" customWidth="1"/>
    <col min="64" max="64" width="8" bestFit="1" customWidth="1"/>
    <col min="65" max="65" width="12.796875" bestFit="1" customWidth="1"/>
    <col min="66" max="66" width="8" bestFit="1" customWidth="1"/>
    <col min="67" max="67" width="12.796875" bestFit="1" customWidth="1"/>
    <col min="68" max="68" width="8" bestFit="1" customWidth="1"/>
    <col min="69" max="69" width="12.796875" bestFit="1" customWidth="1"/>
    <col min="70" max="70" width="8" bestFit="1" customWidth="1"/>
    <col min="71" max="71" width="12.796875" bestFit="1" customWidth="1"/>
    <col min="72" max="72" width="8" bestFit="1" customWidth="1"/>
    <col min="73" max="73" width="12.796875" bestFit="1" customWidth="1"/>
    <col min="74" max="74" width="8" bestFit="1" customWidth="1"/>
    <col min="75" max="75" width="12.796875" bestFit="1" customWidth="1"/>
    <col min="76" max="76" width="8" bestFit="1" customWidth="1"/>
    <col min="77" max="77" width="12.796875" bestFit="1" customWidth="1"/>
    <col min="78" max="78" width="8" bestFit="1" customWidth="1"/>
    <col min="79" max="79" width="12.796875" bestFit="1" customWidth="1"/>
    <col min="80" max="80" width="8" bestFit="1" customWidth="1"/>
    <col min="81" max="81" width="12.796875" bestFit="1" customWidth="1"/>
    <col min="82" max="82" width="8" bestFit="1" customWidth="1"/>
    <col min="83" max="83" width="12.796875" bestFit="1" customWidth="1"/>
    <col min="84" max="84" width="8" bestFit="1" customWidth="1"/>
    <col min="85" max="85" width="12.796875" bestFit="1" customWidth="1"/>
    <col min="86" max="86" width="8" bestFit="1" customWidth="1"/>
    <col min="87" max="87" width="12.796875" bestFit="1" customWidth="1"/>
    <col min="88" max="88" width="8" bestFit="1" customWidth="1"/>
    <col min="89" max="89" width="12.796875" bestFit="1" customWidth="1"/>
    <col min="90" max="90" width="8" bestFit="1" customWidth="1"/>
    <col min="91" max="91" width="12.796875" bestFit="1" customWidth="1"/>
    <col min="92" max="92" width="8" bestFit="1" customWidth="1"/>
    <col min="93" max="93" width="12.796875" bestFit="1" customWidth="1"/>
    <col min="94" max="94" width="8" bestFit="1" customWidth="1"/>
    <col min="95" max="95" width="12.796875" bestFit="1" customWidth="1"/>
    <col min="96" max="96" width="8" bestFit="1" customWidth="1"/>
    <col min="97" max="97" width="12.796875" bestFit="1" customWidth="1"/>
    <col min="98" max="98" width="8" bestFit="1" customWidth="1"/>
    <col min="99" max="99" width="12.796875" bestFit="1" customWidth="1"/>
    <col min="100" max="100" width="8" bestFit="1" customWidth="1"/>
    <col min="101" max="101" width="12.796875" bestFit="1" customWidth="1"/>
    <col min="102" max="102" width="8" bestFit="1" customWidth="1"/>
    <col min="103" max="103" width="12.796875" bestFit="1" customWidth="1"/>
    <col min="104" max="104" width="7" bestFit="1" customWidth="1"/>
    <col min="105" max="105" width="11.796875" bestFit="1" customWidth="1"/>
    <col min="106" max="106" width="7" bestFit="1" customWidth="1"/>
    <col min="107" max="107" width="11.796875" bestFit="1" customWidth="1"/>
    <col min="108" max="108" width="7" bestFit="1" customWidth="1"/>
    <col min="109" max="109" width="11.796875" bestFit="1" customWidth="1"/>
    <col min="110" max="110" width="7" bestFit="1" customWidth="1"/>
    <col min="111" max="111" width="11.796875" bestFit="1" customWidth="1"/>
    <col min="112" max="112" width="7" bestFit="1" customWidth="1"/>
    <col min="113" max="113" width="11.796875" bestFit="1" customWidth="1"/>
    <col min="114" max="114" width="7" bestFit="1" customWidth="1"/>
    <col min="115" max="115" width="11.796875" bestFit="1" customWidth="1"/>
    <col min="116" max="116" width="7" bestFit="1" customWidth="1"/>
    <col min="117" max="117" width="11.796875" bestFit="1" customWidth="1"/>
    <col min="118" max="118" width="7" bestFit="1" customWidth="1"/>
    <col min="119" max="119" width="11.796875" bestFit="1" customWidth="1"/>
    <col min="120" max="120" width="7" bestFit="1" customWidth="1"/>
    <col min="121" max="121" width="11.796875" bestFit="1" customWidth="1"/>
    <col min="122" max="122" width="7" bestFit="1" customWidth="1"/>
    <col min="123" max="123" width="11.796875" bestFit="1" customWidth="1"/>
    <col min="124" max="124" width="7" bestFit="1" customWidth="1"/>
    <col min="125" max="125" width="11.796875" bestFit="1" customWidth="1"/>
    <col min="126" max="126" width="7" bestFit="1" customWidth="1"/>
    <col min="127" max="127" width="11.796875" bestFit="1" customWidth="1"/>
    <col min="128" max="128" width="7" bestFit="1" customWidth="1"/>
    <col min="129" max="129" width="11.796875" bestFit="1" customWidth="1"/>
    <col min="130" max="130" width="7" bestFit="1" customWidth="1"/>
    <col min="131" max="131" width="11.796875" bestFit="1" customWidth="1"/>
    <col min="132" max="132" width="7" bestFit="1" customWidth="1"/>
    <col min="133" max="133" width="11.796875" bestFit="1" customWidth="1"/>
    <col min="134" max="134" width="7" bestFit="1" customWidth="1"/>
    <col min="135" max="135" width="11.796875" bestFit="1" customWidth="1"/>
    <col min="136" max="136" width="7" bestFit="1" customWidth="1"/>
    <col min="137" max="137" width="11.796875" bestFit="1" customWidth="1"/>
    <col min="138" max="138" width="7" bestFit="1" customWidth="1"/>
    <col min="139" max="139" width="11.796875" bestFit="1" customWidth="1"/>
    <col min="140" max="140" width="7" bestFit="1" customWidth="1"/>
    <col min="141" max="141" width="11.796875" bestFit="1" customWidth="1"/>
    <col min="142" max="142" width="7" bestFit="1" customWidth="1"/>
    <col min="143" max="143" width="11.796875" bestFit="1" customWidth="1"/>
    <col min="144" max="144" width="7" bestFit="1" customWidth="1"/>
    <col min="145" max="145" width="11.796875" bestFit="1" customWidth="1"/>
    <col min="146" max="146" width="7" bestFit="1" customWidth="1"/>
    <col min="147" max="147" width="11.796875" bestFit="1" customWidth="1"/>
    <col min="148" max="148" width="7" bestFit="1" customWidth="1"/>
    <col min="149" max="149" width="11.796875" bestFit="1" customWidth="1"/>
    <col min="150" max="150" width="7" bestFit="1" customWidth="1"/>
    <col min="151" max="151" width="11.796875" bestFit="1" customWidth="1"/>
    <col min="152" max="152" width="7" bestFit="1" customWidth="1"/>
    <col min="153" max="153" width="11.796875" bestFit="1" customWidth="1"/>
    <col min="154" max="154" width="7" bestFit="1" customWidth="1"/>
    <col min="155" max="155" width="11.796875" bestFit="1" customWidth="1"/>
    <col min="156" max="156" width="7" bestFit="1" customWidth="1"/>
    <col min="157" max="157" width="11.796875" bestFit="1" customWidth="1"/>
    <col min="158" max="158" width="7" bestFit="1" customWidth="1"/>
    <col min="159" max="159" width="11.796875" bestFit="1" customWidth="1"/>
    <col min="160" max="160" width="7" bestFit="1" customWidth="1"/>
    <col min="161" max="161" width="11.796875" bestFit="1" customWidth="1"/>
    <col min="162" max="162" width="7" bestFit="1" customWidth="1"/>
    <col min="163" max="163" width="11.796875" bestFit="1" customWidth="1"/>
    <col min="164" max="164" width="7" bestFit="1" customWidth="1"/>
    <col min="165" max="165" width="11.796875" bestFit="1" customWidth="1"/>
    <col min="166" max="166" width="7" bestFit="1" customWidth="1"/>
    <col min="167" max="167" width="11.796875" bestFit="1" customWidth="1"/>
    <col min="168" max="168" width="7" bestFit="1" customWidth="1"/>
    <col min="169" max="169" width="11.796875" bestFit="1" customWidth="1"/>
    <col min="170" max="170" width="7" bestFit="1" customWidth="1"/>
    <col min="171" max="171" width="11.796875" bestFit="1" customWidth="1"/>
    <col min="172" max="172" width="7" bestFit="1" customWidth="1"/>
    <col min="173" max="173" width="11.796875" bestFit="1" customWidth="1"/>
    <col min="174" max="174" width="7" bestFit="1" customWidth="1"/>
    <col min="175" max="175" width="11.796875" bestFit="1" customWidth="1"/>
    <col min="176" max="176" width="7" bestFit="1" customWidth="1"/>
    <col min="177" max="177" width="11.796875" bestFit="1" customWidth="1"/>
    <col min="178" max="178" width="7" bestFit="1" customWidth="1"/>
    <col min="179" max="179" width="11.796875" bestFit="1" customWidth="1"/>
    <col min="180" max="180" width="7" bestFit="1" customWidth="1"/>
    <col min="181" max="181" width="11.796875" bestFit="1" customWidth="1"/>
    <col min="182" max="182" width="7" bestFit="1" customWidth="1"/>
    <col min="183" max="183" width="11.796875" bestFit="1" customWidth="1"/>
    <col min="184" max="184" width="7" bestFit="1" customWidth="1"/>
    <col min="185" max="185" width="11.796875" bestFit="1" customWidth="1"/>
    <col min="186" max="186" width="7" bestFit="1" customWidth="1"/>
    <col min="187" max="187" width="11.796875" bestFit="1" customWidth="1"/>
    <col min="188" max="188" width="7" bestFit="1" customWidth="1"/>
    <col min="189" max="189" width="11.796875" bestFit="1" customWidth="1"/>
    <col min="190" max="190" width="7" bestFit="1" customWidth="1"/>
    <col min="191" max="191" width="11.796875" bestFit="1" customWidth="1"/>
    <col min="192" max="192" width="7" bestFit="1" customWidth="1"/>
    <col min="193" max="193" width="11.796875" bestFit="1" customWidth="1"/>
    <col min="194" max="194" width="7" bestFit="1" customWidth="1"/>
    <col min="195" max="195" width="11.796875" bestFit="1" customWidth="1"/>
    <col min="196" max="196" width="7" bestFit="1" customWidth="1"/>
    <col min="197" max="197" width="11.796875" bestFit="1" customWidth="1"/>
    <col min="198" max="198" width="7" bestFit="1" customWidth="1"/>
    <col min="199" max="199" width="11.796875" bestFit="1" customWidth="1"/>
    <col min="200" max="200" width="7" bestFit="1" customWidth="1"/>
    <col min="201" max="201" width="11.796875" bestFit="1" customWidth="1"/>
    <col min="202" max="202" width="7" bestFit="1" customWidth="1"/>
    <col min="203" max="203" width="11.796875" bestFit="1" customWidth="1"/>
    <col min="204" max="204" width="7" bestFit="1" customWidth="1"/>
    <col min="205" max="205" width="11.796875" bestFit="1" customWidth="1"/>
    <col min="206" max="206" width="7" bestFit="1" customWidth="1"/>
    <col min="207" max="207" width="11.796875" bestFit="1" customWidth="1"/>
    <col min="208" max="208" width="7" bestFit="1" customWidth="1"/>
    <col min="209" max="209" width="11.796875" bestFit="1" customWidth="1"/>
    <col min="210" max="210" width="7" bestFit="1" customWidth="1"/>
    <col min="211" max="211" width="11.796875" bestFit="1" customWidth="1"/>
    <col min="212" max="212" width="7" bestFit="1" customWidth="1"/>
    <col min="213" max="213" width="11.796875" bestFit="1" customWidth="1"/>
    <col min="214" max="214" width="7" bestFit="1" customWidth="1"/>
    <col min="215" max="215" width="11.796875" bestFit="1" customWidth="1"/>
    <col min="216" max="216" width="7" bestFit="1" customWidth="1"/>
    <col min="217" max="217" width="11.796875" bestFit="1" customWidth="1"/>
    <col min="218" max="218" width="7" bestFit="1" customWidth="1"/>
    <col min="219" max="219" width="11.796875" bestFit="1" customWidth="1"/>
    <col min="220" max="220" width="7" bestFit="1" customWidth="1"/>
    <col min="221" max="221" width="11.796875" bestFit="1" customWidth="1"/>
    <col min="222" max="222" width="7" bestFit="1" customWidth="1"/>
    <col min="223" max="223" width="11.796875" bestFit="1" customWidth="1"/>
    <col min="224" max="224" width="7" bestFit="1" customWidth="1"/>
    <col min="225" max="225" width="11.796875" bestFit="1" customWidth="1"/>
    <col min="226" max="226" width="7" bestFit="1" customWidth="1"/>
    <col min="227" max="227" width="11.796875" bestFit="1" customWidth="1"/>
    <col min="228" max="228" width="7" bestFit="1" customWidth="1"/>
    <col min="229" max="229" width="11.796875" bestFit="1" customWidth="1"/>
    <col min="230" max="230" width="7" bestFit="1" customWidth="1"/>
    <col min="231" max="231" width="11.796875" bestFit="1" customWidth="1"/>
    <col min="232" max="232" width="7" bestFit="1" customWidth="1"/>
    <col min="233" max="233" width="11.796875" bestFit="1" customWidth="1"/>
    <col min="234" max="234" width="7" bestFit="1" customWidth="1"/>
    <col min="235" max="235" width="11.796875" bestFit="1" customWidth="1"/>
    <col min="236" max="236" width="7" bestFit="1" customWidth="1"/>
    <col min="237" max="237" width="11.796875" bestFit="1" customWidth="1"/>
    <col min="238" max="238" width="7" bestFit="1" customWidth="1"/>
    <col min="239" max="239" width="11.796875" bestFit="1" customWidth="1"/>
    <col min="240" max="240" width="7" bestFit="1" customWidth="1"/>
    <col min="241" max="241" width="11.796875" bestFit="1" customWidth="1"/>
    <col min="242" max="242" width="7" bestFit="1" customWidth="1"/>
    <col min="243" max="243" width="11.796875" bestFit="1" customWidth="1"/>
    <col min="244" max="244" width="7" bestFit="1" customWidth="1"/>
    <col min="245" max="245" width="11.796875" bestFit="1" customWidth="1"/>
    <col min="246" max="246" width="7" bestFit="1" customWidth="1"/>
    <col min="247" max="247" width="11.796875" bestFit="1" customWidth="1"/>
    <col min="248" max="248" width="7" bestFit="1" customWidth="1"/>
    <col min="249" max="249" width="11.796875" bestFit="1" customWidth="1"/>
    <col min="250" max="250" width="7" bestFit="1" customWidth="1"/>
    <col min="251" max="251" width="11.796875" bestFit="1" customWidth="1"/>
    <col min="252" max="252" width="7" bestFit="1" customWidth="1"/>
    <col min="253" max="253" width="11.796875" bestFit="1" customWidth="1"/>
    <col min="254" max="254" width="7" bestFit="1" customWidth="1"/>
    <col min="255" max="255" width="11.796875" bestFit="1" customWidth="1"/>
    <col min="256" max="256" width="7" bestFit="1" customWidth="1"/>
    <col min="257" max="257" width="11.796875" bestFit="1" customWidth="1"/>
    <col min="258" max="258" width="7" bestFit="1" customWidth="1"/>
    <col min="259" max="259" width="11.796875" bestFit="1" customWidth="1"/>
    <col min="260" max="260" width="7" bestFit="1" customWidth="1"/>
    <col min="261" max="261" width="11.796875" bestFit="1" customWidth="1"/>
    <col min="262" max="262" width="7" bestFit="1" customWidth="1"/>
    <col min="263" max="263" width="11.796875" bestFit="1" customWidth="1"/>
    <col min="264" max="264" width="7" bestFit="1" customWidth="1"/>
    <col min="265" max="265" width="11.796875" bestFit="1" customWidth="1"/>
    <col min="266" max="266" width="6" bestFit="1" customWidth="1"/>
    <col min="267" max="267" width="10.796875" bestFit="1" customWidth="1"/>
    <col min="268" max="268" width="6" bestFit="1" customWidth="1"/>
    <col min="269" max="269" width="10.796875" bestFit="1" customWidth="1"/>
    <col min="270" max="270" width="6" bestFit="1" customWidth="1"/>
    <col min="271" max="271" width="10.796875" bestFit="1" customWidth="1"/>
    <col min="272" max="272" width="6" bestFit="1" customWidth="1"/>
    <col min="273" max="273" width="10.796875" bestFit="1" customWidth="1"/>
    <col min="274" max="274" width="6" bestFit="1" customWidth="1"/>
    <col min="275" max="275" width="10.796875" bestFit="1" customWidth="1"/>
    <col min="276" max="276" width="6" bestFit="1" customWidth="1"/>
    <col min="277" max="277" width="10.796875" bestFit="1" customWidth="1"/>
    <col min="278" max="278" width="6" bestFit="1" customWidth="1"/>
    <col min="279" max="279" width="10.796875" bestFit="1" customWidth="1"/>
    <col min="280" max="280" width="6" bestFit="1" customWidth="1"/>
    <col min="281" max="281" width="10.796875" bestFit="1" customWidth="1"/>
    <col min="282" max="282" width="6" bestFit="1" customWidth="1"/>
    <col min="283" max="283" width="10.796875" bestFit="1" customWidth="1"/>
    <col min="284" max="284" width="6" bestFit="1" customWidth="1"/>
    <col min="285" max="285" width="10.796875" bestFit="1" customWidth="1"/>
    <col min="286" max="286" width="6" bestFit="1" customWidth="1"/>
    <col min="287" max="287" width="10.796875" bestFit="1" customWidth="1"/>
    <col min="288" max="288" width="6" bestFit="1" customWidth="1"/>
    <col min="289" max="289" width="10.796875" bestFit="1" customWidth="1"/>
    <col min="290" max="290" width="6" bestFit="1" customWidth="1"/>
    <col min="291" max="291" width="10.796875" bestFit="1" customWidth="1"/>
    <col min="292" max="292" width="6" bestFit="1" customWidth="1"/>
    <col min="293" max="293" width="10.796875" bestFit="1" customWidth="1"/>
    <col min="294" max="294" width="6" bestFit="1" customWidth="1"/>
    <col min="295" max="295" width="10.796875" bestFit="1" customWidth="1"/>
    <col min="296" max="296" width="6" bestFit="1" customWidth="1"/>
    <col min="297" max="297" width="10.796875" bestFit="1" customWidth="1"/>
    <col min="298" max="298" width="6" bestFit="1" customWidth="1"/>
    <col min="299" max="299" width="10.796875" bestFit="1" customWidth="1"/>
    <col min="300" max="300" width="6" bestFit="1" customWidth="1"/>
    <col min="301" max="301" width="10.796875" bestFit="1" customWidth="1"/>
    <col min="302" max="302" width="6" bestFit="1" customWidth="1"/>
    <col min="303" max="303" width="10.796875" bestFit="1" customWidth="1"/>
    <col min="304" max="304" width="6" bestFit="1" customWidth="1"/>
    <col min="305" max="305" width="10.796875" bestFit="1" customWidth="1"/>
    <col min="306" max="306" width="6" bestFit="1" customWidth="1"/>
    <col min="307" max="307" width="10.796875" bestFit="1" customWidth="1"/>
    <col min="308" max="308" width="6" bestFit="1" customWidth="1"/>
    <col min="309" max="309" width="10.796875" bestFit="1" customWidth="1"/>
    <col min="310" max="310" width="6" bestFit="1" customWidth="1"/>
    <col min="311" max="311" width="10.796875" bestFit="1" customWidth="1"/>
    <col min="312" max="312" width="6" bestFit="1" customWidth="1"/>
    <col min="313" max="313" width="10.796875" bestFit="1" customWidth="1"/>
    <col min="314" max="314" width="6" bestFit="1" customWidth="1"/>
    <col min="315" max="315" width="10.796875" bestFit="1" customWidth="1"/>
    <col min="316" max="316" width="6" bestFit="1" customWidth="1"/>
    <col min="317" max="317" width="10.796875" bestFit="1" customWidth="1"/>
    <col min="318" max="318" width="6" bestFit="1" customWidth="1"/>
    <col min="319" max="319" width="10.796875" bestFit="1" customWidth="1"/>
    <col min="320" max="320" width="6" bestFit="1" customWidth="1"/>
    <col min="321" max="321" width="10.796875" bestFit="1" customWidth="1"/>
    <col min="322" max="322" width="6" bestFit="1" customWidth="1"/>
    <col min="323" max="323" width="10.796875" bestFit="1" customWidth="1"/>
    <col min="324" max="324" width="6" bestFit="1" customWidth="1"/>
    <col min="325" max="325" width="10.796875" bestFit="1" customWidth="1"/>
    <col min="326" max="326" width="6" bestFit="1" customWidth="1"/>
    <col min="327" max="327" width="10.796875" bestFit="1" customWidth="1"/>
    <col min="328" max="328" width="6" bestFit="1" customWidth="1"/>
    <col min="329" max="329" width="10.796875" bestFit="1" customWidth="1"/>
    <col min="330" max="330" width="6" bestFit="1" customWidth="1"/>
    <col min="331" max="331" width="10.796875" bestFit="1" customWidth="1"/>
    <col min="332" max="332" width="6" bestFit="1" customWidth="1"/>
    <col min="333" max="333" width="10.796875" bestFit="1" customWidth="1"/>
    <col min="334" max="334" width="6" bestFit="1" customWidth="1"/>
    <col min="335" max="335" width="10.796875" bestFit="1" customWidth="1"/>
    <col min="336" max="336" width="6" bestFit="1" customWidth="1"/>
    <col min="337" max="337" width="10.796875" bestFit="1" customWidth="1"/>
    <col min="338" max="338" width="6" bestFit="1" customWidth="1"/>
    <col min="339" max="339" width="10.796875" bestFit="1" customWidth="1"/>
    <col min="340" max="340" width="6" bestFit="1" customWidth="1"/>
    <col min="341" max="341" width="10.796875" bestFit="1" customWidth="1"/>
    <col min="342" max="342" width="6" bestFit="1" customWidth="1"/>
    <col min="343" max="343" width="10.796875" bestFit="1" customWidth="1"/>
    <col min="344" max="344" width="6" bestFit="1" customWidth="1"/>
    <col min="345" max="345" width="10.796875" bestFit="1" customWidth="1"/>
    <col min="346" max="346" width="6" bestFit="1" customWidth="1"/>
    <col min="347" max="347" width="10.796875" bestFit="1" customWidth="1"/>
    <col min="348" max="348" width="6" bestFit="1" customWidth="1"/>
    <col min="349" max="349" width="10.796875" bestFit="1" customWidth="1"/>
    <col min="350" max="350" width="6" bestFit="1" customWidth="1"/>
    <col min="351" max="351" width="10.796875" bestFit="1" customWidth="1"/>
    <col min="352" max="352" width="6" bestFit="1" customWidth="1"/>
    <col min="353" max="353" width="10.796875" bestFit="1" customWidth="1"/>
    <col min="354" max="354" width="6" bestFit="1" customWidth="1"/>
    <col min="355" max="355" width="10.796875" bestFit="1" customWidth="1"/>
    <col min="356" max="356" width="6" bestFit="1" customWidth="1"/>
    <col min="357" max="357" width="10.796875" bestFit="1" customWidth="1"/>
    <col min="358" max="358" width="6" bestFit="1" customWidth="1"/>
    <col min="359" max="359" width="10.796875" bestFit="1" customWidth="1"/>
    <col min="360" max="360" width="6" bestFit="1" customWidth="1"/>
    <col min="361" max="361" width="10.796875" bestFit="1" customWidth="1"/>
    <col min="362" max="362" width="6" bestFit="1" customWidth="1"/>
    <col min="363" max="363" width="10.796875" bestFit="1" customWidth="1"/>
    <col min="364" max="364" width="6" bestFit="1" customWidth="1"/>
    <col min="365" max="365" width="10.796875" bestFit="1" customWidth="1"/>
    <col min="366" max="366" width="6" bestFit="1" customWidth="1"/>
    <col min="367" max="367" width="10.796875" bestFit="1" customWidth="1"/>
    <col min="368" max="368" width="5.3984375" bestFit="1" customWidth="1"/>
    <col min="369" max="370" width="1.8984375" bestFit="1" customWidth="1"/>
    <col min="371" max="371" width="10.19921875" bestFit="1" customWidth="1"/>
    <col min="372" max="372" width="5.3984375" bestFit="1" customWidth="1"/>
    <col min="373" max="373" width="10.19921875" bestFit="1" customWidth="1"/>
    <col min="374" max="374" width="5.3984375" bestFit="1" customWidth="1"/>
    <col min="375" max="375" width="10.19921875" bestFit="1" customWidth="1"/>
    <col min="376" max="376" width="5.3984375" bestFit="1" customWidth="1"/>
    <col min="377" max="377" width="10.19921875" bestFit="1" customWidth="1"/>
    <col min="378" max="378" width="5.3984375" bestFit="1" customWidth="1"/>
    <col min="379" max="379" width="10.19921875" bestFit="1" customWidth="1"/>
    <col min="380" max="380" width="5.3984375" bestFit="1" customWidth="1"/>
    <col min="381" max="381" width="10.19921875" bestFit="1" customWidth="1"/>
    <col min="382" max="382" width="5.3984375" bestFit="1" customWidth="1"/>
    <col min="383" max="383" width="10.19921875" bestFit="1" customWidth="1"/>
    <col min="384" max="384" width="5.3984375" bestFit="1" customWidth="1"/>
    <col min="385" max="385" width="10.19921875" bestFit="1" customWidth="1"/>
    <col min="386" max="386" width="5.3984375" bestFit="1" customWidth="1"/>
    <col min="387" max="387" width="10.19921875" bestFit="1" customWidth="1"/>
    <col min="388" max="388" width="5.3984375" bestFit="1" customWidth="1"/>
    <col min="389" max="389" width="10.19921875" bestFit="1" customWidth="1"/>
    <col min="390" max="390" width="5.3984375" bestFit="1" customWidth="1"/>
    <col min="391" max="391" width="10.19921875" bestFit="1" customWidth="1"/>
    <col min="392" max="392" width="5.3984375" bestFit="1" customWidth="1"/>
    <col min="393" max="393" width="10.19921875" bestFit="1" customWidth="1"/>
    <col min="394" max="394" width="5.3984375" bestFit="1" customWidth="1"/>
    <col min="395" max="395" width="10.19921875" bestFit="1" customWidth="1"/>
    <col min="396" max="396" width="5.3984375" bestFit="1" customWidth="1"/>
    <col min="397" max="397" width="10.19921875" bestFit="1" customWidth="1"/>
    <col min="398" max="398" width="5.3984375" bestFit="1" customWidth="1"/>
    <col min="399" max="399" width="10.19921875" bestFit="1" customWidth="1"/>
    <col min="400" max="400" width="5.3984375" bestFit="1" customWidth="1"/>
    <col min="401" max="401" width="10.19921875" bestFit="1" customWidth="1"/>
    <col min="402" max="402" width="5.3984375" bestFit="1" customWidth="1"/>
    <col min="403" max="403" width="10.19921875" bestFit="1" customWidth="1"/>
    <col min="404" max="404" width="5.3984375" bestFit="1" customWidth="1"/>
    <col min="405" max="405" width="10.19921875" bestFit="1" customWidth="1"/>
    <col min="406" max="406" width="5.3984375" bestFit="1" customWidth="1"/>
    <col min="407" max="407" width="10.19921875" bestFit="1" customWidth="1"/>
    <col min="408" max="408" width="5.3984375" bestFit="1" customWidth="1"/>
    <col min="409" max="409" width="10.19921875" bestFit="1" customWidth="1"/>
    <col min="410" max="410" width="5.3984375" bestFit="1" customWidth="1"/>
    <col min="411" max="411" width="10.19921875" bestFit="1" customWidth="1"/>
    <col min="412" max="412" width="5.3984375" bestFit="1" customWidth="1"/>
    <col min="413" max="413" width="10.19921875" bestFit="1" customWidth="1"/>
    <col min="414" max="414" width="5.3984375" bestFit="1" customWidth="1"/>
    <col min="415" max="415" width="10.19921875" bestFit="1" customWidth="1"/>
    <col min="416" max="416" width="5.3984375" bestFit="1" customWidth="1"/>
    <col min="417" max="417" width="10.19921875" bestFit="1" customWidth="1"/>
    <col min="418" max="418" width="5.3984375" bestFit="1" customWidth="1"/>
    <col min="419" max="419" width="10.19921875" bestFit="1" customWidth="1"/>
    <col min="420" max="420" width="5.3984375" bestFit="1" customWidth="1"/>
    <col min="421" max="421" width="10.19921875" bestFit="1" customWidth="1"/>
    <col min="422" max="422" width="5.3984375" bestFit="1" customWidth="1"/>
    <col min="423" max="423" width="10.19921875" bestFit="1" customWidth="1"/>
    <col min="424" max="424" width="5.3984375" bestFit="1" customWidth="1"/>
    <col min="425" max="425" width="10.19921875" bestFit="1" customWidth="1"/>
    <col min="426" max="426" width="5.3984375" bestFit="1" customWidth="1"/>
    <col min="427" max="427" width="10.19921875" bestFit="1" customWidth="1"/>
    <col min="428" max="428" width="5.3984375" bestFit="1" customWidth="1"/>
    <col min="429" max="429" width="10.19921875" bestFit="1" customWidth="1"/>
    <col min="430" max="430" width="5.3984375" bestFit="1" customWidth="1"/>
    <col min="431" max="431" width="10.19921875" bestFit="1" customWidth="1"/>
    <col min="432" max="432" width="5.3984375" bestFit="1" customWidth="1"/>
    <col min="433" max="433" width="10.19921875" bestFit="1" customWidth="1"/>
    <col min="434" max="434" width="5.3984375" bestFit="1" customWidth="1"/>
    <col min="435" max="435" width="10.19921875" bestFit="1" customWidth="1"/>
    <col min="436" max="436" width="5.3984375" bestFit="1" customWidth="1"/>
    <col min="437" max="437" width="10.19921875" bestFit="1" customWidth="1"/>
    <col min="438" max="438" width="5.3984375" bestFit="1" customWidth="1"/>
    <col min="439" max="439" width="10.19921875" bestFit="1" customWidth="1"/>
    <col min="440" max="440" width="5.3984375" bestFit="1" customWidth="1"/>
    <col min="441" max="441" width="10.19921875" bestFit="1" customWidth="1"/>
    <col min="442" max="442" width="5.3984375" bestFit="1" customWidth="1"/>
    <col min="443" max="443" width="10.19921875" bestFit="1" customWidth="1"/>
    <col min="444" max="444" width="5.3984375" bestFit="1" customWidth="1"/>
    <col min="445" max="445" width="10.19921875" bestFit="1" customWidth="1"/>
    <col min="446" max="446" width="5.3984375" bestFit="1" customWidth="1"/>
    <col min="447" max="447" width="10.19921875" bestFit="1" customWidth="1"/>
    <col min="448" max="448" width="5.3984375" bestFit="1" customWidth="1"/>
    <col min="449" max="449" width="10.19921875" bestFit="1" customWidth="1"/>
    <col min="450" max="450" width="5.3984375" bestFit="1" customWidth="1"/>
    <col min="451" max="451" width="10.19921875" bestFit="1" customWidth="1"/>
    <col min="452" max="452" width="5.3984375" bestFit="1" customWidth="1"/>
    <col min="453" max="453" width="10.19921875" bestFit="1" customWidth="1"/>
    <col min="454" max="454" width="5.3984375" bestFit="1" customWidth="1"/>
    <col min="455" max="455" width="10.19921875" bestFit="1" customWidth="1"/>
    <col min="456" max="456" width="5.3984375" bestFit="1" customWidth="1"/>
    <col min="457" max="457" width="10.19921875" bestFit="1" customWidth="1"/>
    <col min="458" max="458" width="5.3984375" bestFit="1" customWidth="1"/>
    <col min="459" max="459" width="10.19921875" bestFit="1" customWidth="1"/>
    <col min="460" max="460" width="5.3984375" bestFit="1" customWidth="1"/>
    <col min="461" max="461" width="10.19921875" bestFit="1" customWidth="1"/>
    <col min="462" max="462" width="5.3984375" bestFit="1" customWidth="1"/>
    <col min="463" max="463" width="10.19921875" bestFit="1" customWidth="1"/>
    <col min="464" max="464" width="5.3984375" bestFit="1" customWidth="1"/>
    <col min="465" max="465" width="10.19921875" bestFit="1" customWidth="1"/>
    <col min="466" max="466" width="5.3984375" bestFit="1" customWidth="1"/>
    <col min="467" max="467" width="10.19921875" bestFit="1" customWidth="1"/>
    <col min="468" max="468" width="5.3984375" bestFit="1" customWidth="1"/>
    <col min="469" max="469" width="10.19921875" bestFit="1" customWidth="1"/>
    <col min="470" max="470" width="5.3984375" bestFit="1" customWidth="1"/>
    <col min="471" max="471" width="10.19921875" bestFit="1" customWidth="1"/>
    <col min="472" max="472" width="5.3984375" bestFit="1" customWidth="1"/>
    <col min="473" max="473" width="10.19921875" bestFit="1" customWidth="1"/>
    <col min="474" max="474" width="5.3984375" bestFit="1" customWidth="1"/>
    <col min="475" max="475" width="10.19921875" bestFit="1" customWidth="1"/>
    <col min="476" max="476" width="5.3984375" bestFit="1" customWidth="1"/>
    <col min="477" max="477" width="10.19921875" bestFit="1" customWidth="1"/>
    <col min="478" max="478" width="5.3984375" bestFit="1" customWidth="1"/>
    <col min="479" max="479" width="10.19921875" bestFit="1" customWidth="1"/>
    <col min="480" max="480" width="5.3984375" bestFit="1" customWidth="1"/>
    <col min="481" max="481" width="10.19921875" bestFit="1" customWidth="1"/>
    <col min="482" max="482" width="5.3984375" bestFit="1" customWidth="1"/>
    <col min="483" max="483" width="10.19921875" bestFit="1" customWidth="1"/>
    <col min="484" max="484" width="5.3984375" bestFit="1" customWidth="1"/>
    <col min="485" max="485" width="10.19921875" bestFit="1" customWidth="1"/>
    <col min="486" max="486" width="5.3984375" bestFit="1" customWidth="1"/>
    <col min="487" max="487" width="10.19921875" bestFit="1" customWidth="1"/>
    <col min="488" max="488" width="5.3984375" bestFit="1" customWidth="1"/>
    <col min="489" max="489" width="10.19921875" bestFit="1" customWidth="1"/>
    <col min="490" max="490" width="5.3984375" bestFit="1" customWidth="1"/>
    <col min="491" max="491" width="10.19921875" bestFit="1" customWidth="1"/>
    <col min="492" max="492" width="5.3984375" bestFit="1" customWidth="1"/>
    <col min="493" max="493" width="10.19921875" bestFit="1" customWidth="1"/>
    <col min="494" max="494" width="5.3984375" bestFit="1" customWidth="1"/>
    <col min="495" max="495" width="10.19921875" bestFit="1" customWidth="1"/>
    <col min="496" max="496" width="5.3984375" bestFit="1" customWidth="1"/>
    <col min="497" max="497" width="10.19921875" bestFit="1" customWidth="1"/>
    <col min="498" max="498" width="5.3984375" bestFit="1" customWidth="1"/>
    <col min="499" max="499" width="10.19921875" bestFit="1" customWidth="1"/>
    <col min="500" max="500" width="5.3984375" bestFit="1" customWidth="1"/>
    <col min="501" max="501" width="10.19921875" bestFit="1" customWidth="1"/>
    <col min="502" max="502" width="5.3984375" bestFit="1" customWidth="1"/>
    <col min="503" max="503" width="10.19921875" bestFit="1" customWidth="1"/>
    <col min="504" max="504" width="5.3984375" bestFit="1" customWidth="1"/>
    <col min="505" max="505" width="10.19921875" bestFit="1" customWidth="1"/>
    <col min="506" max="506" width="5.3984375" bestFit="1" customWidth="1"/>
    <col min="507" max="507" width="10.19921875" bestFit="1" customWidth="1"/>
    <col min="508" max="508" width="5.3984375" bestFit="1" customWidth="1"/>
    <col min="509" max="509" width="10.19921875" bestFit="1" customWidth="1"/>
    <col min="510" max="510" width="5.3984375" bestFit="1" customWidth="1"/>
    <col min="511" max="511" width="10.19921875" bestFit="1" customWidth="1"/>
    <col min="512" max="512" width="5.3984375" bestFit="1" customWidth="1"/>
    <col min="513" max="513" width="10.19921875" bestFit="1" customWidth="1"/>
    <col min="514" max="514" width="5.3984375" bestFit="1" customWidth="1"/>
    <col min="515" max="515" width="10.19921875" bestFit="1" customWidth="1"/>
    <col min="516" max="516" width="5.3984375" bestFit="1" customWidth="1"/>
    <col min="517" max="517" width="10.19921875" bestFit="1" customWidth="1"/>
    <col min="518" max="518" width="5.3984375" bestFit="1" customWidth="1"/>
    <col min="519" max="519" width="10.19921875" bestFit="1" customWidth="1"/>
    <col min="520" max="520" width="5.3984375" bestFit="1" customWidth="1"/>
    <col min="521" max="521" width="10.19921875" bestFit="1" customWidth="1"/>
    <col min="522" max="522" width="5.3984375" bestFit="1" customWidth="1"/>
    <col min="523" max="523" width="10.19921875" bestFit="1" customWidth="1"/>
    <col min="524" max="524" width="5.3984375" bestFit="1" customWidth="1"/>
    <col min="525" max="525" width="10.19921875" bestFit="1" customWidth="1"/>
    <col min="526" max="526" width="5.3984375" bestFit="1" customWidth="1"/>
    <col min="527" max="527" width="10.19921875" bestFit="1" customWidth="1"/>
    <col min="528" max="528" width="5.3984375" bestFit="1" customWidth="1"/>
    <col min="529" max="529" width="10.19921875" bestFit="1" customWidth="1"/>
    <col min="530" max="530" width="5.3984375" bestFit="1" customWidth="1"/>
    <col min="531" max="531" width="10.19921875" bestFit="1" customWidth="1"/>
    <col min="532" max="532" width="5.3984375" bestFit="1" customWidth="1"/>
    <col min="533" max="533" width="10.19921875" bestFit="1" customWidth="1"/>
    <col min="534" max="534" width="5.3984375" bestFit="1" customWidth="1"/>
    <col min="535" max="535" width="10.19921875" bestFit="1" customWidth="1"/>
    <col min="536" max="536" width="5.3984375" bestFit="1" customWidth="1"/>
    <col min="537" max="537" width="10.19921875" bestFit="1" customWidth="1"/>
    <col min="538" max="538" width="5.3984375" bestFit="1" customWidth="1"/>
    <col min="539" max="539" width="10.19921875" bestFit="1" customWidth="1"/>
    <col min="540" max="540" width="5.3984375" bestFit="1" customWidth="1"/>
    <col min="541" max="541" width="10.19921875" bestFit="1" customWidth="1"/>
    <col min="542" max="542" width="5.3984375" bestFit="1" customWidth="1"/>
    <col min="543" max="543" width="10.19921875" bestFit="1" customWidth="1"/>
    <col min="544" max="544" width="5.3984375" bestFit="1" customWidth="1"/>
    <col min="545" max="545" width="10.19921875" bestFit="1" customWidth="1"/>
    <col min="546" max="546" width="5.3984375" bestFit="1" customWidth="1"/>
    <col min="547" max="547" width="10.19921875" bestFit="1" customWidth="1"/>
    <col min="548" max="548" width="5.3984375" bestFit="1" customWidth="1"/>
    <col min="549" max="549" width="10.19921875" bestFit="1" customWidth="1"/>
    <col min="550" max="550" width="5.3984375" bestFit="1" customWidth="1"/>
    <col min="551" max="551" width="10.19921875" bestFit="1" customWidth="1"/>
    <col min="552" max="552" width="5.3984375" bestFit="1" customWidth="1"/>
    <col min="553" max="553" width="10.19921875" bestFit="1" customWidth="1"/>
    <col min="554" max="554" width="5.3984375" bestFit="1" customWidth="1"/>
    <col min="555" max="555" width="10.19921875" bestFit="1" customWidth="1"/>
    <col min="556" max="556" width="5.3984375" bestFit="1" customWidth="1"/>
    <col min="557" max="557" width="10.19921875" bestFit="1" customWidth="1"/>
    <col min="558" max="558" width="5.3984375" bestFit="1" customWidth="1"/>
    <col min="559" max="559" width="10.19921875" bestFit="1" customWidth="1"/>
    <col min="560" max="560" width="5.3984375" bestFit="1" customWidth="1"/>
    <col min="561" max="561" width="10.19921875" bestFit="1" customWidth="1"/>
    <col min="562" max="562" width="5.3984375" bestFit="1" customWidth="1"/>
    <col min="563" max="563" width="10.19921875" bestFit="1" customWidth="1"/>
    <col min="564" max="564" width="5.3984375" bestFit="1" customWidth="1"/>
    <col min="565" max="565" width="10.19921875" bestFit="1" customWidth="1"/>
    <col min="566" max="566" width="5.3984375" bestFit="1" customWidth="1"/>
    <col min="567" max="567" width="10.19921875" bestFit="1" customWidth="1"/>
    <col min="568" max="568" width="5.3984375" bestFit="1" customWidth="1"/>
    <col min="569" max="569" width="10.19921875" bestFit="1" customWidth="1"/>
    <col min="570" max="570" width="5.3984375" bestFit="1" customWidth="1"/>
    <col min="571" max="571" width="10.19921875" bestFit="1" customWidth="1"/>
    <col min="572" max="572" width="5.3984375" bestFit="1" customWidth="1"/>
    <col min="573" max="573" width="10.19921875" bestFit="1" customWidth="1"/>
    <col min="574" max="574" width="5.3984375" bestFit="1" customWidth="1"/>
    <col min="575" max="575" width="10.19921875" bestFit="1" customWidth="1"/>
    <col min="576" max="576" width="5.3984375" bestFit="1" customWidth="1"/>
    <col min="577" max="577" width="10.19921875" bestFit="1" customWidth="1"/>
    <col min="578" max="578" width="5.3984375" bestFit="1" customWidth="1"/>
    <col min="579" max="579" width="10.19921875" bestFit="1" customWidth="1"/>
    <col min="580" max="580" width="5.3984375" bestFit="1" customWidth="1"/>
    <col min="581" max="581" width="10.19921875" bestFit="1" customWidth="1"/>
    <col min="582" max="582" width="5.3984375" bestFit="1" customWidth="1"/>
    <col min="583" max="583" width="10.19921875" bestFit="1" customWidth="1"/>
    <col min="584" max="584" width="5.3984375" bestFit="1" customWidth="1"/>
    <col min="585" max="585" width="10.19921875" bestFit="1" customWidth="1"/>
    <col min="586" max="586" width="5.3984375" bestFit="1" customWidth="1"/>
    <col min="587" max="587" width="10.19921875" bestFit="1" customWidth="1"/>
    <col min="588" max="588" width="5.3984375" bestFit="1" customWidth="1"/>
    <col min="589" max="589" width="10.19921875" bestFit="1" customWidth="1"/>
    <col min="590" max="590" width="5.3984375" bestFit="1" customWidth="1"/>
    <col min="591" max="591" width="10.19921875" bestFit="1" customWidth="1"/>
    <col min="592" max="592" width="5.3984375" bestFit="1" customWidth="1"/>
    <col min="593" max="593" width="10.19921875" bestFit="1" customWidth="1"/>
    <col min="594" max="594" width="5.3984375" bestFit="1" customWidth="1"/>
    <col min="595" max="595" width="10.19921875" bestFit="1" customWidth="1"/>
    <col min="596" max="596" width="5.3984375" bestFit="1" customWidth="1"/>
    <col min="597" max="597" width="10.19921875" bestFit="1" customWidth="1"/>
    <col min="598" max="598" width="5.3984375" bestFit="1" customWidth="1"/>
    <col min="599" max="599" width="10.19921875" bestFit="1" customWidth="1"/>
    <col min="600" max="600" width="5.3984375" bestFit="1" customWidth="1"/>
    <col min="601" max="601" width="10.19921875" bestFit="1" customWidth="1"/>
    <col min="602" max="602" width="5.3984375" bestFit="1" customWidth="1"/>
    <col min="603" max="603" width="10.19921875" bestFit="1" customWidth="1"/>
    <col min="604" max="604" width="5.3984375" bestFit="1" customWidth="1"/>
    <col min="605" max="605" width="10.19921875" bestFit="1" customWidth="1"/>
    <col min="606" max="606" width="5.3984375" bestFit="1" customWidth="1"/>
    <col min="607" max="607" width="10.19921875" bestFit="1" customWidth="1"/>
    <col min="608" max="608" width="5.3984375" bestFit="1" customWidth="1"/>
    <col min="609" max="609" width="10.19921875" bestFit="1" customWidth="1"/>
    <col min="610" max="610" width="5.3984375" bestFit="1" customWidth="1"/>
    <col min="611" max="611" width="10.19921875" bestFit="1" customWidth="1"/>
    <col min="612" max="612" width="5.3984375" bestFit="1" customWidth="1"/>
    <col min="613" max="613" width="10.19921875" bestFit="1" customWidth="1"/>
    <col min="614" max="614" width="5.3984375" bestFit="1" customWidth="1"/>
    <col min="615" max="615" width="10.19921875" bestFit="1" customWidth="1"/>
    <col min="616" max="616" width="5.3984375" bestFit="1" customWidth="1"/>
    <col min="617" max="617" width="10.19921875" bestFit="1" customWidth="1"/>
    <col min="618" max="618" width="5.3984375" bestFit="1" customWidth="1"/>
    <col min="619" max="619" width="10.19921875" bestFit="1" customWidth="1"/>
    <col min="620" max="620" width="5.3984375" bestFit="1" customWidth="1"/>
    <col min="621" max="621" width="10.19921875" bestFit="1" customWidth="1"/>
    <col min="622" max="622" width="5.3984375" bestFit="1" customWidth="1"/>
    <col min="623" max="623" width="10.19921875" bestFit="1" customWidth="1"/>
    <col min="624" max="624" width="5.3984375" bestFit="1" customWidth="1"/>
    <col min="625" max="625" width="10.19921875" bestFit="1" customWidth="1"/>
    <col min="626" max="626" width="5.3984375" bestFit="1" customWidth="1"/>
    <col min="627" max="627" width="10.19921875" bestFit="1" customWidth="1"/>
    <col min="628" max="628" width="5.3984375" bestFit="1" customWidth="1"/>
    <col min="629" max="629" width="10.19921875" bestFit="1" customWidth="1"/>
    <col min="630" max="630" width="5.3984375" bestFit="1" customWidth="1"/>
    <col min="631" max="631" width="10.19921875" bestFit="1" customWidth="1"/>
    <col min="632" max="632" width="5.3984375" bestFit="1" customWidth="1"/>
    <col min="633" max="633" width="10.19921875" bestFit="1" customWidth="1"/>
    <col min="634" max="634" width="5.3984375" bestFit="1" customWidth="1"/>
    <col min="635" max="635" width="10.19921875" bestFit="1" customWidth="1"/>
    <col min="636" max="636" width="5.3984375" bestFit="1" customWidth="1"/>
    <col min="637" max="637" width="10.19921875" bestFit="1" customWidth="1"/>
    <col min="638" max="638" width="5.3984375" bestFit="1" customWidth="1"/>
    <col min="639" max="639" width="10.19921875" bestFit="1" customWidth="1"/>
    <col min="640" max="640" width="5.3984375" bestFit="1" customWidth="1"/>
    <col min="641" max="641" width="10.19921875" bestFit="1" customWidth="1"/>
    <col min="642" max="642" width="5.3984375" bestFit="1" customWidth="1"/>
    <col min="643" max="643" width="10.19921875" bestFit="1" customWidth="1"/>
    <col min="644" max="644" width="5.3984375" bestFit="1" customWidth="1"/>
    <col min="645" max="645" width="10.19921875" bestFit="1" customWidth="1"/>
    <col min="646" max="646" width="5.3984375" bestFit="1" customWidth="1"/>
    <col min="647" max="647" width="10.19921875" bestFit="1" customWidth="1"/>
    <col min="648" max="648" width="5.3984375" bestFit="1" customWidth="1"/>
    <col min="649" max="649" width="10.19921875" bestFit="1" customWidth="1"/>
    <col min="650" max="650" width="5.3984375" bestFit="1" customWidth="1"/>
    <col min="651" max="651" width="10.19921875" bestFit="1" customWidth="1"/>
    <col min="652" max="652" width="5.3984375" bestFit="1" customWidth="1"/>
    <col min="653" max="653" width="10.19921875" bestFit="1" customWidth="1"/>
    <col min="654" max="654" width="5.3984375" bestFit="1" customWidth="1"/>
    <col min="655" max="655" width="10.19921875" bestFit="1" customWidth="1"/>
    <col min="656" max="656" width="5.3984375" bestFit="1" customWidth="1"/>
    <col min="657" max="657" width="10.19921875" bestFit="1" customWidth="1"/>
    <col min="658" max="658" width="5.3984375" bestFit="1" customWidth="1"/>
    <col min="659" max="659" width="10.19921875" bestFit="1" customWidth="1"/>
    <col min="660" max="660" width="5.3984375" bestFit="1" customWidth="1"/>
    <col min="661" max="661" width="10.19921875" bestFit="1" customWidth="1"/>
    <col min="662" max="662" width="5.3984375" bestFit="1" customWidth="1"/>
    <col min="663" max="663" width="10.19921875" bestFit="1" customWidth="1"/>
    <col min="664" max="664" width="5.3984375" bestFit="1" customWidth="1"/>
    <col min="665" max="665" width="10.19921875" bestFit="1" customWidth="1"/>
    <col min="666" max="666" width="5.3984375" bestFit="1" customWidth="1"/>
    <col min="667" max="667" width="10.19921875" bestFit="1" customWidth="1"/>
    <col min="668" max="668" width="5.3984375" bestFit="1" customWidth="1"/>
    <col min="669" max="669" width="10.19921875" bestFit="1" customWidth="1"/>
    <col min="670" max="670" width="5.3984375" bestFit="1" customWidth="1"/>
    <col min="671" max="671" width="10.19921875" bestFit="1" customWidth="1"/>
    <col min="672" max="672" width="5.3984375" bestFit="1" customWidth="1"/>
    <col min="673" max="673" width="10.19921875" bestFit="1" customWidth="1"/>
    <col min="674" max="674" width="5.3984375" bestFit="1" customWidth="1"/>
    <col min="675" max="675" width="10.19921875" bestFit="1" customWidth="1"/>
    <col min="676" max="676" width="5.3984375" bestFit="1" customWidth="1"/>
    <col min="677" max="677" width="10.19921875" bestFit="1" customWidth="1"/>
    <col min="678" max="678" width="5.3984375" bestFit="1" customWidth="1"/>
    <col min="679" max="679" width="10.19921875" bestFit="1" customWidth="1"/>
    <col min="680" max="680" width="5.3984375" bestFit="1" customWidth="1"/>
    <col min="681" max="681" width="10.19921875" bestFit="1" customWidth="1"/>
    <col min="682" max="682" width="5.3984375" bestFit="1" customWidth="1"/>
    <col min="683" max="683" width="10.19921875" bestFit="1" customWidth="1"/>
    <col min="684" max="684" width="5.3984375" bestFit="1" customWidth="1"/>
    <col min="685" max="685" width="10.19921875" bestFit="1" customWidth="1"/>
    <col min="686" max="686" width="5.3984375" bestFit="1" customWidth="1"/>
    <col min="687" max="687" width="10.19921875" bestFit="1" customWidth="1"/>
    <col min="688" max="688" width="5.3984375" bestFit="1" customWidth="1"/>
    <col min="689" max="689" width="10.19921875" bestFit="1" customWidth="1"/>
    <col min="690" max="690" width="5.3984375" bestFit="1" customWidth="1"/>
    <col min="691" max="691" width="10.19921875" bestFit="1" customWidth="1"/>
    <col min="692" max="692" width="5.3984375" bestFit="1" customWidth="1"/>
    <col min="693" max="693" width="10.19921875" bestFit="1" customWidth="1"/>
    <col min="694" max="694" width="5.3984375" bestFit="1" customWidth="1"/>
    <col min="695" max="695" width="10.19921875" bestFit="1" customWidth="1"/>
    <col min="696" max="696" width="5.3984375" bestFit="1" customWidth="1"/>
    <col min="697" max="697" width="10.19921875" bestFit="1" customWidth="1"/>
    <col min="698" max="698" width="5.3984375" bestFit="1" customWidth="1"/>
    <col min="699" max="699" width="10.19921875" bestFit="1" customWidth="1"/>
    <col min="700" max="700" width="5.3984375" bestFit="1" customWidth="1"/>
    <col min="701" max="701" width="10.19921875" bestFit="1" customWidth="1"/>
    <col min="702" max="702" width="5.3984375" bestFit="1" customWidth="1"/>
    <col min="703" max="703" width="10.19921875" bestFit="1" customWidth="1"/>
    <col min="704" max="704" width="5.3984375" bestFit="1" customWidth="1"/>
    <col min="705" max="705" width="10.19921875" bestFit="1" customWidth="1"/>
    <col min="706" max="706" width="5.3984375" bestFit="1" customWidth="1"/>
    <col min="707" max="707" width="10.19921875" bestFit="1" customWidth="1"/>
    <col min="708" max="708" width="5.3984375" bestFit="1" customWidth="1"/>
    <col min="709" max="709" width="10.19921875" bestFit="1" customWidth="1"/>
    <col min="710" max="710" width="5.3984375" bestFit="1" customWidth="1"/>
    <col min="711" max="711" width="10.19921875" bestFit="1" customWidth="1"/>
    <col min="712" max="712" width="5.3984375" bestFit="1" customWidth="1"/>
    <col min="713" max="713" width="10.19921875" bestFit="1" customWidth="1"/>
    <col min="714" max="714" width="5.3984375" bestFit="1" customWidth="1"/>
    <col min="715" max="715" width="10.19921875" bestFit="1" customWidth="1"/>
    <col min="716" max="716" width="5.3984375" bestFit="1" customWidth="1"/>
    <col min="717" max="717" width="10.19921875" bestFit="1" customWidth="1"/>
    <col min="718" max="718" width="5.3984375" bestFit="1" customWidth="1"/>
    <col min="719" max="719" width="10.19921875" bestFit="1" customWidth="1"/>
    <col min="720" max="720" width="5.3984375" bestFit="1" customWidth="1"/>
    <col min="721" max="721" width="10.19921875" bestFit="1" customWidth="1"/>
    <col min="722" max="722" width="5.3984375" bestFit="1" customWidth="1"/>
    <col min="723" max="723" width="10.19921875" bestFit="1" customWidth="1"/>
    <col min="724" max="724" width="5.3984375" bestFit="1" customWidth="1"/>
    <col min="725" max="725" width="10.19921875" bestFit="1" customWidth="1"/>
    <col min="726" max="726" width="5.3984375" bestFit="1" customWidth="1"/>
    <col min="727" max="727" width="10.19921875" bestFit="1" customWidth="1"/>
    <col min="728" max="728" width="5.3984375" bestFit="1" customWidth="1"/>
    <col min="729" max="729" width="10.19921875" bestFit="1" customWidth="1"/>
    <col min="730" max="730" width="5.3984375" bestFit="1" customWidth="1"/>
    <col min="731" max="731" width="10.19921875" bestFit="1" customWidth="1"/>
    <col min="732" max="732" width="5.3984375" bestFit="1" customWidth="1"/>
    <col min="733" max="733" width="10.19921875" bestFit="1" customWidth="1"/>
    <col min="734" max="734" width="5.3984375" bestFit="1" customWidth="1"/>
    <col min="735" max="735" width="10.19921875" bestFit="1" customWidth="1"/>
    <col min="736" max="736" width="5.3984375" bestFit="1" customWidth="1"/>
    <col min="737" max="737" width="10.19921875" bestFit="1" customWidth="1"/>
    <col min="738" max="738" width="5.3984375" bestFit="1" customWidth="1"/>
    <col min="739" max="739" width="10.19921875" bestFit="1" customWidth="1"/>
    <col min="740" max="740" width="5.3984375" bestFit="1" customWidth="1"/>
    <col min="741" max="741" width="10.19921875" bestFit="1" customWidth="1"/>
    <col min="742" max="742" width="5.3984375" bestFit="1" customWidth="1"/>
    <col min="743" max="743" width="10.19921875" bestFit="1" customWidth="1"/>
    <col min="744" max="744" width="5.3984375" bestFit="1" customWidth="1"/>
    <col min="745" max="745" width="10.19921875" bestFit="1" customWidth="1"/>
    <col min="746" max="746" width="5.3984375" bestFit="1" customWidth="1"/>
    <col min="747" max="747" width="10.19921875" bestFit="1" customWidth="1"/>
    <col min="748" max="748" width="5.3984375" bestFit="1" customWidth="1"/>
    <col min="749" max="749" width="10.19921875" bestFit="1" customWidth="1"/>
    <col min="750" max="750" width="5.3984375" bestFit="1" customWidth="1"/>
    <col min="751" max="751" width="10.19921875" bestFit="1" customWidth="1"/>
    <col min="752" max="752" width="5.3984375" bestFit="1" customWidth="1"/>
    <col min="753" max="753" width="10.19921875" bestFit="1" customWidth="1"/>
    <col min="754" max="754" width="5.3984375" bestFit="1" customWidth="1"/>
    <col min="755" max="755" width="10.19921875" bestFit="1" customWidth="1"/>
    <col min="756" max="756" width="5.3984375" bestFit="1" customWidth="1"/>
    <col min="757" max="757" width="10.19921875" bestFit="1" customWidth="1"/>
    <col min="758" max="758" width="5.3984375" bestFit="1" customWidth="1"/>
    <col min="759" max="759" width="10.19921875" bestFit="1" customWidth="1"/>
    <col min="760" max="760" width="5.3984375" bestFit="1" customWidth="1"/>
    <col min="761" max="761" width="10.19921875" bestFit="1" customWidth="1"/>
    <col min="762" max="762" width="5.3984375" bestFit="1" customWidth="1"/>
    <col min="763" max="763" width="10.19921875" bestFit="1" customWidth="1"/>
    <col min="764" max="764" width="5.3984375" bestFit="1" customWidth="1"/>
    <col min="765" max="765" width="10.19921875" bestFit="1" customWidth="1"/>
    <col min="766" max="766" width="5.3984375" bestFit="1" customWidth="1"/>
    <col min="767" max="767" width="10.19921875" bestFit="1" customWidth="1"/>
    <col min="768" max="768" width="5.3984375" bestFit="1" customWidth="1"/>
    <col min="769" max="769" width="10.19921875" bestFit="1" customWidth="1"/>
    <col min="770" max="770" width="5.3984375" bestFit="1" customWidth="1"/>
    <col min="771" max="771" width="10.19921875" bestFit="1" customWidth="1"/>
    <col min="772" max="772" width="5.3984375" bestFit="1" customWidth="1"/>
    <col min="773" max="773" width="10.19921875" bestFit="1" customWidth="1"/>
    <col min="774" max="774" width="5.3984375" bestFit="1" customWidth="1"/>
    <col min="775" max="775" width="10.19921875" bestFit="1" customWidth="1"/>
    <col min="776" max="776" width="5.3984375" bestFit="1" customWidth="1"/>
    <col min="777" max="777" width="10.19921875" bestFit="1" customWidth="1"/>
    <col min="778" max="778" width="5.3984375" bestFit="1" customWidth="1"/>
    <col min="779" max="779" width="10.19921875" bestFit="1" customWidth="1"/>
    <col min="780" max="780" width="5.3984375" bestFit="1" customWidth="1"/>
    <col min="781" max="781" width="10.19921875" bestFit="1" customWidth="1"/>
    <col min="782" max="782" width="5.3984375" bestFit="1" customWidth="1"/>
    <col min="783" max="783" width="10.19921875" bestFit="1" customWidth="1"/>
    <col min="784" max="784" width="5.3984375" bestFit="1" customWidth="1"/>
    <col min="785" max="785" width="10.19921875" bestFit="1" customWidth="1"/>
    <col min="786" max="786" width="5.3984375" bestFit="1" customWidth="1"/>
    <col min="787" max="787" width="10.19921875" bestFit="1" customWidth="1"/>
    <col min="788" max="788" width="5.3984375" bestFit="1" customWidth="1"/>
    <col min="789" max="789" width="10.19921875" bestFit="1" customWidth="1"/>
    <col min="790" max="790" width="5.3984375" bestFit="1" customWidth="1"/>
    <col min="791" max="791" width="10.19921875" bestFit="1" customWidth="1"/>
    <col min="792" max="792" width="5.3984375" bestFit="1" customWidth="1"/>
    <col min="793" max="793" width="10.19921875" bestFit="1" customWidth="1"/>
    <col min="794" max="794" width="5.3984375" bestFit="1" customWidth="1"/>
    <col min="795" max="795" width="10.19921875" bestFit="1" customWidth="1"/>
    <col min="796" max="796" width="5.3984375" bestFit="1" customWidth="1"/>
    <col min="797" max="797" width="10.19921875" bestFit="1" customWidth="1"/>
    <col min="798" max="798" width="5.3984375" bestFit="1" customWidth="1"/>
    <col min="799" max="799" width="10.19921875" bestFit="1" customWidth="1"/>
    <col min="800" max="800" width="5.3984375" bestFit="1" customWidth="1"/>
    <col min="801" max="801" width="10.19921875" bestFit="1" customWidth="1"/>
    <col min="802" max="802" width="5.3984375" bestFit="1" customWidth="1"/>
    <col min="803" max="803" width="10.19921875" bestFit="1" customWidth="1"/>
    <col min="804" max="804" width="5.3984375" bestFit="1" customWidth="1"/>
    <col min="805" max="805" width="10.19921875" bestFit="1" customWidth="1"/>
    <col min="806" max="806" width="5.3984375" bestFit="1" customWidth="1"/>
    <col min="807" max="807" width="10.19921875" bestFit="1" customWidth="1"/>
    <col min="808" max="808" width="5.3984375" bestFit="1" customWidth="1"/>
    <col min="809" max="809" width="10.19921875" bestFit="1" customWidth="1"/>
    <col min="810" max="810" width="5.3984375" bestFit="1" customWidth="1"/>
    <col min="811" max="811" width="10.19921875" bestFit="1" customWidth="1"/>
    <col min="812" max="812" width="5.3984375" bestFit="1" customWidth="1"/>
    <col min="813" max="813" width="10.19921875" bestFit="1" customWidth="1"/>
    <col min="814" max="814" width="5.3984375" bestFit="1" customWidth="1"/>
    <col min="815" max="815" width="10.19921875" bestFit="1" customWidth="1"/>
    <col min="816" max="816" width="5.3984375" bestFit="1" customWidth="1"/>
    <col min="817" max="817" width="10.19921875" bestFit="1" customWidth="1"/>
    <col min="818" max="818" width="5.3984375" bestFit="1" customWidth="1"/>
    <col min="819" max="819" width="10.19921875" bestFit="1" customWidth="1"/>
    <col min="820" max="820" width="5.3984375" bestFit="1" customWidth="1"/>
    <col min="821" max="821" width="10.19921875" bestFit="1" customWidth="1"/>
    <col min="822" max="822" width="5.3984375" bestFit="1" customWidth="1"/>
    <col min="823" max="823" width="10.19921875" bestFit="1" customWidth="1"/>
    <col min="824" max="824" width="5.3984375" bestFit="1" customWidth="1"/>
    <col min="825" max="825" width="10.19921875" bestFit="1" customWidth="1"/>
    <col min="826" max="826" width="5.3984375" bestFit="1" customWidth="1"/>
    <col min="827" max="827" width="10.19921875" bestFit="1" customWidth="1"/>
    <col min="828" max="828" width="5.3984375" bestFit="1" customWidth="1"/>
    <col min="829" max="829" width="10.19921875" bestFit="1" customWidth="1"/>
    <col min="830" max="830" width="5.3984375" bestFit="1" customWidth="1"/>
    <col min="831" max="831" width="10.19921875" bestFit="1" customWidth="1"/>
    <col min="832" max="832" width="5.3984375" bestFit="1" customWidth="1"/>
    <col min="833" max="833" width="10.19921875" bestFit="1" customWidth="1"/>
    <col min="834" max="834" width="5.3984375" bestFit="1" customWidth="1"/>
    <col min="835" max="835" width="10.19921875" bestFit="1" customWidth="1"/>
    <col min="836" max="836" width="5.3984375" bestFit="1" customWidth="1"/>
    <col min="837" max="837" width="10.19921875" bestFit="1" customWidth="1"/>
    <col min="838" max="838" width="5.3984375" bestFit="1" customWidth="1"/>
    <col min="839" max="839" width="10.19921875" bestFit="1" customWidth="1"/>
    <col min="840" max="840" width="5.3984375" bestFit="1" customWidth="1"/>
    <col min="841" max="841" width="10.19921875" bestFit="1" customWidth="1"/>
    <col min="842" max="842" width="5.3984375" bestFit="1" customWidth="1"/>
    <col min="843" max="843" width="10.19921875" bestFit="1" customWidth="1"/>
    <col min="844" max="844" width="5.3984375" bestFit="1" customWidth="1"/>
    <col min="845" max="845" width="10.19921875" bestFit="1" customWidth="1"/>
    <col min="846" max="846" width="5.3984375" bestFit="1" customWidth="1"/>
    <col min="847" max="847" width="10.19921875" bestFit="1" customWidth="1"/>
    <col min="848" max="848" width="5.3984375" bestFit="1" customWidth="1"/>
    <col min="849" max="849" width="10.19921875" bestFit="1" customWidth="1"/>
    <col min="850" max="850" width="5.3984375" bestFit="1" customWidth="1"/>
    <col min="851" max="851" width="10.19921875" bestFit="1" customWidth="1"/>
    <col min="852" max="852" width="5.3984375" bestFit="1" customWidth="1"/>
    <col min="853" max="853" width="10.19921875" bestFit="1" customWidth="1"/>
    <col min="854" max="854" width="5.3984375" bestFit="1" customWidth="1"/>
    <col min="855" max="855" width="10.19921875" bestFit="1" customWidth="1"/>
    <col min="856" max="856" width="5.3984375" bestFit="1" customWidth="1"/>
    <col min="857" max="857" width="10.19921875" bestFit="1" customWidth="1"/>
    <col min="858" max="858" width="5.3984375" bestFit="1" customWidth="1"/>
    <col min="859" max="859" width="10.19921875" bestFit="1" customWidth="1"/>
    <col min="860" max="860" width="5.3984375" bestFit="1" customWidth="1"/>
    <col min="861" max="861" width="10.19921875" bestFit="1" customWidth="1"/>
    <col min="862" max="862" width="5.3984375" bestFit="1" customWidth="1"/>
    <col min="863" max="863" width="10.19921875" bestFit="1" customWidth="1"/>
    <col min="864" max="864" width="5.3984375" bestFit="1" customWidth="1"/>
    <col min="865" max="865" width="10.19921875" bestFit="1" customWidth="1"/>
    <col min="866" max="866" width="5.3984375" bestFit="1" customWidth="1"/>
    <col min="867" max="867" width="10.19921875" bestFit="1" customWidth="1"/>
    <col min="868" max="868" width="5.3984375" bestFit="1" customWidth="1"/>
    <col min="869" max="869" width="10.19921875" bestFit="1" customWidth="1"/>
    <col min="870" max="870" width="5.3984375" bestFit="1" customWidth="1"/>
    <col min="871" max="871" width="10.19921875" bestFit="1" customWidth="1"/>
    <col min="872" max="872" width="5.3984375" bestFit="1" customWidth="1"/>
    <col min="873" max="873" width="10.19921875" bestFit="1" customWidth="1"/>
    <col min="874" max="874" width="5.3984375" bestFit="1" customWidth="1"/>
    <col min="875" max="875" width="10.19921875" bestFit="1" customWidth="1"/>
    <col min="876" max="876" width="5.3984375" bestFit="1" customWidth="1"/>
    <col min="877" max="877" width="10.19921875" bestFit="1" customWidth="1"/>
    <col min="878" max="878" width="5.3984375" bestFit="1" customWidth="1"/>
    <col min="879" max="879" width="10.19921875" bestFit="1" customWidth="1"/>
    <col min="880" max="880" width="5.3984375" bestFit="1" customWidth="1"/>
    <col min="881" max="881" width="10.19921875" bestFit="1" customWidth="1"/>
    <col min="882" max="882" width="5.3984375" bestFit="1" customWidth="1"/>
    <col min="883" max="883" width="10.19921875" bestFit="1" customWidth="1"/>
    <col min="884" max="884" width="5.3984375" bestFit="1" customWidth="1"/>
    <col min="885" max="885" width="10.19921875" bestFit="1" customWidth="1"/>
    <col min="886" max="886" width="5.3984375" bestFit="1" customWidth="1"/>
    <col min="887" max="887" width="10.19921875" bestFit="1" customWidth="1"/>
    <col min="888" max="888" width="5.3984375" bestFit="1" customWidth="1"/>
    <col min="889" max="889" width="10.19921875" bestFit="1" customWidth="1"/>
    <col min="890" max="890" width="5.3984375" bestFit="1" customWidth="1"/>
    <col min="891" max="891" width="10.19921875" bestFit="1" customWidth="1"/>
    <col min="892" max="892" width="5.3984375" bestFit="1" customWidth="1"/>
    <col min="893" max="893" width="10.19921875" bestFit="1" customWidth="1"/>
    <col min="894" max="894" width="5.3984375" bestFit="1" customWidth="1"/>
    <col min="895" max="895" width="10.19921875" bestFit="1" customWidth="1"/>
    <col min="896" max="896" width="5.3984375" bestFit="1" customWidth="1"/>
    <col min="897" max="897" width="10.19921875" bestFit="1" customWidth="1"/>
    <col min="898" max="898" width="5.3984375" bestFit="1" customWidth="1"/>
    <col min="899" max="899" width="10.19921875" bestFit="1" customWidth="1"/>
    <col min="900" max="900" width="5.3984375" bestFit="1" customWidth="1"/>
    <col min="901" max="901" width="10.19921875" bestFit="1" customWidth="1"/>
    <col min="902" max="902" width="5.3984375" bestFit="1" customWidth="1"/>
    <col min="903" max="903" width="10.19921875" bestFit="1" customWidth="1"/>
    <col min="904" max="904" width="5.3984375" bestFit="1" customWidth="1"/>
    <col min="905" max="905" width="10.19921875" bestFit="1" customWidth="1"/>
    <col min="906" max="906" width="5.3984375" bestFit="1" customWidth="1"/>
    <col min="907" max="907" width="10.19921875" bestFit="1" customWidth="1"/>
    <col min="908" max="908" width="5.3984375" bestFit="1" customWidth="1"/>
    <col min="909" max="909" width="10.19921875" bestFit="1" customWidth="1"/>
    <col min="910" max="910" width="5.3984375" bestFit="1" customWidth="1"/>
    <col min="911" max="911" width="10.19921875" bestFit="1" customWidth="1"/>
    <col min="912" max="912" width="5.3984375" bestFit="1" customWidth="1"/>
    <col min="913" max="913" width="10.19921875" bestFit="1" customWidth="1"/>
    <col min="914" max="914" width="5.3984375" bestFit="1" customWidth="1"/>
    <col min="915" max="915" width="10.19921875" bestFit="1" customWidth="1"/>
    <col min="916" max="916" width="5.3984375" bestFit="1" customWidth="1"/>
    <col min="917" max="917" width="10.19921875" bestFit="1" customWidth="1"/>
    <col min="918" max="918" width="5.3984375" bestFit="1" customWidth="1"/>
    <col min="919" max="919" width="10.19921875" bestFit="1" customWidth="1"/>
    <col min="920" max="920" width="5.3984375" bestFit="1" customWidth="1"/>
    <col min="921" max="921" width="10.19921875" bestFit="1" customWidth="1"/>
    <col min="922" max="922" width="5.3984375" bestFit="1" customWidth="1"/>
    <col min="923" max="923" width="10.19921875" bestFit="1" customWidth="1"/>
    <col min="924" max="924" width="5.3984375" bestFit="1" customWidth="1"/>
    <col min="925" max="925" width="10.19921875" bestFit="1" customWidth="1"/>
    <col min="926" max="926" width="5.3984375" bestFit="1" customWidth="1"/>
    <col min="927" max="927" width="10.19921875" bestFit="1" customWidth="1"/>
    <col min="928" max="928" width="5.3984375" bestFit="1" customWidth="1"/>
    <col min="929" max="929" width="10.19921875" bestFit="1" customWidth="1"/>
    <col min="930" max="930" width="5.3984375" bestFit="1" customWidth="1"/>
    <col min="931" max="931" width="10.19921875" bestFit="1" customWidth="1"/>
    <col min="932" max="932" width="5.3984375" bestFit="1" customWidth="1"/>
    <col min="933" max="933" width="10.19921875" bestFit="1" customWidth="1"/>
    <col min="934" max="934" width="5.3984375" bestFit="1" customWidth="1"/>
    <col min="935" max="935" width="10.19921875" bestFit="1" customWidth="1"/>
    <col min="936" max="936" width="5.3984375" bestFit="1" customWidth="1"/>
    <col min="937" max="937" width="10.19921875" bestFit="1" customWidth="1"/>
    <col min="938" max="938" width="5.3984375" bestFit="1" customWidth="1"/>
    <col min="939" max="939" width="10.19921875" bestFit="1" customWidth="1"/>
    <col min="940" max="940" width="5.3984375" bestFit="1" customWidth="1"/>
    <col min="941" max="941" width="10.19921875" bestFit="1" customWidth="1"/>
    <col min="942" max="942" width="5.3984375" bestFit="1" customWidth="1"/>
    <col min="943" max="943" width="10.19921875" bestFit="1" customWidth="1"/>
    <col min="944" max="944" width="5.3984375" bestFit="1" customWidth="1"/>
    <col min="945" max="945" width="10.19921875" bestFit="1" customWidth="1"/>
    <col min="946" max="946" width="5.3984375" bestFit="1" customWidth="1"/>
    <col min="947" max="947" width="10.19921875" bestFit="1" customWidth="1"/>
    <col min="948" max="948" width="5.3984375" bestFit="1" customWidth="1"/>
    <col min="949" max="949" width="10.19921875" bestFit="1" customWidth="1"/>
    <col min="950" max="950" width="5.3984375" bestFit="1" customWidth="1"/>
    <col min="951" max="951" width="10.19921875" bestFit="1" customWidth="1"/>
    <col min="952" max="952" width="5.3984375" bestFit="1" customWidth="1"/>
    <col min="953" max="953" width="10.19921875" bestFit="1" customWidth="1"/>
    <col min="954" max="954" width="5.3984375" bestFit="1" customWidth="1"/>
    <col min="955" max="955" width="10.19921875" bestFit="1" customWidth="1"/>
    <col min="956" max="956" width="5.3984375" bestFit="1" customWidth="1"/>
    <col min="957" max="957" width="10.19921875" bestFit="1" customWidth="1"/>
    <col min="958" max="958" width="5.3984375" bestFit="1" customWidth="1"/>
    <col min="959" max="959" width="10.19921875" bestFit="1" customWidth="1"/>
    <col min="960" max="960" width="5.3984375" bestFit="1" customWidth="1"/>
    <col min="961" max="961" width="10.19921875" bestFit="1" customWidth="1"/>
    <col min="962" max="962" width="5.3984375" bestFit="1" customWidth="1"/>
    <col min="963" max="963" width="10.19921875" bestFit="1" customWidth="1"/>
    <col min="964" max="964" width="5.3984375" bestFit="1" customWidth="1"/>
    <col min="965" max="965" width="10.19921875" bestFit="1" customWidth="1"/>
    <col min="966" max="966" width="5.3984375" bestFit="1" customWidth="1"/>
    <col min="967" max="967" width="10.19921875" bestFit="1" customWidth="1"/>
    <col min="968" max="968" width="5.3984375" bestFit="1" customWidth="1"/>
    <col min="969" max="969" width="10.19921875" bestFit="1" customWidth="1"/>
    <col min="970" max="970" width="5.3984375" bestFit="1" customWidth="1"/>
    <col min="971" max="971" width="10.19921875" bestFit="1" customWidth="1"/>
    <col min="972" max="972" width="5.3984375" bestFit="1" customWidth="1"/>
    <col min="973" max="973" width="10.19921875" bestFit="1" customWidth="1"/>
    <col min="974" max="974" width="5.3984375" bestFit="1" customWidth="1"/>
    <col min="975" max="975" width="10.19921875" bestFit="1" customWidth="1"/>
    <col min="976" max="976" width="5.3984375" bestFit="1" customWidth="1"/>
    <col min="977" max="977" width="10.19921875" bestFit="1" customWidth="1"/>
    <col min="978" max="978" width="5.3984375" bestFit="1" customWidth="1"/>
    <col min="979" max="979" width="10.19921875" bestFit="1" customWidth="1"/>
    <col min="980" max="980" width="5.3984375" bestFit="1" customWidth="1"/>
    <col min="981" max="981" width="10.19921875" bestFit="1" customWidth="1"/>
    <col min="982" max="982" width="5.3984375" bestFit="1" customWidth="1"/>
    <col min="983" max="983" width="10.19921875" bestFit="1" customWidth="1"/>
    <col min="984" max="984" width="5.3984375" bestFit="1" customWidth="1"/>
    <col min="985" max="985" width="10.19921875" bestFit="1" customWidth="1"/>
    <col min="986" max="986" width="5.3984375" bestFit="1" customWidth="1"/>
    <col min="987" max="987" width="10.19921875" bestFit="1" customWidth="1"/>
    <col min="988" max="988" width="5.3984375" bestFit="1" customWidth="1"/>
    <col min="989" max="989" width="10.19921875" bestFit="1" customWidth="1"/>
    <col min="990" max="990" width="5.3984375" bestFit="1" customWidth="1"/>
    <col min="991" max="991" width="10.19921875" bestFit="1" customWidth="1"/>
    <col min="992" max="992" width="5.3984375" bestFit="1" customWidth="1"/>
    <col min="993" max="993" width="10.19921875" bestFit="1" customWidth="1"/>
    <col min="994" max="994" width="5.3984375" bestFit="1" customWidth="1"/>
    <col min="995" max="995" width="10.19921875" bestFit="1" customWidth="1"/>
    <col min="996" max="996" width="5.3984375" bestFit="1" customWidth="1"/>
    <col min="997" max="997" width="10.19921875" bestFit="1" customWidth="1"/>
    <col min="998" max="998" width="5.3984375" bestFit="1" customWidth="1"/>
    <col min="999" max="999" width="10.19921875" bestFit="1" customWidth="1"/>
    <col min="1000" max="1000" width="5.3984375" bestFit="1" customWidth="1"/>
    <col min="1001" max="1001" width="10.19921875" bestFit="1" customWidth="1"/>
    <col min="1002" max="1002" width="5.3984375" bestFit="1" customWidth="1"/>
    <col min="1003" max="1003" width="10.19921875" bestFit="1" customWidth="1"/>
    <col min="1004" max="1004" width="5.3984375" bestFit="1" customWidth="1"/>
    <col min="1005" max="1005" width="10.19921875" bestFit="1" customWidth="1"/>
    <col min="1006" max="1006" width="5.3984375" bestFit="1" customWidth="1"/>
    <col min="1007" max="1007" width="10.19921875" bestFit="1" customWidth="1"/>
    <col min="1008" max="1008" width="5.3984375" bestFit="1" customWidth="1"/>
    <col min="1009" max="1009" width="10.19921875" bestFit="1" customWidth="1"/>
    <col min="1010" max="1010" width="5.3984375" bestFit="1" customWidth="1"/>
    <col min="1011" max="1011" width="10.19921875" bestFit="1" customWidth="1"/>
    <col min="1012" max="1012" width="6.3984375" bestFit="1" customWidth="1"/>
    <col min="1013" max="1013" width="11.19921875" bestFit="1" customWidth="1"/>
    <col min="1014" max="1014" width="6.3984375" bestFit="1" customWidth="1"/>
    <col min="1015" max="1015" width="11.19921875" bestFit="1" customWidth="1"/>
    <col min="1016" max="1016" width="6.3984375" bestFit="1" customWidth="1"/>
    <col min="1017" max="1017" width="11.19921875" bestFit="1" customWidth="1"/>
    <col min="1018" max="1018" width="6.3984375" bestFit="1" customWidth="1"/>
    <col min="1019" max="1019" width="11.19921875" bestFit="1" customWidth="1"/>
    <col min="1020" max="1020" width="6.3984375" bestFit="1" customWidth="1"/>
    <col min="1021" max="1021" width="11.19921875" bestFit="1" customWidth="1"/>
    <col min="1022" max="1022" width="6.3984375" bestFit="1" customWidth="1"/>
    <col min="1023" max="1023" width="11.19921875" bestFit="1" customWidth="1"/>
    <col min="1024" max="1024" width="6.3984375" bestFit="1" customWidth="1"/>
    <col min="1025" max="1025" width="11.19921875" bestFit="1" customWidth="1"/>
    <col min="1026" max="1026" width="6.3984375" bestFit="1" customWidth="1"/>
    <col min="1027" max="1027" width="11.19921875" bestFit="1" customWidth="1"/>
    <col min="1028" max="1028" width="6.3984375" bestFit="1" customWidth="1"/>
    <col min="1029" max="1029" width="11.19921875" bestFit="1" customWidth="1"/>
    <col min="1030" max="1030" width="6.3984375" bestFit="1" customWidth="1"/>
    <col min="1031" max="1031" width="11.19921875" bestFit="1" customWidth="1"/>
    <col min="1032" max="1032" width="6.3984375" bestFit="1" customWidth="1"/>
    <col min="1033" max="1033" width="11.19921875" bestFit="1" customWidth="1"/>
    <col min="1034" max="1034" width="6.3984375" bestFit="1" customWidth="1"/>
    <col min="1035" max="1035" width="11.19921875" bestFit="1" customWidth="1"/>
    <col min="1036" max="1036" width="6.3984375" bestFit="1" customWidth="1"/>
    <col min="1037" max="1037" width="11.19921875" bestFit="1" customWidth="1"/>
    <col min="1038" max="1038" width="6.3984375" bestFit="1" customWidth="1"/>
    <col min="1039" max="1039" width="11.19921875" bestFit="1" customWidth="1"/>
    <col min="1040" max="1040" width="6.3984375" bestFit="1" customWidth="1"/>
    <col min="1041" max="1041" width="11.19921875" bestFit="1" customWidth="1"/>
    <col min="1042" max="1042" width="6.3984375" bestFit="1" customWidth="1"/>
    <col min="1043" max="1043" width="11.19921875" bestFit="1" customWidth="1"/>
    <col min="1044" max="1044" width="6.3984375" bestFit="1" customWidth="1"/>
    <col min="1045" max="1045" width="11.19921875" bestFit="1" customWidth="1"/>
    <col min="1046" max="1046" width="6.3984375" bestFit="1" customWidth="1"/>
    <col min="1047" max="1047" width="11.19921875" bestFit="1" customWidth="1"/>
    <col min="1048" max="1048" width="6.3984375" bestFit="1" customWidth="1"/>
    <col min="1049" max="1049" width="11.19921875" bestFit="1" customWidth="1"/>
    <col min="1050" max="1050" width="6.3984375" bestFit="1" customWidth="1"/>
    <col min="1051" max="1051" width="11.19921875" bestFit="1" customWidth="1"/>
    <col min="1052" max="1052" width="6.3984375" bestFit="1" customWidth="1"/>
    <col min="1053" max="1053" width="11.19921875" bestFit="1" customWidth="1"/>
    <col min="1054" max="1054" width="6.3984375" bestFit="1" customWidth="1"/>
    <col min="1055" max="1055" width="11.19921875" bestFit="1" customWidth="1"/>
    <col min="1056" max="1056" width="6.3984375" bestFit="1" customWidth="1"/>
    <col min="1057" max="1057" width="11.19921875" bestFit="1" customWidth="1"/>
    <col min="1058" max="1058" width="6.3984375" bestFit="1" customWidth="1"/>
    <col min="1059" max="1059" width="11.19921875" bestFit="1" customWidth="1"/>
    <col min="1060" max="1060" width="6.3984375" bestFit="1" customWidth="1"/>
    <col min="1061" max="1061" width="11.19921875" bestFit="1" customWidth="1"/>
    <col min="1062" max="1062" width="6.3984375" bestFit="1" customWidth="1"/>
    <col min="1063" max="1063" width="11.19921875" bestFit="1" customWidth="1"/>
    <col min="1064" max="1064" width="6.3984375" bestFit="1" customWidth="1"/>
    <col min="1065" max="1065" width="11.19921875" bestFit="1" customWidth="1"/>
    <col min="1066" max="1066" width="6.3984375" bestFit="1" customWidth="1"/>
    <col min="1067" max="1067" width="11.19921875" bestFit="1" customWidth="1"/>
    <col min="1068" max="1068" width="6.3984375" bestFit="1" customWidth="1"/>
    <col min="1069" max="1069" width="11.19921875" bestFit="1" customWidth="1"/>
    <col min="1070" max="1070" width="6.3984375" bestFit="1" customWidth="1"/>
    <col min="1071" max="1071" width="11.19921875" bestFit="1" customWidth="1"/>
    <col min="1072" max="1072" width="6.3984375" bestFit="1" customWidth="1"/>
    <col min="1073" max="1073" width="11.19921875" bestFit="1" customWidth="1"/>
    <col min="1074" max="1074" width="6.3984375" bestFit="1" customWidth="1"/>
    <col min="1075" max="1075" width="11.19921875" bestFit="1" customWidth="1"/>
    <col min="1076" max="1076" width="6.3984375" bestFit="1" customWidth="1"/>
    <col min="1077" max="1077" width="11.19921875" bestFit="1" customWidth="1"/>
    <col min="1078" max="1078" width="6.3984375" bestFit="1" customWidth="1"/>
    <col min="1079" max="1079" width="11.19921875" bestFit="1" customWidth="1"/>
    <col min="1080" max="1080" width="6.3984375" bestFit="1" customWidth="1"/>
    <col min="1081" max="1081" width="11.19921875" bestFit="1" customWidth="1"/>
    <col min="1082" max="1082" width="6.3984375" bestFit="1" customWidth="1"/>
    <col min="1083" max="1083" width="11.19921875" bestFit="1" customWidth="1"/>
    <col min="1084" max="1084" width="6.3984375" bestFit="1" customWidth="1"/>
    <col min="1085" max="1085" width="11.19921875" bestFit="1" customWidth="1"/>
    <col min="1086" max="1086" width="6.3984375" bestFit="1" customWidth="1"/>
    <col min="1087" max="1087" width="11.19921875" bestFit="1" customWidth="1"/>
    <col min="1088" max="1088" width="6.3984375" bestFit="1" customWidth="1"/>
    <col min="1089" max="1089" width="11.19921875" bestFit="1" customWidth="1"/>
    <col min="1090" max="1090" width="6.3984375" bestFit="1" customWidth="1"/>
    <col min="1091" max="1091" width="11.19921875" bestFit="1" customWidth="1"/>
    <col min="1092" max="1092" width="6.3984375" bestFit="1" customWidth="1"/>
    <col min="1093" max="1093" width="11.19921875" bestFit="1" customWidth="1"/>
    <col min="1094" max="1094" width="6.3984375" bestFit="1" customWidth="1"/>
    <col min="1095" max="1095" width="11.19921875" bestFit="1" customWidth="1"/>
    <col min="1096" max="1096" width="6.3984375" bestFit="1" customWidth="1"/>
    <col min="1097" max="1097" width="11.19921875" bestFit="1" customWidth="1"/>
    <col min="1098" max="1098" width="6.3984375" bestFit="1" customWidth="1"/>
    <col min="1099" max="1099" width="11.19921875" bestFit="1" customWidth="1"/>
    <col min="1100" max="1100" width="6.3984375" bestFit="1" customWidth="1"/>
    <col min="1101" max="1101" width="11.19921875" bestFit="1" customWidth="1"/>
    <col min="1102" max="1102" width="6.3984375" bestFit="1" customWidth="1"/>
    <col min="1103" max="1103" width="11.19921875" bestFit="1" customWidth="1"/>
    <col min="1104" max="1104" width="6.3984375" bestFit="1" customWidth="1"/>
    <col min="1105" max="1105" width="11.19921875" bestFit="1" customWidth="1"/>
    <col min="1106" max="1106" width="6.3984375" bestFit="1" customWidth="1"/>
    <col min="1107" max="1107" width="11.19921875" bestFit="1" customWidth="1"/>
    <col min="1108" max="1108" width="6.3984375" bestFit="1" customWidth="1"/>
    <col min="1109" max="1109" width="11.19921875" bestFit="1" customWidth="1"/>
    <col min="1110" max="1110" width="6.3984375" bestFit="1" customWidth="1"/>
    <col min="1111" max="1111" width="11.19921875" bestFit="1" customWidth="1"/>
    <col min="1112" max="1112" width="6.3984375" bestFit="1" customWidth="1"/>
    <col min="1113" max="1113" width="11.19921875" bestFit="1" customWidth="1"/>
    <col min="1114" max="1114" width="6.3984375" bestFit="1" customWidth="1"/>
    <col min="1115" max="1115" width="11.19921875" bestFit="1" customWidth="1"/>
    <col min="1116" max="1116" width="6.3984375" bestFit="1" customWidth="1"/>
    <col min="1117" max="1117" width="11.19921875" bestFit="1" customWidth="1"/>
    <col min="1118" max="1118" width="6.3984375" bestFit="1" customWidth="1"/>
    <col min="1119" max="1119" width="11.19921875" bestFit="1" customWidth="1"/>
    <col min="1120" max="1120" width="6.3984375" bestFit="1" customWidth="1"/>
    <col min="1121" max="1121" width="11.19921875" bestFit="1" customWidth="1"/>
    <col min="1122" max="1122" width="6.3984375" bestFit="1" customWidth="1"/>
    <col min="1123" max="1123" width="11.19921875" bestFit="1" customWidth="1"/>
    <col min="1124" max="1124" width="6.3984375" bestFit="1" customWidth="1"/>
    <col min="1125" max="1125" width="11.19921875" bestFit="1" customWidth="1"/>
    <col min="1126" max="1126" width="6.3984375" bestFit="1" customWidth="1"/>
    <col min="1127" max="1127" width="11.19921875" bestFit="1" customWidth="1"/>
    <col min="1128" max="1128" width="6.3984375" bestFit="1" customWidth="1"/>
    <col min="1129" max="1129" width="11.19921875" bestFit="1" customWidth="1"/>
    <col min="1130" max="1130" width="6.3984375" bestFit="1" customWidth="1"/>
    <col min="1131" max="1131" width="11.19921875" bestFit="1" customWidth="1"/>
    <col min="1132" max="1132" width="6.3984375" bestFit="1" customWidth="1"/>
    <col min="1133" max="1133" width="11.19921875" bestFit="1" customWidth="1"/>
    <col min="1134" max="1134" width="6.3984375" bestFit="1" customWidth="1"/>
    <col min="1135" max="1135" width="11.19921875" bestFit="1" customWidth="1"/>
    <col min="1136" max="1136" width="6.3984375" bestFit="1" customWidth="1"/>
    <col min="1137" max="1137" width="11.19921875" bestFit="1" customWidth="1"/>
    <col min="1138" max="1138" width="6.3984375" bestFit="1" customWidth="1"/>
    <col min="1139" max="1139" width="11.19921875" bestFit="1" customWidth="1"/>
    <col min="1140" max="1140" width="6.3984375" bestFit="1" customWidth="1"/>
    <col min="1141" max="1141" width="11.19921875" bestFit="1" customWidth="1"/>
    <col min="1142" max="1142" width="6.3984375" bestFit="1" customWidth="1"/>
    <col min="1143" max="1143" width="11.19921875" bestFit="1" customWidth="1"/>
    <col min="1144" max="1144" width="6.3984375" bestFit="1" customWidth="1"/>
    <col min="1145" max="1145" width="11.19921875" bestFit="1" customWidth="1"/>
    <col min="1146" max="1146" width="6.3984375" bestFit="1" customWidth="1"/>
    <col min="1147" max="1147" width="11.19921875" bestFit="1" customWidth="1"/>
    <col min="1148" max="1148" width="6.3984375" bestFit="1" customWidth="1"/>
    <col min="1149" max="1149" width="11.19921875" bestFit="1" customWidth="1"/>
    <col min="1150" max="1150" width="6.3984375" bestFit="1" customWidth="1"/>
    <col min="1151" max="1151" width="11.19921875" bestFit="1" customWidth="1"/>
    <col min="1152" max="1152" width="6.3984375" bestFit="1" customWidth="1"/>
    <col min="1153" max="1153" width="11.19921875" bestFit="1" customWidth="1"/>
    <col min="1154" max="1154" width="6.3984375" bestFit="1" customWidth="1"/>
    <col min="1155" max="1155" width="11.19921875" bestFit="1" customWidth="1"/>
    <col min="1156" max="1156" width="6.3984375" bestFit="1" customWidth="1"/>
    <col min="1157" max="1157" width="11.19921875" bestFit="1" customWidth="1"/>
    <col min="1158" max="1158" width="6.3984375" bestFit="1" customWidth="1"/>
    <col min="1159" max="1159" width="11.19921875" bestFit="1" customWidth="1"/>
    <col min="1160" max="1160" width="6.3984375" bestFit="1" customWidth="1"/>
    <col min="1161" max="1161" width="11.19921875" bestFit="1" customWidth="1"/>
    <col min="1162" max="1162" width="6.3984375" bestFit="1" customWidth="1"/>
    <col min="1163" max="1163" width="11.19921875" bestFit="1" customWidth="1"/>
    <col min="1164" max="1164" width="6.3984375" bestFit="1" customWidth="1"/>
    <col min="1165" max="1165" width="11.19921875" bestFit="1" customWidth="1"/>
    <col min="1166" max="1166" width="6.3984375" bestFit="1" customWidth="1"/>
    <col min="1167" max="1167" width="11.19921875" bestFit="1" customWidth="1"/>
    <col min="1168" max="1168" width="6.3984375" bestFit="1" customWidth="1"/>
    <col min="1169" max="1169" width="11.19921875" bestFit="1" customWidth="1"/>
    <col min="1170" max="1170" width="6.3984375" bestFit="1" customWidth="1"/>
    <col min="1171" max="1171" width="11.19921875" bestFit="1" customWidth="1"/>
    <col min="1172" max="1172" width="6.3984375" bestFit="1" customWidth="1"/>
    <col min="1173" max="1173" width="11.19921875" bestFit="1" customWidth="1"/>
    <col min="1174" max="1174" width="6.3984375" bestFit="1" customWidth="1"/>
    <col min="1175" max="1175" width="11.19921875" bestFit="1" customWidth="1"/>
    <col min="1176" max="1176" width="6.3984375" bestFit="1" customWidth="1"/>
    <col min="1177" max="1177" width="11.19921875" bestFit="1" customWidth="1"/>
    <col min="1178" max="1178" width="6.3984375" bestFit="1" customWidth="1"/>
    <col min="1179" max="1179" width="11.19921875" bestFit="1" customWidth="1"/>
    <col min="1180" max="1180" width="6.3984375" bestFit="1" customWidth="1"/>
    <col min="1181" max="1181" width="11.19921875" bestFit="1" customWidth="1"/>
    <col min="1182" max="1182" width="6.3984375" bestFit="1" customWidth="1"/>
    <col min="1183" max="1183" width="11.19921875" bestFit="1" customWidth="1"/>
    <col min="1184" max="1184" width="6.3984375" bestFit="1" customWidth="1"/>
    <col min="1185" max="1185" width="11.19921875" bestFit="1" customWidth="1"/>
    <col min="1186" max="1186" width="6.3984375" bestFit="1" customWidth="1"/>
    <col min="1187" max="1187" width="11.19921875" bestFit="1" customWidth="1"/>
    <col min="1188" max="1188" width="6.3984375" bestFit="1" customWidth="1"/>
    <col min="1189" max="1189" width="11.19921875" bestFit="1" customWidth="1"/>
    <col min="1190" max="1190" width="6.3984375" bestFit="1" customWidth="1"/>
    <col min="1191" max="1191" width="11.19921875" bestFit="1" customWidth="1"/>
    <col min="1192" max="1192" width="6.3984375" bestFit="1" customWidth="1"/>
    <col min="1193" max="1193" width="11.19921875" bestFit="1" customWidth="1"/>
    <col min="1194" max="1194" width="6.3984375" bestFit="1" customWidth="1"/>
    <col min="1195" max="1195" width="11.19921875" bestFit="1" customWidth="1"/>
    <col min="1196" max="1196" width="6.3984375" bestFit="1" customWidth="1"/>
    <col min="1197" max="1197" width="11.19921875" bestFit="1" customWidth="1"/>
    <col min="1198" max="1198" width="6.3984375" bestFit="1" customWidth="1"/>
    <col min="1199" max="1199" width="11.19921875" bestFit="1" customWidth="1"/>
    <col min="1200" max="1200" width="6.3984375" bestFit="1" customWidth="1"/>
    <col min="1201" max="1201" width="11.19921875" bestFit="1" customWidth="1"/>
    <col min="1202" max="1202" width="6.3984375" bestFit="1" customWidth="1"/>
    <col min="1203" max="1203" width="11.19921875" bestFit="1" customWidth="1"/>
    <col min="1204" max="1204" width="6.3984375" bestFit="1" customWidth="1"/>
    <col min="1205" max="1205" width="11.19921875" bestFit="1" customWidth="1"/>
    <col min="1206" max="1206" width="6.3984375" bestFit="1" customWidth="1"/>
    <col min="1207" max="1207" width="11.19921875" bestFit="1" customWidth="1"/>
    <col min="1208" max="1208" width="6.3984375" bestFit="1" customWidth="1"/>
    <col min="1209" max="1209" width="11.19921875" bestFit="1" customWidth="1"/>
    <col min="1210" max="1210" width="6.3984375" bestFit="1" customWidth="1"/>
    <col min="1211" max="1211" width="11.19921875" bestFit="1" customWidth="1"/>
    <col min="1212" max="1212" width="6.3984375" bestFit="1" customWidth="1"/>
    <col min="1213" max="1213" width="11.19921875" bestFit="1" customWidth="1"/>
    <col min="1214" max="1214" width="6.3984375" bestFit="1" customWidth="1"/>
    <col min="1215" max="1215" width="11.19921875" bestFit="1" customWidth="1"/>
    <col min="1216" max="1216" width="6.3984375" bestFit="1" customWidth="1"/>
    <col min="1217" max="1217" width="11.19921875" bestFit="1" customWidth="1"/>
    <col min="1218" max="1218" width="6.3984375" bestFit="1" customWidth="1"/>
    <col min="1219" max="1219" width="11.19921875" bestFit="1" customWidth="1"/>
    <col min="1220" max="1220" width="6.3984375" bestFit="1" customWidth="1"/>
    <col min="1221" max="1221" width="11.19921875" bestFit="1" customWidth="1"/>
    <col min="1222" max="1222" width="6.3984375" bestFit="1" customWidth="1"/>
    <col min="1223" max="1223" width="11.19921875" bestFit="1" customWidth="1"/>
    <col min="1224" max="1224" width="6.3984375" bestFit="1" customWidth="1"/>
    <col min="1225" max="1225" width="11.19921875" bestFit="1" customWidth="1"/>
    <col min="1226" max="1226" width="6.3984375" bestFit="1" customWidth="1"/>
    <col min="1227" max="1227" width="11.19921875" bestFit="1" customWidth="1"/>
    <col min="1228" max="1228" width="6.3984375" bestFit="1" customWidth="1"/>
    <col min="1229" max="1229" width="11.19921875" bestFit="1" customWidth="1"/>
    <col min="1230" max="1230" width="6.3984375" bestFit="1" customWidth="1"/>
    <col min="1231" max="1231" width="11.19921875" bestFit="1" customWidth="1"/>
    <col min="1232" max="1232" width="6.3984375" bestFit="1" customWidth="1"/>
    <col min="1233" max="1233" width="11.19921875" bestFit="1" customWidth="1"/>
    <col min="1234" max="1234" width="6.3984375" bestFit="1" customWidth="1"/>
    <col min="1235" max="1235" width="11.19921875" bestFit="1" customWidth="1"/>
    <col min="1236" max="1236" width="6.3984375" bestFit="1" customWidth="1"/>
    <col min="1237" max="1237" width="11.19921875" bestFit="1" customWidth="1"/>
    <col min="1238" max="1238" width="6.3984375" bestFit="1" customWidth="1"/>
    <col min="1239" max="1239" width="11.19921875" bestFit="1" customWidth="1"/>
    <col min="1240" max="1240" width="6.3984375" bestFit="1" customWidth="1"/>
    <col min="1241" max="1241" width="11.19921875" bestFit="1" customWidth="1"/>
    <col min="1242" max="1242" width="6.3984375" bestFit="1" customWidth="1"/>
    <col min="1243" max="1243" width="11.19921875" bestFit="1" customWidth="1"/>
    <col min="1244" max="1244" width="6.3984375" bestFit="1" customWidth="1"/>
    <col min="1245" max="1245" width="11.19921875" bestFit="1" customWidth="1"/>
    <col min="1246" max="1246" width="6.3984375" bestFit="1" customWidth="1"/>
    <col min="1247" max="1247" width="11.19921875" bestFit="1" customWidth="1"/>
    <col min="1248" max="1248" width="6.3984375" bestFit="1" customWidth="1"/>
    <col min="1249" max="1249" width="11.19921875" bestFit="1" customWidth="1"/>
    <col min="1250" max="1250" width="6.3984375" bestFit="1" customWidth="1"/>
    <col min="1251" max="1251" width="11.19921875" bestFit="1" customWidth="1"/>
    <col min="1252" max="1252" width="6.3984375" bestFit="1" customWidth="1"/>
    <col min="1253" max="1253" width="11.19921875" bestFit="1" customWidth="1"/>
    <col min="1254" max="1254" width="6.3984375" bestFit="1" customWidth="1"/>
    <col min="1255" max="1255" width="11.19921875" bestFit="1" customWidth="1"/>
    <col min="1256" max="1256" width="6.3984375" bestFit="1" customWidth="1"/>
    <col min="1257" max="1257" width="11.19921875" bestFit="1" customWidth="1"/>
    <col min="1258" max="1258" width="6.3984375" bestFit="1" customWidth="1"/>
    <col min="1259" max="1259" width="11.19921875" bestFit="1" customWidth="1"/>
    <col min="1260" max="1260" width="6.3984375" bestFit="1" customWidth="1"/>
    <col min="1261" max="1261" width="11.19921875" bestFit="1" customWidth="1"/>
    <col min="1262" max="1262" width="6.3984375" bestFit="1" customWidth="1"/>
    <col min="1263" max="1263" width="11.19921875" bestFit="1" customWidth="1"/>
    <col min="1264" max="1264" width="6.3984375" bestFit="1" customWidth="1"/>
    <col min="1265" max="1265" width="11.19921875" bestFit="1" customWidth="1"/>
    <col min="1266" max="1266" width="6.3984375" bestFit="1" customWidth="1"/>
    <col min="1267" max="1267" width="11.19921875" bestFit="1" customWidth="1"/>
    <col min="1268" max="1268" width="6.3984375" bestFit="1" customWidth="1"/>
    <col min="1269" max="1269" width="11.19921875" bestFit="1" customWidth="1"/>
    <col min="1270" max="1270" width="6.3984375" bestFit="1" customWidth="1"/>
    <col min="1271" max="1271" width="11.19921875" bestFit="1" customWidth="1"/>
    <col min="1272" max="1272" width="6.3984375" bestFit="1" customWidth="1"/>
    <col min="1273" max="1273" width="11.19921875" bestFit="1" customWidth="1"/>
    <col min="1274" max="1274" width="6.3984375" bestFit="1" customWidth="1"/>
    <col min="1275" max="1275" width="11.19921875" bestFit="1" customWidth="1"/>
    <col min="1276" max="1276" width="6.3984375" bestFit="1" customWidth="1"/>
    <col min="1277" max="1277" width="11.19921875" bestFit="1" customWidth="1"/>
    <col min="1278" max="1278" width="6.3984375" bestFit="1" customWidth="1"/>
    <col min="1279" max="1279" width="11.19921875" bestFit="1" customWidth="1"/>
    <col min="1280" max="1280" width="6.3984375" bestFit="1" customWidth="1"/>
    <col min="1281" max="1281" width="11.19921875" bestFit="1" customWidth="1"/>
    <col min="1282" max="1282" width="6.3984375" bestFit="1" customWidth="1"/>
    <col min="1283" max="1283" width="11.19921875" bestFit="1" customWidth="1"/>
    <col min="1284" max="1284" width="6.3984375" bestFit="1" customWidth="1"/>
    <col min="1285" max="1285" width="11.19921875" bestFit="1" customWidth="1"/>
    <col min="1286" max="1286" width="6.3984375" bestFit="1" customWidth="1"/>
    <col min="1287" max="1287" width="11.19921875" bestFit="1" customWidth="1"/>
    <col min="1288" max="1288" width="6.3984375" bestFit="1" customWidth="1"/>
    <col min="1289" max="1289" width="11.19921875" bestFit="1" customWidth="1"/>
    <col min="1290" max="1290" width="6.3984375" bestFit="1" customWidth="1"/>
    <col min="1291" max="1291" width="11.19921875" bestFit="1" customWidth="1"/>
    <col min="1292" max="1292" width="6.3984375" bestFit="1" customWidth="1"/>
    <col min="1293" max="1293" width="11.19921875" bestFit="1" customWidth="1"/>
    <col min="1294" max="1294" width="6.3984375" bestFit="1" customWidth="1"/>
    <col min="1295" max="1295" width="11.19921875" bestFit="1" customWidth="1"/>
    <col min="1296" max="1296" width="6.3984375" bestFit="1" customWidth="1"/>
    <col min="1297" max="1297" width="11.19921875" bestFit="1" customWidth="1"/>
    <col min="1298" max="1298" width="6.3984375" bestFit="1" customWidth="1"/>
    <col min="1299" max="1299" width="11.19921875" bestFit="1" customWidth="1"/>
    <col min="1300" max="1300" width="6.3984375" bestFit="1" customWidth="1"/>
    <col min="1301" max="1301" width="11.19921875" bestFit="1" customWidth="1"/>
    <col min="1302" max="1302" width="6.3984375" bestFit="1" customWidth="1"/>
    <col min="1303" max="1303" width="11.19921875" bestFit="1" customWidth="1"/>
    <col min="1304" max="1304" width="6.3984375" bestFit="1" customWidth="1"/>
    <col min="1305" max="1305" width="11.19921875" bestFit="1" customWidth="1"/>
    <col min="1306" max="1306" width="6.3984375" bestFit="1" customWidth="1"/>
    <col min="1307" max="1307" width="11.19921875" bestFit="1" customWidth="1"/>
    <col min="1308" max="1308" width="6.3984375" bestFit="1" customWidth="1"/>
    <col min="1309" max="1309" width="11.19921875" bestFit="1" customWidth="1"/>
    <col min="1310" max="1310" width="6.3984375" bestFit="1" customWidth="1"/>
    <col min="1311" max="1311" width="11.19921875" bestFit="1" customWidth="1"/>
    <col min="1312" max="1312" width="6.3984375" bestFit="1" customWidth="1"/>
    <col min="1313" max="1313" width="11.19921875" bestFit="1" customWidth="1"/>
    <col min="1314" max="1314" width="6.3984375" bestFit="1" customWidth="1"/>
    <col min="1315" max="1315" width="11.19921875" bestFit="1" customWidth="1"/>
    <col min="1316" max="1316" width="6.3984375" bestFit="1" customWidth="1"/>
    <col min="1317" max="1317" width="11.19921875" bestFit="1" customWidth="1"/>
    <col min="1318" max="1318" width="6.3984375" bestFit="1" customWidth="1"/>
    <col min="1319" max="1319" width="11.19921875" bestFit="1" customWidth="1"/>
    <col min="1320" max="1320" width="6.3984375" bestFit="1" customWidth="1"/>
    <col min="1321" max="1321" width="11.19921875" bestFit="1" customWidth="1"/>
    <col min="1322" max="1322" width="6.3984375" bestFit="1" customWidth="1"/>
    <col min="1323" max="1323" width="11.19921875" bestFit="1" customWidth="1"/>
    <col min="1324" max="1324" width="6.3984375" bestFit="1" customWidth="1"/>
    <col min="1325" max="1325" width="11.19921875" bestFit="1" customWidth="1"/>
    <col min="1326" max="1326" width="6.3984375" bestFit="1" customWidth="1"/>
    <col min="1327" max="1327" width="11.19921875" bestFit="1" customWidth="1"/>
    <col min="1328" max="1328" width="6.3984375" bestFit="1" customWidth="1"/>
    <col min="1329" max="1329" width="11.19921875" bestFit="1" customWidth="1"/>
    <col min="1330" max="1330" width="6.3984375" bestFit="1" customWidth="1"/>
    <col min="1331" max="1331" width="11.19921875" bestFit="1" customWidth="1"/>
    <col min="1332" max="1332" width="6.3984375" bestFit="1" customWidth="1"/>
    <col min="1333" max="1333" width="11.19921875" bestFit="1" customWidth="1"/>
    <col min="1334" max="1334" width="6.3984375" bestFit="1" customWidth="1"/>
    <col min="1335" max="1335" width="11.19921875" bestFit="1" customWidth="1"/>
    <col min="1336" max="1336" width="6.3984375" bestFit="1" customWidth="1"/>
    <col min="1337" max="1337" width="11.19921875" bestFit="1" customWidth="1"/>
    <col min="1338" max="1338" width="6.3984375" bestFit="1" customWidth="1"/>
    <col min="1339" max="1339" width="11.19921875" bestFit="1" customWidth="1"/>
    <col min="1340" max="1340" width="6.3984375" bestFit="1" customWidth="1"/>
    <col min="1341" max="1341" width="11.19921875" bestFit="1" customWidth="1"/>
    <col min="1342" max="1342" width="6.3984375" bestFit="1" customWidth="1"/>
    <col min="1343" max="1343" width="11.19921875" bestFit="1" customWidth="1"/>
    <col min="1344" max="1344" width="6.3984375" bestFit="1" customWidth="1"/>
    <col min="1345" max="1345" width="11.19921875" bestFit="1" customWidth="1"/>
    <col min="1346" max="1346" width="6.3984375" bestFit="1" customWidth="1"/>
    <col min="1347" max="1347" width="11.19921875" bestFit="1" customWidth="1"/>
    <col min="1348" max="1348" width="6.3984375" bestFit="1" customWidth="1"/>
    <col min="1349" max="1349" width="11.19921875" bestFit="1" customWidth="1"/>
    <col min="1350" max="1350" width="6.3984375" bestFit="1" customWidth="1"/>
    <col min="1351" max="1351" width="11.19921875" bestFit="1" customWidth="1"/>
    <col min="1352" max="1352" width="6.3984375" bestFit="1" customWidth="1"/>
    <col min="1353" max="1353" width="11.19921875" bestFit="1" customWidth="1"/>
    <col min="1354" max="1354" width="6.3984375" bestFit="1" customWidth="1"/>
    <col min="1355" max="1355" width="11.19921875" bestFit="1" customWidth="1"/>
    <col min="1356" max="1356" width="6.3984375" bestFit="1" customWidth="1"/>
    <col min="1357" max="1357" width="11.19921875" bestFit="1" customWidth="1"/>
    <col min="1358" max="1358" width="6.3984375" bestFit="1" customWidth="1"/>
    <col min="1359" max="1359" width="11.19921875" bestFit="1" customWidth="1"/>
    <col min="1360" max="1360" width="6.3984375" bestFit="1" customWidth="1"/>
    <col min="1361" max="1361" width="11.19921875" bestFit="1" customWidth="1"/>
    <col min="1362" max="1362" width="6.3984375" bestFit="1" customWidth="1"/>
    <col min="1363" max="1363" width="11.19921875" bestFit="1" customWidth="1"/>
    <col min="1364" max="1364" width="6.3984375" bestFit="1" customWidth="1"/>
    <col min="1365" max="1365" width="11.19921875" bestFit="1" customWidth="1"/>
    <col min="1366" max="1366" width="6.3984375" bestFit="1" customWidth="1"/>
    <col min="1367" max="1367" width="11.19921875" bestFit="1" customWidth="1"/>
    <col min="1368" max="1368" width="6.3984375" bestFit="1" customWidth="1"/>
    <col min="1369" max="1369" width="11.19921875" bestFit="1" customWidth="1"/>
    <col min="1370" max="1370" width="6.3984375" bestFit="1" customWidth="1"/>
    <col min="1371" max="1371" width="11.19921875" bestFit="1" customWidth="1"/>
    <col min="1372" max="1372" width="6.3984375" bestFit="1" customWidth="1"/>
    <col min="1373" max="1373" width="11.19921875" bestFit="1" customWidth="1"/>
    <col min="1374" max="1374" width="6.3984375" bestFit="1" customWidth="1"/>
    <col min="1375" max="1375" width="11.19921875" bestFit="1" customWidth="1"/>
    <col min="1376" max="1376" width="6.3984375" bestFit="1" customWidth="1"/>
    <col min="1377" max="1377" width="11.19921875" bestFit="1" customWidth="1"/>
    <col min="1378" max="1378" width="6.3984375" bestFit="1" customWidth="1"/>
    <col min="1379" max="1379" width="11.19921875" bestFit="1" customWidth="1"/>
    <col min="1380" max="1380" width="6.3984375" bestFit="1" customWidth="1"/>
    <col min="1381" max="1381" width="11.19921875" bestFit="1" customWidth="1"/>
    <col min="1382" max="1382" width="6.3984375" bestFit="1" customWidth="1"/>
    <col min="1383" max="1383" width="11.19921875" bestFit="1" customWidth="1"/>
    <col min="1384" max="1384" width="6.3984375" bestFit="1" customWidth="1"/>
    <col min="1385" max="1385" width="11.19921875" bestFit="1" customWidth="1"/>
    <col min="1386" max="1386" width="6.3984375" bestFit="1" customWidth="1"/>
    <col min="1387" max="1387" width="11.19921875" bestFit="1" customWidth="1"/>
    <col min="1388" max="1388" width="6.3984375" bestFit="1" customWidth="1"/>
    <col min="1389" max="1389" width="11.19921875" bestFit="1" customWidth="1"/>
    <col min="1390" max="1390" width="6.3984375" bestFit="1" customWidth="1"/>
    <col min="1391" max="1391" width="11.19921875" bestFit="1" customWidth="1"/>
    <col min="1392" max="1392" width="6.3984375" bestFit="1" customWidth="1"/>
    <col min="1393" max="1393" width="11.19921875" bestFit="1" customWidth="1"/>
    <col min="1394" max="1394" width="6.3984375" bestFit="1" customWidth="1"/>
    <col min="1395" max="1395" width="11.19921875" bestFit="1" customWidth="1"/>
    <col min="1396" max="1396" width="6.3984375" bestFit="1" customWidth="1"/>
    <col min="1397" max="1397" width="11.19921875" bestFit="1" customWidth="1"/>
    <col min="1398" max="1398" width="6.3984375" bestFit="1" customWidth="1"/>
    <col min="1399" max="1399" width="11.19921875" bestFit="1" customWidth="1"/>
    <col min="1400" max="1400" width="6.3984375" bestFit="1" customWidth="1"/>
    <col min="1401" max="1401" width="11.19921875" bestFit="1" customWidth="1"/>
    <col min="1402" max="1402" width="6.3984375" bestFit="1" customWidth="1"/>
    <col min="1403" max="1403" width="11.19921875" bestFit="1" customWidth="1"/>
    <col min="1404" max="1404" width="6.3984375" bestFit="1" customWidth="1"/>
    <col min="1405" max="1405" width="11.19921875" bestFit="1" customWidth="1"/>
    <col min="1406" max="1406" width="6.3984375" bestFit="1" customWidth="1"/>
    <col min="1407" max="1407" width="11.19921875" bestFit="1" customWidth="1"/>
    <col min="1408" max="1408" width="6.3984375" bestFit="1" customWidth="1"/>
    <col min="1409" max="1409" width="11.19921875" bestFit="1" customWidth="1"/>
    <col min="1410" max="1410" width="6.3984375" bestFit="1" customWidth="1"/>
    <col min="1411" max="1411" width="11.19921875" bestFit="1" customWidth="1"/>
    <col min="1412" max="1412" width="6.3984375" bestFit="1" customWidth="1"/>
    <col min="1413" max="1413" width="11.19921875" bestFit="1" customWidth="1"/>
    <col min="1414" max="1414" width="6.3984375" bestFit="1" customWidth="1"/>
    <col min="1415" max="1415" width="11.19921875" bestFit="1" customWidth="1"/>
    <col min="1416" max="1416" width="6.3984375" bestFit="1" customWidth="1"/>
    <col min="1417" max="1417" width="11.19921875" bestFit="1" customWidth="1"/>
    <col min="1418" max="1418" width="6.3984375" bestFit="1" customWidth="1"/>
    <col min="1419" max="1419" width="11.19921875" bestFit="1" customWidth="1"/>
    <col min="1420" max="1420" width="6.3984375" bestFit="1" customWidth="1"/>
    <col min="1421" max="1421" width="11.19921875" bestFit="1" customWidth="1"/>
    <col min="1422" max="1422" width="6.3984375" bestFit="1" customWidth="1"/>
    <col min="1423" max="1423" width="11.19921875" bestFit="1" customWidth="1"/>
    <col min="1424" max="1424" width="6.3984375" bestFit="1" customWidth="1"/>
    <col min="1425" max="1425" width="11.19921875" bestFit="1" customWidth="1"/>
    <col min="1426" max="1426" width="6.3984375" bestFit="1" customWidth="1"/>
    <col min="1427" max="1427" width="11.19921875" bestFit="1" customWidth="1"/>
    <col min="1428" max="1428" width="6.3984375" bestFit="1" customWidth="1"/>
    <col min="1429" max="1429" width="11.19921875" bestFit="1" customWidth="1"/>
    <col min="1430" max="1430" width="6.3984375" bestFit="1" customWidth="1"/>
    <col min="1431" max="1431" width="11.19921875" bestFit="1" customWidth="1"/>
    <col min="1432" max="1432" width="6.3984375" bestFit="1" customWidth="1"/>
    <col min="1433" max="1433" width="11.19921875" bestFit="1" customWidth="1"/>
    <col min="1434" max="1434" width="6.3984375" bestFit="1" customWidth="1"/>
    <col min="1435" max="1435" width="11.19921875" bestFit="1" customWidth="1"/>
    <col min="1436" max="1436" width="6.3984375" bestFit="1" customWidth="1"/>
    <col min="1437" max="1437" width="11.19921875" bestFit="1" customWidth="1"/>
    <col min="1438" max="1438" width="6.3984375" bestFit="1" customWidth="1"/>
    <col min="1439" max="1439" width="11.19921875" bestFit="1" customWidth="1"/>
    <col min="1440" max="1440" width="6.3984375" bestFit="1" customWidth="1"/>
    <col min="1441" max="1441" width="11.19921875" bestFit="1" customWidth="1"/>
    <col min="1442" max="1442" width="6.3984375" bestFit="1" customWidth="1"/>
    <col min="1443" max="1443" width="11.19921875" bestFit="1" customWidth="1"/>
    <col min="1444" max="1444" width="6.3984375" bestFit="1" customWidth="1"/>
    <col min="1445" max="1445" width="11.19921875" bestFit="1" customWidth="1"/>
    <col min="1446" max="1446" width="6.3984375" bestFit="1" customWidth="1"/>
    <col min="1447" max="1447" width="11.19921875" bestFit="1" customWidth="1"/>
    <col min="1448" max="1448" width="6.3984375" bestFit="1" customWidth="1"/>
    <col min="1449" max="1449" width="11.19921875" bestFit="1" customWidth="1"/>
    <col min="1450" max="1450" width="6.3984375" bestFit="1" customWidth="1"/>
    <col min="1451" max="1451" width="11.19921875" bestFit="1" customWidth="1"/>
    <col min="1452" max="1452" width="6.3984375" bestFit="1" customWidth="1"/>
    <col min="1453" max="1453" width="11.19921875" bestFit="1" customWidth="1"/>
    <col min="1454" max="1454" width="6.3984375" bestFit="1" customWidth="1"/>
    <col min="1455" max="1455" width="11.19921875" bestFit="1" customWidth="1"/>
    <col min="1456" max="1456" width="6.3984375" bestFit="1" customWidth="1"/>
    <col min="1457" max="1457" width="11.19921875" bestFit="1" customWidth="1"/>
    <col min="1458" max="1458" width="6.3984375" bestFit="1" customWidth="1"/>
    <col min="1459" max="1459" width="11.19921875" bestFit="1" customWidth="1"/>
    <col min="1460" max="1460" width="6.3984375" bestFit="1" customWidth="1"/>
    <col min="1461" max="1461" width="11.19921875" bestFit="1" customWidth="1"/>
    <col min="1462" max="1462" width="6.3984375" bestFit="1" customWidth="1"/>
    <col min="1463" max="1463" width="11.19921875" bestFit="1" customWidth="1"/>
    <col min="1464" max="1464" width="6.3984375" bestFit="1" customWidth="1"/>
    <col min="1465" max="1465" width="11.19921875" bestFit="1" customWidth="1"/>
    <col min="1466" max="1466" width="6.3984375" bestFit="1" customWidth="1"/>
    <col min="1467" max="1467" width="11.19921875" bestFit="1" customWidth="1"/>
    <col min="1468" max="1468" width="6.3984375" bestFit="1" customWidth="1"/>
    <col min="1469" max="1469" width="11.19921875" bestFit="1" customWidth="1"/>
    <col min="1470" max="1470" width="6.3984375" bestFit="1" customWidth="1"/>
    <col min="1471" max="1471" width="11.19921875" bestFit="1" customWidth="1"/>
    <col min="1472" max="1472" width="6.3984375" bestFit="1" customWidth="1"/>
    <col min="1473" max="1473" width="11.19921875" bestFit="1" customWidth="1"/>
    <col min="1474" max="1474" width="6.3984375" bestFit="1" customWidth="1"/>
    <col min="1475" max="1475" width="11.19921875" bestFit="1" customWidth="1"/>
    <col min="1476" max="1476" width="6.3984375" bestFit="1" customWidth="1"/>
    <col min="1477" max="1477" width="11.19921875" bestFit="1" customWidth="1"/>
    <col min="1478" max="1478" width="6.3984375" bestFit="1" customWidth="1"/>
    <col min="1479" max="1479" width="11.19921875" bestFit="1" customWidth="1"/>
    <col min="1480" max="1480" width="6.3984375" bestFit="1" customWidth="1"/>
    <col min="1481" max="1481" width="11.19921875" bestFit="1" customWidth="1"/>
    <col min="1482" max="1482" width="6.3984375" bestFit="1" customWidth="1"/>
    <col min="1483" max="1483" width="11.19921875" bestFit="1" customWidth="1"/>
    <col min="1484" max="1484" width="6.3984375" bestFit="1" customWidth="1"/>
    <col min="1485" max="1485" width="11.19921875" bestFit="1" customWidth="1"/>
    <col min="1486" max="1486" width="6.3984375" bestFit="1" customWidth="1"/>
    <col min="1487" max="1487" width="11.19921875" bestFit="1" customWidth="1"/>
    <col min="1488" max="1488" width="6.3984375" bestFit="1" customWidth="1"/>
    <col min="1489" max="1489" width="11.19921875" bestFit="1" customWidth="1"/>
    <col min="1490" max="1490" width="6.3984375" bestFit="1" customWidth="1"/>
    <col min="1491" max="1491" width="11.19921875" bestFit="1" customWidth="1"/>
    <col min="1492" max="1492" width="6.3984375" bestFit="1" customWidth="1"/>
    <col min="1493" max="1493" width="11.19921875" bestFit="1" customWidth="1"/>
    <col min="1494" max="1494" width="6.3984375" bestFit="1" customWidth="1"/>
    <col min="1495" max="1495" width="11.19921875" bestFit="1" customWidth="1"/>
    <col min="1496" max="1496" width="6.3984375" bestFit="1" customWidth="1"/>
    <col min="1497" max="1497" width="11.19921875" bestFit="1" customWidth="1"/>
    <col min="1498" max="1498" width="6.3984375" bestFit="1" customWidth="1"/>
    <col min="1499" max="1499" width="11.19921875" bestFit="1" customWidth="1"/>
    <col min="1500" max="1500" width="6.3984375" bestFit="1" customWidth="1"/>
    <col min="1501" max="1501" width="11.19921875" bestFit="1" customWidth="1"/>
    <col min="1502" max="1502" width="6.3984375" bestFit="1" customWidth="1"/>
    <col min="1503" max="1503" width="11.19921875" bestFit="1" customWidth="1"/>
    <col min="1504" max="1504" width="6.3984375" bestFit="1" customWidth="1"/>
    <col min="1505" max="1505" width="11.19921875" bestFit="1" customWidth="1"/>
    <col min="1506" max="1506" width="6.3984375" bestFit="1" customWidth="1"/>
    <col min="1507" max="1507" width="11.19921875" bestFit="1" customWidth="1"/>
    <col min="1508" max="1508" width="6.3984375" bestFit="1" customWidth="1"/>
    <col min="1509" max="1509" width="11.19921875" bestFit="1" customWidth="1"/>
    <col min="1510" max="1510" width="6.3984375" bestFit="1" customWidth="1"/>
    <col min="1511" max="1511" width="11.19921875" bestFit="1" customWidth="1"/>
    <col min="1512" max="1512" width="6.3984375" bestFit="1" customWidth="1"/>
    <col min="1513" max="1513" width="11.19921875" bestFit="1" customWidth="1"/>
    <col min="1514" max="1514" width="6.3984375" bestFit="1" customWidth="1"/>
    <col min="1515" max="1515" width="11.19921875" bestFit="1" customWidth="1"/>
    <col min="1516" max="1516" width="6.3984375" bestFit="1" customWidth="1"/>
    <col min="1517" max="1517" width="11.19921875" bestFit="1" customWidth="1"/>
    <col min="1518" max="1518" width="6.3984375" bestFit="1" customWidth="1"/>
    <col min="1519" max="1519" width="11.19921875" bestFit="1" customWidth="1"/>
    <col min="1520" max="1520" width="6.3984375" bestFit="1" customWidth="1"/>
    <col min="1521" max="1521" width="11.19921875" bestFit="1" customWidth="1"/>
    <col min="1522" max="1522" width="6.3984375" bestFit="1" customWidth="1"/>
    <col min="1523" max="1523" width="11.19921875" bestFit="1" customWidth="1"/>
    <col min="1524" max="1524" width="6.3984375" bestFit="1" customWidth="1"/>
    <col min="1525" max="1525" width="11.19921875" bestFit="1" customWidth="1"/>
    <col min="1526" max="1526" width="6.3984375" bestFit="1" customWidth="1"/>
    <col min="1527" max="1527" width="11.19921875" bestFit="1" customWidth="1"/>
    <col min="1528" max="1528" width="6.3984375" bestFit="1" customWidth="1"/>
    <col min="1529" max="1529" width="11.19921875" bestFit="1" customWidth="1"/>
    <col min="1530" max="1530" width="6.3984375" bestFit="1" customWidth="1"/>
    <col min="1531" max="1531" width="11.19921875" bestFit="1" customWidth="1"/>
    <col min="1532" max="1532" width="6.3984375" bestFit="1" customWidth="1"/>
    <col min="1533" max="1533" width="11.19921875" bestFit="1" customWidth="1"/>
    <col min="1534" max="1534" width="6.3984375" bestFit="1" customWidth="1"/>
    <col min="1535" max="1535" width="11.19921875" bestFit="1" customWidth="1"/>
    <col min="1536" max="1536" width="6.3984375" bestFit="1" customWidth="1"/>
    <col min="1537" max="1537" width="11.19921875" bestFit="1" customWidth="1"/>
    <col min="1538" max="1538" width="6.3984375" bestFit="1" customWidth="1"/>
    <col min="1539" max="1539" width="11.19921875" bestFit="1" customWidth="1"/>
    <col min="1540" max="1540" width="6.3984375" bestFit="1" customWidth="1"/>
    <col min="1541" max="1541" width="11.19921875" bestFit="1" customWidth="1"/>
    <col min="1542" max="1542" width="6.3984375" bestFit="1" customWidth="1"/>
    <col min="1543" max="1543" width="11.19921875" bestFit="1" customWidth="1"/>
    <col min="1544" max="1544" width="6.3984375" bestFit="1" customWidth="1"/>
    <col min="1545" max="1545" width="11.19921875" bestFit="1" customWidth="1"/>
    <col min="1546" max="1546" width="6.3984375" bestFit="1" customWidth="1"/>
    <col min="1547" max="1547" width="11.19921875" bestFit="1" customWidth="1"/>
    <col min="1548" max="1548" width="6.3984375" bestFit="1" customWidth="1"/>
    <col min="1549" max="1549" width="11.19921875" bestFit="1" customWidth="1"/>
    <col min="1550" max="1550" width="6.3984375" bestFit="1" customWidth="1"/>
    <col min="1551" max="1551" width="11.19921875" bestFit="1" customWidth="1"/>
    <col min="1552" max="1552" width="6.3984375" bestFit="1" customWidth="1"/>
    <col min="1553" max="1553" width="11.19921875" bestFit="1" customWidth="1"/>
    <col min="1554" max="1554" width="6.3984375" bestFit="1" customWidth="1"/>
    <col min="1555" max="1555" width="11.19921875" bestFit="1" customWidth="1"/>
    <col min="1556" max="1556" width="6.3984375" bestFit="1" customWidth="1"/>
    <col min="1557" max="1557" width="11.19921875" bestFit="1" customWidth="1"/>
    <col min="1558" max="1558" width="6.3984375" bestFit="1" customWidth="1"/>
    <col min="1559" max="1559" width="11.19921875" bestFit="1" customWidth="1"/>
    <col min="1560" max="1560" width="6.3984375" bestFit="1" customWidth="1"/>
    <col min="1561" max="1561" width="11.19921875" bestFit="1" customWidth="1"/>
    <col min="1562" max="1562" width="6.3984375" bestFit="1" customWidth="1"/>
    <col min="1563" max="1563" width="11.19921875" bestFit="1" customWidth="1"/>
    <col min="1564" max="1564" width="6.3984375" bestFit="1" customWidth="1"/>
    <col min="1565" max="1565" width="11.19921875" bestFit="1" customWidth="1"/>
    <col min="1566" max="1566" width="6.3984375" bestFit="1" customWidth="1"/>
    <col min="1567" max="1567" width="11.19921875" bestFit="1" customWidth="1"/>
    <col min="1568" max="1568" width="6.3984375" bestFit="1" customWidth="1"/>
    <col min="1569" max="1569" width="11.19921875" bestFit="1" customWidth="1"/>
    <col min="1570" max="1570" width="6.3984375" bestFit="1" customWidth="1"/>
    <col min="1571" max="1571" width="11.19921875" bestFit="1" customWidth="1"/>
    <col min="1572" max="1572" width="6.3984375" bestFit="1" customWidth="1"/>
    <col min="1573" max="1573" width="11.19921875" bestFit="1" customWidth="1"/>
    <col min="1574" max="1574" width="6.3984375" bestFit="1" customWidth="1"/>
    <col min="1575" max="1575" width="11.19921875" bestFit="1" customWidth="1"/>
    <col min="1576" max="1576" width="6.3984375" bestFit="1" customWidth="1"/>
    <col min="1577" max="1577" width="11.19921875" bestFit="1" customWidth="1"/>
    <col min="1578" max="1578" width="6.3984375" bestFit="1" customWidth="1"/>
    <col min="1579" max="1579" width="11.19921875" bestFit="1" customWidth="1"/>
    <col min="1580" max="1580" width="6.3984375" bestFit="1" customWidth="1"/>
    <col min="1581" max="1581" width="11.19921875" bestFit="1" customWidth="1"/>
    <col min="1582" max="1582" width="6.3984375" bestFit="1" customWidth="1"/>
    <col min="1583" max="1583" width="11.19921875" bestFit="1" customWidth="1"/>
    <col min="1584" max="1584" width="6.3984375" bestFit="1" customWidth="1"/>
    <col min="1585" max="1585" width="11.19921875" bestFit="1" customWidth="1"/>
    <col min="1586" max="1586" width="6.3984375" bestFit="1" customWidth="1"/>
    <col min="1587" max="1587" width="11.19921875" bestFit="1" customWidth="1"/>
    <col min="1588" max="1588" width="6.3984375" bestFit="1" customWidth="1"/>
    <col min="1589" max="1589" width="11.19921875" bestFit="1" customWidth="1"/>
    <col min="1590" max="1590" width="6.3984375" bestFit="1" customWidth="1"/>
    <col min="1591" max="1591" width="11.19921875" bestFit="1" customWidth="1"/>
    <col min="1592" max="1592" width="6.3984375" bestFit="1" customWidth="1"/>
    <col min="1593" max="1593" width="11.19921875" bestFit="1" customWidth="1"/>
    <col min="1594" max="1594" width="6.3984375" bestFit="1" customWidth="1"/>
    <col min="1595" max="1595" width="11.19921875" bestFit="1" customWidth="1"/>
    <col min="1596" max="1596" width="6.3984375" bestFit="1" customWidth="1"/>
    <col min="1597" max="1597" width="11.19921875" bestFit="1" customWidth="1"/>
    <col min="1598" max="1598" width="6.3984375" bestFit="1" customWidth="1"/>
    <col min="1599" max="1599" width="11.19921875" bestFit="1" customWidth="1"/>
    <col min="1600" max="1600" width="6.3984375" bestFit="1" customWidth="1"/>
    <col min="1601" max="1601" width="11.19921875" bestFit="1" customWidth="1"/>
    <col min="1602" max="1602" width="6.3984375" bestFit="1" customWidth="1"/>
    <col min="1603" max="1603" width="11.19921875" bestFit="1" customWidth="1"/>
    <col min="1604" max="1604" width="6.3984375" bestFit="1" customWidth="1"/>
    <col min="1605" max="1605" width="11.19921875" bestFit="1" customWidth="1"/>
    <col min="1606" max="1606" width="6.3984375" bestFit="1" customWidth="1"/>
    <col min="1607" max="1607" width="11.19921875" bestFit="1" customWidth="1"/>
    <col min="1608" max="1608" width="6.3984375" bestFit="1" customWidth="1"/>
    <col min="1609" max="1609" width="11.19921875" bestFit="1" customWidth="1"/>
    <col min="1610" max="1610" width="6.3984375" bestFit="1" customWidth="1"/>
    <col min="1611" max="1611" width="11.19921875" bestFit="1" customWidth="1"/>
    <col min="1612" max="1612" width="6.3984375" bestFit="1" customWidth="1"/>
    <col min="1613" max="1613" width="11.19921875" bestFit="1" customWidth="1"/>
    <col min="1614" max="1614" width="6.3984375" bestFit="1" customWidth="1"/>
    <col min="1615" max="1615" width="11.19921875" bestFit="1" customWidth="1"/>
    <col min="1616" max="1616" width="6.3984375" bestFit="1" customWidth="1"/>
    <col min="1617" max="1617" width="11.19921875" bestFit="1" customWidth="1"/>
    <col min="1618" max="1618" width="6.3984375" bestFit="1" customWidth="1"/>
    <col min="1619" max="1619" width="11.19921875" bestFit="1" customWidth="1"/>
    <col min="1620" max="1620" width="6.3984375" bestFit="1" customWidth="1"/>
    <col min="1621" max="1621" width="11.19921875" bestFit="1" customWidth="1"/>
    <col min="1622" max="1622" width="6.3984375" bestFit="1" customWidth="1"/>
    <col min="1623" max="1623" width="11.19921875" bestFit="1" customWidth="1"/>
    <col min="1624" max="1624" width="6.3984375" bestFit="1" customWidth="1"/>
    <col min="1625" max="1625" width="11.19921875" bestFit="1" customWidth="1"/>
    <col min="1626" max="1626" width="6.3984375" bestFit="1" customWidth="1"/>
    <col min="1627" max="1627" width="11.19921875" bestFit="1" customWidth="1"/>
    <col min="1628" max="1628" width="6.3984375" bestFit="1" customWidth="1"/>
    <col min="1629" max="1629" width="11.19921875" bestFit="1" customWidth="1"/>
    <col min="1630" max="1630" width="6.3984375" bestFit="1" customWidth="1"/>
    <col min="1631" max="1631" width="11.19921875" bestFit="1" customWidth="1"/>
    <col min="1632" max="1632" width="6.3984375" bestFit="1" customWidth="1"/>
    <col min="1633" max="1633" width="11.19921875" bestFit="1" customWidth="1"/>
    <col min="1634" max="1634" width="6.3984375" bestFit="1" customWidth="1"/>
    <col min="1635" max="1635" width="11.19921875" bestFit="1" customWidth="1"/>
    <col min="1636" max="1636" width="6.3984375" bestFit="1" customWidth="1"/>
    <col min="1637" max="1637" width="11.19921875" bestFit="1" customWidth="1"/>
    <col min="1638" max="1638" width="6.3984375" bestFit="1" customWidth="1"/>
    <col min="1639" max="1639" width="11.19921875" bestFit="1" customWidth="1"/>
    <col min="1640" max="1640" width="6.3984375" bestFit="1" customWidth="1"/>
    <col min="1641" max="1641" width="11.19921875" bestFit="1" customWidth="1"/>
    <col min="1642" max="1642" width="6.3984375" bestFit="1" customWidth="1"/>
    <col min="1643" max="1643" width="11.19921875" bestFit="1" customWidth="1"/>
    <col min="1644" max="1644" width="6.3984375" bestFit="1" customWidth="1"/>
    <col min="1645" max="1645" width="11.19921875" bestFit="1" customWidth="1"/>
    <col min="1646" max="1646" width="6.3984375" bestFit="1" customWidth="1"/>
    <col min="1647" max="1647" width="11.19921875" bestFit="1" customWidth="1"/>
    <col min="1648" max="1648" width="6.3984375" bestFit="1" customWidth="1"/>
    <col min="1649" max="1649" width="11.19921875" bestFit="1" customWidth="1"/>
    <col min="1650" max="1650" width="6.3984375" bestFit="1" customWidth="1"/>
    <col min="1651" max="1651" width="11.19921875" bestFit="1" customWidth="1"/>
    <col min="1652" max="1652" width="6.3984375" bestFit="1" customWidth="1"/>
    <col min="1653" max="1653" width="11.19921875" bestFit="1" customWidth="1"/>
    <col min="1654" max="1654" width="6.3984375" bestFit="1" customWidth="1"/>
    <col min="1655" max="1655" width="11.19921875" bestFit="1" customWidth="1"/>
    <col min="1656" max="1656" width="6.3984375" bestFit="1" customWidth="1"/>
    <col min="1657" max="1657" width="11.19921875" bestFit="1" customWidth="1"/>
    <col min="1658" max="1658" width="6.3984375" bestFit="1" customWidth="1"/>
    <col min="1659" max="1659" width="11.19921875" bestFit="1" customWidth="1"/>
    <col min="1660" max="1660" width="6.3984375" bestFit="1" customWidth="1"/>
    <col min="1661" max="1661" width="11.19921875" bestFit="1" customWidth="1"/>
    <col min="1662" max="1662" width="6.3984375" bestFit="1" customWidth="1"/>
    <col min="1663" max="1663" width="11.19921875" bestFit="1" customWidth="1"/>
    <col min="1664" max="1664" width="6.3984375" bestFit="1" customWidth="1"/>
    <col min="1665" max="1665" width="11.19921875" bestFit="1" customWidth="1"/>
    <col min="1666" max="1666" width="6.3984375" bestFit="1" customWidth="1"/>
    <col min="1667" max="1667" width="11.19921875" bestFit="1" customWidth="1"/>
    <col min="1668" max="1668" width="6.3984375" bestFit="1" customWidth="1"/>
    <col min="1669" max="1669" width="11.19921875" bestFit="1" customWidth="1"/>
    <col min="1670" max="1670" width="6.3984375" bestFit="1" customWidth="1"/>
    <col min="1671" max="1671" width="11.19921875" bestFit="1" customWidth="1"/>
    <col min="1672" max="1672" width="6.3984375" bestFit="1" customWidth="1"/>
    <col min="1673" max="1673" width="11.19921875" bestFit="1" customWidth="1"/>
    <col min="1674" max="1674" width="6.3984375" bestFit="1" customWidth="1"/>
    <col min="1675" max="1675" width="11.19921875" bestFit="1" customWidth="1"/>
    <col min="1676" max="1676" width="6.3984375" bestFit="1" customWidth="1"/>
    <col min="1677" max="1677" width="11.19921875" bestFit="1" customWidth="1"/>
    <col min="1678" max="1678" width="6.3984375" bestFit="1" customWidth="1"/>
    <col min="1679" max="1679" width="11.19921875" bestFit="1" customWidth="1"/>
    <col min="1680" max="1680" width="6.3984375" bestFit="1" customWidth="1"/>
    <col min="1681" max="1681" width="11.19921875" bestFit="1" customWidth="1"/>
    <col min="1682" max="1682" width="6.3984375" bestFit="1" customWidth="1"/>
    <col min="1683" max="1683" width="11.19921875" bestFit="1" customWidth="1"/>
    <col min="1684" max="1684" width="6.3984375" bestFit="1" customWidth="1"/>
    <col min="1685" max="1685" width="11.19921875" bestFit="1" customWidth="1"/>
    <col min="1686" max="1686" width="6.3984375" bestFit="1" customWidth="1"/>
    <col min="1687" max="1687" width="11.19921875" bestFit="1" customWidth="1"/>
    <col min="1688" max="1688" width="6.3984375" bestFit="1" customWidth="1"/>
    <col min="1689" max="1689" width="11.19921875" bestFit="1" customWidth="1"/>
    <col min="1690" max="1690" width="6.3984375" bestFit="1" customWidth="1"/>
    <col min="1691" max="1691" width="11.19921875" bestFit="1" customWidth="1"/>
    <col min="1692" max="1692" width="6.3984375" bestFit="1" customWidth="1"/>
    <col min="1693" max="1693" width="11.19921875" bestFit="1" customWidth="1"/>
    <col min="1694" max="1694" width="6.3984375" bestFit="1" customWidth="1"/>
    <col min="1695" max="1695" width="11.19921875" bestFit="1" customWidth="1"/>
    <col min="1696" max="1696" width="6.3984375" bestFit="1" customWidth="1"/>
    <col min="1697" max="1697" width="11.19921875" bestFit="1" customWidth="1"/>
    <col min="1698" max="1698" width="6.3984375" bestFit="1" customWidth="1"/>
    <col min="1699" max="1699" width="11.19921875" bestFit="1" customWidth="1"/>
    <col min="1700" max="1700" width="6.3984375" bestFit="1" customWidth="1"/>
    <col min="1701" max="1701" width="11.19921875" bestFit="1" customWidth="1"/>
    <col min="1702" max="1702" width="6.3984375" bestFit="1" customWidth="1"/>
    <col min="1703" max="1703" width="11.19921875" bestFit="1" customWidth="1"/>
    <col min="1704" max="1704" width="6.3984375" bestFit="1" customWidth="1"/>
    <col min="1705" max="1705" width="11.19921875" bestFit="1" customWidth="1"/>
    <col min="1706" max="1706" width="6.3984375" bestFit="1" customWidth="1"/>
    <col min="1707" max="1707" width="11.19921875" bestFit="1" customWidth="1"/>
    <col min="1708" max="1708" width="6.3984375" bestFit="1" customWidth="1"/>
    <col min="1709" max="1709" width="11.19921875" bestFit="1" customWidth="1"/>
    <col min="1710" max="1710" width="6.3984375" bestFit="1" customWidth="1"/>
    <col min="1711" max="1711" width="11.19921875" bestFit="1" customWidth="1"/>
    <col min="1712" max="1712" width="6.3984375" bestFit="1" customWidth="1"/>
    <col min="1713" max="1713" width="11.19921875" bestFit="1" customWidth="1"/>
    <col min="1714" max="1714" width="6.3984375" bestFit="1" customWidth="1"/>
    <col min="1715" max="1715" width="11.19921875" bestFit="1" customWidth="1"/>
    <col min="1716" max="1716" width="6.3984375" bestFit="1" customWidth="1"/>
    <col min="1717" max="1717" width="11.19921875" bestFit="1" customWidth="1"/>
    <col min="1718" max="1718" width="6.3984375" bestFit="1" customWidth="1"/>
    <col min="1719" max="1719" width="11.19921875" bestFit="1" customWidth="1"/>
    <col min="1720" max="1720" width="6.3984375" bestFit="1" customWidth="1"/>
    <col min="1721" max="1721" width="11.19921875" bestFit="1" customWidth="1"/>
    <col min="1722" max="1722" width="6.3984375" bestFit="1" customWidth="1"/>
    <col min="1723" max="1723" width="11.19921875" bestFit="1" customWidth="1"/>
    <col min="1724" max="1724" width="6.3984375" bestFit="1" customWidth="1"/>
    <col min="1725" max="1725" width="11.19921875" bestFit="1" customWidth="1"/>
    <col min="1726" max="1726" width="6.3984375" bestFit="1" customWidth="1"/>
    <col min="1727" max="1727" width="11.19921875" bestFit="1" customWidth="1"/>
    <col min="1728" max="1728" width="6.3984375" bestFit="1" customWidth="1"/>
    <col min="1729" max="1729" width="11.19921875" bestFit="1" customWidth="1"/>
    <col min="1730" max="1730" width="6.3984375" bestFit="1" customWidth="1"/>
    <col min="1731" max="1731" width="11.19921875" bestFit="1" customWidth="1"/>
    <col min="1732" max="1732" width="6.3984375" bestFit="1" customWidth="1"/>
    <col min="1733" max="1733" width="11.19921875" bestFit="1" customWidth="1"/>
    <col min="1734" max="1734" width="6.3984375" bestFit="1" customWidth="1"/>
    <col min="1735" max="1735" width="11.19921875" bestFit="1" customWidth="1"/>
    <col min="1736" max="1736" width="6.3984375" bestFit="1" customWidth="1"/>
    <col min="1737" max="1737" width="11.19921875" bestFit="1" customWidth="1"/>
    <col min="1738" max="1738" width="6.3984375" bestFit="1" customWidth="1"/>
    <col min="1739" max="1739" width="11.19921875" bestFit="1" customWidth="1"/>
    <col min="1740" max="1740" width="6.3984375" bestFit="1" customWidth="1"/>
    <col min="1741" max="1741" width="11.19921875" bestFit="1" customWidth="1"/>
    <col min="1742" max="1742" width="6.3984375" bestFit="1" customWidth="1"/>
    <col min="1743" max="1743" width="11.19921875" bestFit="1" customWidth="1"/>
    <col min="1744" max="1744" width="6.3984375" bestFit="1" customWidth="1"/>
    <col min="1745" max="1745" width="11.19921875" bestFit="1" customWidth="1"/>
    <col min="1746" max="1746" width="6.3984375" bestFit="1" customWidth="1"/>
    <col min="1747" max="1747" width="11.19921875" bestFit="1" customWidth="1"/>
    <col min="1748" max="1748" width="7.3984375" bestFit="1" customWidth="1"/>
    <col min="1749" max="1749" width="12.19921875" bestFit="1" customWidth="1"/>
    <col min="1750" max="1750" width="7.3984375" bestFit="1" customWidth="1"/>
    <col min="1751" max="1751" width="12.19921875" bestFit="1" customWidth="1"/>
    <col min="1752" max="1752" width="7.3984375" bestFit="1" customWidth="1"/>
    <col min="1753" max="1753" width="12.19921875" bestFit="1" customWidth="1"/>
    <col min="1754" max="1754" width="7.3984375" bestFit="1" customWidth="1"/>
    <col min="1755" max="1755" width="12.19921875" bestFit="1" customWidth="1"/>
    <col min="1756" max="1756" width="7.3984375" bestFit="1" customWidth="1"/>
    <col min="1757" max="1757" width="12.19921875" bestFit="1" customWidth="1"/>
    <col min="1758" max="1758" width="7.3984375" bestFit="1" customWidth="1"/>
    <col min="1759" max="1759" width="12.19921875" bestFit="1" customWidth="1"/>
    <col min="1760" max="1760" width="7.3984375" bestFit="1" customWidth="1"/>
    <col min="1761" max="1761" width="12.19921875" bestFit="1" customWidth="1"/>
    <col min="1762" max="1762" width="7.3984375" bestFit="1" customWidth="1"/>
    <col min="1763" max="1763" width="12.19921875" bestFit="1" customWidth="1"/>
    <col min="1764" max="1764" width="7.3984375" bestFit="1" customWidth="1"/>
    <col min="1765" max="1765" width="12.19921875" bestFit="1" customWidth="1"/>
    <col min="1766" max="1766" width="7.3984375" bestFit="1" customWidth="1"/>
    <col min="1767" max="1767" width="12.19921875" bestFit="1" customWidth="1"/>
    <col min="1768" max="1768" width="7.3984375" bestFit="1" customWidth="1"/>
    <col min="1769" max="1769" width="12.19921875" bestFit="1" customWidth="1"/>
    <col min="1770" max="1770" width="7.3984375" bestFit="1" customWidth="1"/>
    <col min="1771" max="1771" width="12.19921875" bestFit="1" customWidth="1"/>
    <col min="1772" max="1772" width="7.3984375" bestFit="1" customWidth="1"/>
    <col min="1773" max="1773" width="12.19921875" bestFit="1" customWidth="1"/>
    <col min="1774" max="1774" width="7.3984375" bestFit="1" customWidth="1"/>
    <col min="1775" max="1775" width="12.19921875" bestFit="1" customWidth="1"/>
    <col min="1776" max="1776" width="7.3984375" bestFit="1" customWidth="1"/>
    <col min="1777" max="1777" width="12.19921875" bestFit="1" customWidth="1"/>
    <col min="1778" max="1778" width="7.3984375" bestFit="1" customWidth="1"/>
    <col min="1779" max="1779" width="12.19921875" bestFit="1" customWidth="1"/>
    <col min="1780" max="1780" width="7.3984375" bestFit="1" customWidth="1"/>
    <col min="1781" max="1781" width="12.19921875" bestFit="1" customWidth="1"/>
    <col min="1782" max="1782" width="7.3984375" bestFit="1" customWidth="1"/>
    <col min="1783" max="1783" width="12.19921875" bestFit="1" customWidth="1"/>
    <col min="1784" max="1784" width="7.3984375" bestFit="1" customWidth="1"/>
    <col min="1785" max="1785" width="12.19921875" bestFit="1" customWidth="1"/>
    <col min="1786" max="1786" width="7.3984375" bestFit="1" customWidth="1"/>
    <col min="1787" max="1787" width="12.19921875" bestFit="1" customWidth="1"/>
    <col min="1788" max="1788" width="7.3984375" bestFit="1" customWidth="1"/>
    <col min="1789" max="1789" width="12.19921875" bestFit="1" customWidth="1"/>
    <col min="1790" max="1790" width="7.3984375" bestFit="1" customWidth="1"/>
    <col min="1791" max="1791" width="12.19921875" bestFit="1" customWidth="1"/>
    <col min="1792" max="1792" width="7.3984375" bestFit="1" customWidth="1"/>
    <col min="1793" max="1793" width="12.19921875" bestFit="1" customWidth="1"/>
    <col min="1794" max="1794" width="7.3984375" bestFit="1" customWidth="1"/>
    <col min="1795" max="1795" width="12.19921875" bestFit="1" customWidth="1"/>
    <col min="1796" max="1796" width="7.3984375" bestFit="1" customWidth="1"/>
    <col min="1797" max="1797" width="12.19921875" bestFit="1" customWidth="1"/>
    <col min="1798" max="1798" width="7.3984375" bestFit="1" customWidth="1"/>
    <col min="1799" max="1799" width="12.19921875" bestFit="1" customWidth="1"/>
    <col min="1800" max="1800" width="7.3984375" bestFit="1" customWidth="1"/>
    <col min="1801" max="1801" width="12.19921875" bestFit="1" customWidth="1"/>
    <col min="1802" max="1802" width="7.3984375" bestFit="1" customWidth="1"/>
    <col min="1803" max="1803" width="12.19921875" bestFit="1" customWidth="1"/>
    <col min="1804" max="1804" width="7.3984375" bestFit="1" customWidth="1"/>
    <col min="1805" max="1805" width="12.19921875" bestFit="1" customWidth="1"/>
    <col min="1806" max="1806" width="7.3984375" bestFit="1" customWidth="1"/>
    <col min="1807" max="1807" width="12.19921875" bestFit="1" customWidth="1"/>
    <col min="1808" max="1808" width="7.3984375" bestFit="1" customWidth="1"/>
    <col min="1809" max="1809" width="12.19921875" bestFit="1" customWidth="1"/>
    <col min="1810" max="1810" width="7.3984375" bestFit="1" customWidth="1"/>
    <col min="1811" max="1811" width="12.19921875" bestFit="1" customWidth="1"/>
    <col min="1812" max="1812" width="7.3984375" bestFit="1" customWidth="1"/>
    <col min="1813" max="1813" width="12.19921875" bestFit="1" customWidth="1"/>
    <col min="1814" max="1814" width="7.3984375" bestFit="1" customWidth="1"/>
    <col min="1815" max="1815" width="12.19921875" bestFit="1" customWidth="1"/>
    <col min="1816" max="1816" width="7.3984375" bestFit="1" customWidth="1"/>
    <col min="1817" max="1817" width="12.19921875" bestFit="1" customWidth="1"/>
    <col min="1818" max="1818" width="7.3984375" bestFit="1" customWidth="1"/>
    <col min="1819" max="1819" width="12.19921875" bestFit="1" customWidth="1"/>
    <col min="1820" max="1820" width="7.3984375" bestFit="1" customWidth="1"/>
    <col min="1821" max="1821" width="12.19921875" bestFit="1" customWidth="1"/>
    <col min="1822" max="1822" width="7.3984375" bestFit="1" customWidth="1"/>
    <col min="1823" max="1823" width="12.19921875" bestFit="1" customWidth="1"/>
    <col min="1824" max="1824" width="7.3984375" bestFit="1" customWidth="1"/>
    <col min="1825" max="1825" width="12.19921875" bestFit="1" customWidth="1"/>
    <col min="1826" max="1826" width="7.3984375" bestFit="1" customWidth="1"/>
    <col min="1827" max="1827" width="12.19921875" bestFit="1" customWidth="1"/>
    <col min="1828" max="1828" width="7.3984375" bestFit="1" customWidth="1"/>
    <col min="1829" max="1829" width="12.19921875" bestFit="1" customWidth="1"/>
    <col min="1830" max="1830" width="7.3984375" bestFit="1" customWidth="1"/>
    <col min="1831" max="1831" width="12.19921875" bestFit="1" customWidth="1"/>
    <col min="1832" max="1832" width="7.3984375" bestFit="1" customWidth="1"/>
    <col min="1833" max="1833" width="12.19921875" bestFit="1" customWidth="1"/>
    <col min="1834" max="1834" width="7.3984375" bestFit="1" customWidth="1"/>
    <col min="1835" max="1835" width="12.19921875" bestFit="1" customWidth="1"/>
    <col min="1836" max="1836" width="7.3984375" bestFit="1" customWidth="1"/>
    <col min="1837" max="1837" width="12.19921875" bestFit="1" customWidth="1"/>
    <col min="1838" max="1838" width="7.3984375" bestFit="1" customWidth="1"/>
    <col min="1839" max="1839" width="12.19921875" bestFit="1" customWidth="1"/>
    <col min="1840" max="1840" width="7.3984375" bestFit="1" customWidth="1"/>
    <col min="1841" max="1841" width="12.19921875" bestFit="1" customWidth="1"/>
    <col min="1842" max="1842" width="7.3984375" bestFit="1" customWidth="1"/>
    <col min="1843" max="1843" width="12.19921875" bestFit="1" customWidth="1"/>
    <col min="1844" max="1844" width="7.3984375" bestFit="1" customWidth="1"/>
    <col min="1845" max="1845" width="12.19921875" bestFit="1" customWidth="1"/>
    <col min="1846" max="1846" width="7.3984375" bestFit="1" customWidth="1"/>
    <col min="1847" max="1847" width="12.19921875" bestFit="1" customWidth="1"/>
    <col min="1848" max="1848" width="7.3984375" bestFit="1" customWidth="1"/>
    <col min="1849" max="1849" width="12.19921875" bestFit="1" customWidth="1"/>
    <col min="1850" max="1850" width="7.3984375" bestFit="1" customWidth="1"/>
    <col min="1851" max="1851" width="12.19921875" bestFit="1" customWidth="1"/>
    <col min="1852" max="1852" width="7.3984375" bestFit="1" customWidth="1"/>
    <col min="1853" max="1853" width="12.19921875" bestFit="1" customWidth="1"/>
    <col min="1854" max="1854" width="7.3984375" bestFit="1" customWidth="1"/>
    <col min="1855" max="1855" width="12.19921875" bestFit="1" customWidth="1"/>
    <col min="1856" max="1856" width="7.3984375" bestFit="1" customWidth="1"/>
    <col min="1857" max="1857" width="12.19921875" bestFit="1" customWidth="1"/>
    <col min="1858" max="1858" width="7.3984375" bestFit="1" customWidth="1"/>
    <col min="1859" max="1859" width="12.19921875" bestFit="1" customWidth="1"/>
    <col min="1860" max="1860" width="7.3984375" bestFit="1" customWidth="1"/>
    <col min="1861" max="1861" width="12.19921875" bestFit="1" customWidth="1"/>
    <col min="1862" max="1862" width="7.3984375" bestFit="1" customWidth="1"/>
    <col min="1863" max="1863" width="12.19921875" bestFit="1" customWidth="1"/>
    <col min="1864" max="1864" width="7.3984375" bestFit="1" customWidth="1"/>
    <col min="1865" max="1865" width="12.19921875" bestFit="1" customWidth="1"/>
    <col min="1866" max="1866" width="7.3984375" bestFit="1" customWidth="1"/>
    <col min="1867" max="1867" width="12.19921875" bestFit="1" customWidth="1"/>
    <col min="1868" max="1868" width="7.3984375" bestFit="1" customWidth="1"/>
    <col min="1869" max="1869" width="12.19921875" bestFit="1" customWidth="1"/>
    <col min="1870" max="1870" width="7.3984375" bestFit="1" customWidth="1"/>
    <col min="1871" max="1871" width="12.19921875" bestFit="1" customWidth="1"/>
    <col min="1872" max="1872" width="7.3984375" bestFit="1" customWidth="1"/>
    <col min="1873" max="1873" width="12.19921875" bestFit="1" customWidth="1"/>
    <col min="1874" max="1874" width="7.3984375" bestFit="1" customWidth="1"/>
    <col min="1875" max="1875" width="12.19921875" bestFit="1" customWidth="1"/>
    <col min="1876" max="1876" width="8.8984375" bestFit="1" customWidth="1"/>
    <col min="1877" max="1877" width="13.796875" bestFit="1" customWidth="1"/>
    <col min="1878" max="1878" width="8.8984375" bestFit="1" customWidth="1"/>
    <col min="1879" max="1879" width="13.796875" bestFit="1" customWidth="1"/>
    <col min="1880" max="1880" width="8.8984375" bestFit="1" customWidth="1"/>
    <col min="1881" max="1881" width="13.796875" bestFit="1" customWidth="1"/>
    <col min="1882" max="1882" width="8.8984375" bestFit="1" customWidth="1"/>
    <col min="1883" max="1883" width="13.796875" bestFit="1" customWidth="1"/>
    <col min="1884" max="1884" width="8.8984375" bestFit="1" customWidth="1"/>
    <col min="1885" max="1885" width="13.796875" bestFit="1" customWidth="1"/>
    <col min="1886" max="1886" width="10.8984375" bestFit="1" customWidth="1"/>
    <col min="1887" max="1887" width="10.796875" bestFit="1" customWidth="1"/>
    <col min="1888" max="1888" width="7.8984375" bestFit="1" customWidth="1"/>
    <col min="1889" max="1889" width="10.796875" bestFit="1" customWidth="1"/>
    <col min="1890" max="1890" width="7.8984375" bestFit="1" customWidth="1"/>
    <col min="1891" max="1891" width="10.796875" bestFit="1" customWidth="1"/>
    <col min="1892" max="1892" width="7.8984375" bestFit="1" customWidth="1"/>
    <col min="1893" max="1893" width="10.796875" bestFit="1" customWidth="1"/>
    <col min="1894" max="1894" width="7.8984375" bestFit="1" customWidth="1"/>
    <col min="1895" max="1895" width="10.796875" bestFit="1" customWidth="1"/>
    <col min="1896" max="1896" width="7.8984375" bestFit="1" customWidth="1"/>
    <col min="1897" max="1897" width="10.796875" bestFit="1" customWidth="1"/>
    <col min="1898" max="1898" width="7.8984375" bestFit="1" customWidth="1"/>
    <col min="1899" max="1899" width="10.796875" bestFit="1" customWidth="1"/>
    <col min="1900" max="1900" width="11.69921875" bestFit="1" customWidth="1"/>
    <col min="1901" max="1901" width="10.8984375" bestFit="1" customWidth="1"/>
  </cols>
  <sheetData>
    <row r="3" spans="1:3" x14ac:dyDescent="0.3">
      <c r="A3" s="18" t="s">
        <v>3012</v>
      </c>
      <c r="B3" t="s">
        <v>3007</v>
      </c>
      <c r="C3" t="s">
        <v>3011</v>
      </c>
    </row>
    <row r="4" spans="1:3" x14ac:dyDescent="0.3">
      <c r="A4" s="19" t="s">
        <v>29</v>
      </c>
      <c r="B4" s="7">
        <v>-210.28940000000068</v>
      </c>
      <c r="C4" s="10">
        <v>0.17867924528301884</v>
      </c>
    </row>
    <row r="5" spans="1:3" x14ac:dyDescent="0.3">
      <c r="A5" s="19" t="s">
        <v>43</v>
      </c>
      <c r="B5" s="7">
        <v>3452.4588000000003</v>
      </c>
      <c r="C5" s="10">
        <v>0.1532608695652172</v>
      </c>
    </row>
    <row r="6" spans="1:3" x14ac:dyDescent="0.3">
      <c r="A6" s="19" t="s">
        <v>68</v>
      </c>
      <c r="B6" s="7">
        <v>2369.2665999999995</v>
      </c>
      <c r="C6" s="10">
        <v>0.1518518518518519</v>
      </c>
    </row>
    <row r="7" spans="1:3" x14ac:dyDescent="0.3">
      <c r="A7" s="19" t="s">
        <v>3017</v>
      </c>
      <c r="B7" s="7">
        <v>5611.4360000000024</v>
      </c>
      <c r="C7" s="10">
        <v>0.15762886597938167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EBFD3-4CE2-43D5-99AD-6BA1B6417237}">
  <dimension ref="B3:F16"/>
  <sheetViews>
    <sheetView workbookViewId="0">
      <selection activeCell="H24" sqref="H24"/>
    </sheetView>
  </sheetViews>
  <sheetFormatPr defaultRowHeight="15.6" x14ac:dyDescent="0.3"/>
  <cols>
    <col min="1" max="1" width="12.296875" bestFit="1" customWidth="1"/>
    <col min="2" max="2" width="12.3984375" bestFit="1" customWidth="1"/>
    <col min="3" max="3" width="15.19921875" bestFit="1" customWidth="1"/>
    <col min="4" max="4" width="13.3984375" bestFit="1" customWidth="1"/>
    <col min="5" max="5" width="10.3984375" bestFit="1" customWidth="1"/>
    <col min="6" max="6" width="10.8984375" bestFit="1" customWidth="1"/>
  </cols>
  <sheetData>
    <row r="3" spans="2:6" x14ac:dyDescent="0.3">
      <c r="B3" s="18" t="s">
        <v>3006</v>
      </c>
      <c r="C3" s="18" t="s">
        <v>3021</v>
      </c>
    </row>
    <row r="4" spans="2:6" x14ac:dyDescent="0.3">
      <c r="B4" s="18" t="s">
        <v>3012</v>
      </c>
      <c r="C4" t="s">
        <v>29</v>
      </c>
      <c r="D4" t="s">
        <v>43</v>
      </c>
      <c r="E4" t="s">
        <v>68</v>
      </c>
      <c r="F4" t="s">
        <v>3017</v>
      </c>
    </row>
    <row r="5" spans="2:6" x14ac:dyDescent="0.3">
      <c r="B5" s="19" t="s">
        <v>3022</v>
      </c>
      <c r="C5" s="7">
        <v>1859.39</v>
      </c>
      <c r="D5" s="7">
        <v>2760.8920000000007</v>
      </c>
      <c r="E5" s="7">
        <v>9332.7939999999999</v>
      </c>
      <c r="F5" s="7">
        <v>13953.076000000001</v>
      </c>
    </row>
    <row r="6" spans="2:6" x14ac:dyDescent="0.3">
      <c r="B6" s="19" t="s">
        <v>3023</v>
      </c>
      <c r="C6" s="7">
        <v>775.92200000000003</v>
      </c>
      <c r="D6" s="7">
        <v>489.52</v>
      </c>
      <c r="E6" s="7">
        <v>1138.95</v>
      </c>
      <c r="F6" s="7">
        <v>2404.3919999999998</v>
      </c>
    </row>
    <row r="7" spans="2:6" x14ac:dyDescent="0.3">
      <c r="B7" s="19" t="s">
        <v>3024</v>
      </c>
      <c r="C7" s="7">
        <v>2938.3627999999999</v>
      </c>
      <c r="D7" s="7">
        <v>8755.6070000000018</v>
      </c>
      <c r="E7" s="7">
        <v>579.45999999999992</v>
      </c>
      <c r="F7" s="7">
        <v>12273.429800000002</v>
      </c>
    </row>
    <row r="8" spans="2:6" x14ac:dyDescent="0.3">
      <c r="B8" s="19" t="s">
        <v>3025</v>
      </c>
      <c r="C8" s="7">
        <v>5972.1735000000008</v>
      </c>
      <c r="D8" s="7">
        <v>4252.2629999999999</v>
      </c>
      <c r="E8" s="7">
        <v>3285.2</v>
      </c>
      <c r="F8" s="7">
        <v>13509.636500000001</v>
      </c>
    </row>
    <row r="9" spans="2:6" x14ac:dyDescent="0.3">
      <c r="B9" s="19" t="s">
        <v>3026</v>
      </c>
      <c r="C9" s="7">
        <v>4326.13</v>
      </c>
      <c r="D9" s="7">
        <v>5706.6959999999999</v>
      </c>
      <c r="E9" s="7">
        <v>5664.630000000001</v>
      </c>
      <c r="F9" s="7">
        <v>15697.456000000002</v>
      </c>
    </row>
    <row r="10" spans="2:6" x14ac:dyDescent="0.3">
      <c r="B10" s="19" t="s">
        <v>3027</v>
      </c>
      <c r="C10" s="7">
        <v>9692.4619999999977</v>
      </c>
      <c r="D10" s="7">
        <v>8709.2220000000016</v>
      </c>
      <c r="E10" s="7">
        <v>6084.012999999999</v>
      </c>
      <c r="F10" s="7">
        <v>24485.697</v>
      </c>
    </row>
    <row r="11" spans="2:6" x14ac:dyDescent="0.3">
      <c r="B11" s="19" t="s">
        <v>3028</v>
      </c>
      <c r="C11" s="7">
        <v>1814.569</v>
      </c>
      <c r="D11" s="7">
        <v>1295.5059999999999</v>
      </c>
      <c r="E11" s="7">
        <v>3733.3130000000006</v>
      </c>
      <c r="F11" s="7">
        <v>6843.3880000000008</v>
      </c>
    </row>
    <row r="12" spans="2:6" x14ac:dyDescent="0.3">
      <c r="B12" s="19" t="s">
        <v>3029</v>
      </c>
      <c r="C12" s="7">
        <v>6251.9049999999988</v>
      </c>
      <c r="D12" s="7">
        <v>4190.6060000000007</v>
      </c>
      <c r="E12" s="7">
        <v>2639.384</v>
      </c>
      <c r="F12" s="7">
        <v>13081.894999999999</v>
      </c>
    </row>
    <row r="13" spans="2:6" x14ac:dyDescent="0.3">
      <c r="B13" s="19" t="s">
        <v>3030</v>
      </c>
      <c r="C13" s="7">
        <v>12750.9156</v>
      </c>
      <c r="D13" s="7">
        <v>12228.383999999996</v>
      </c>
      <c r="E13" s="7">
        <v>27136.753999999994</v>
      </c>
      <c r="F13" s="7">
        <v>52116.053599999992</v>
      </c>
    </row>
    <row r="14" spans="2:6" x14ac:dyDescent="0.3">
      <c r="B14" s="19" t="s">
        <v>3031</v>
      </c>
      <c r="C14" s="7">
        <v>8293.9994999999999</v>
      </c>
      <c r="D14" s="7">
        <v>4390.5380000000023</v>
      </c>
      <c r="E14" s="7">
        <v>3821.5419999999999</v>
      </c>
      <c r="F14" s="7">
        <v>16506.079500000003</v>
      </c>
    </row>
    <row r="15" spans="2:6" x14ac:dyDescent="0.3">
      <c r="B15" s="19" t="s">
        <v>3032</v>
      </c>
      <c r="C15" s="7">
        <v>11596.982499999998</v>
      </c>
      <c r="D15" s="7">
        <v>5720.6119999999983</v>
      </c>
      <c r="E15" s="7">
        <v>19388.104000000003</v>
      </c>
      <c r="F15" s="7">
        <v>36705.698499999999</v>
      </c>
    </row>
    <row r="16" spans="2:6" x14ac:dyDescent="0.3">
      <c r="B16" s="19" t="s">
        <v>3033</v>
      </c>
      <c r="C16" s="7">
        <v>13104.767</v>
      </c>
      <c r="D16" s="7">
        <v>9753.5009999999947</v>
      </c>
      <c r="E16" s="7">
        <v>10695.697999999999</v>
      </c>
      <c r="F16" s="7">
        <v>33553.965999999993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AD9995"/>
  <sheetViews>
    <sheetView topLeftCell="A2" zoomScale="92" workbookViewId="0">
      <selection activeCell="V17" sqref="A2:AD1001"/>
    </sheetView>
  </sheetViews>
  <sheetFormatPr defaultColWidth="11.19921875" defaultRowHeight="15" customHeight="1" x14ac:dyDescent="0.3"/>
  <cols>
    <col min="1" max="1" width="11" customWidth="1"/>
    <col min="2" max="2" width="18.09765625" customWidth="1"/>
    <col min="3" max="3" width="12" customWidth="1"/>
    <col min="4" max="4" width="11" customWidth="1"/>
    <col min="5" max="5" width="11.8984375" customWidth="1"/>
    <col min="6" max="6" width="13.09765625" customWidth="1"/>
    <col min="7" max="7" width="16.09765625" customWidth="1"/>
    <col min="8" max="11" width="11" customWidth="1"/>
    <col min="12" max="12" width="12.59765625" customWidth="1"/>
    <col min="13" max="13" width="11" customWidth="1"/>
    <col min="14" max="14" width="11.69921875" customWidth="1"/>
    <col min="15" max="15" width="11" customWidth="1"/>
    <col min="16" max="16" width="14.09765625" customWidth="1"/>
    <col min="17" max="17" width="14.69921875" customWidth="1"/>
    <col min="18" max="19" width="11" customWidth="1"/>
    <col min="20" max="20" width="11" style="7" customWidth="1"/>
    <col min="21" max="21" width="11" customWidth="1"/>
    <col min="22" max="22" width="15.19921875" style="10" bestFit="1" customWidth="1"/>
    <col min="23" max="23" width="12" style="7" bestFit="1" customWidth="1"/>
    <col min="24" max="24" width="15.09765625" style="10" bestFit="1" customWidth="1"/>
    <col min="25" max="25" width="15.69921875" bestFit="1" customWidth="1"/>
    <col min="26" max="26" width="15.09765625" bestFit="1" customWidth="1"/>
    <col min="27" max="27" width="15.69921875" bestFit="1" customWidth="1"/>
    <col min="29" max="29" width="15.69921875" bestFit="1" customWidth="1"/>
    <col min="30" max="30" width="11.19921875" style="10"/>
  </cols>
  <sheetData>
    <row r="1" spans="1:30" ht="15.75" customHeight="1" x14ac:dyDescent="0.3">
      <c r="A1" s="1" t="s">
        <v>0</v>
      </c>
      <c r="B1" s="1" t="s">
        <v>1</v>
      </c>
      <c r="C1" s="1" t="s">
        <v>2</v>
      </c>
      <c r="D1" s="5" t="s">
        <v>2997</v>
      </c>
      <c r="E1" s="5" t="s">
        <v>2998</v>
      </c>
      <c r="F1" s="1" t="s">
        <v>3</v>
      </c>
      <c r="G1" s="1" t="s">
        <v>4</v>
      </c>
      <c r="H1" s="1" t="s">
        <v>5</v>
      </c>
      <c r="I1" s="1" t="s">
        <v>6</v>
      </c>
      <c r="J1" s="1" t="s">
        <v>7</v>
      </c>
      <c r="K1" s="1" t="s">
        <v>8</v>
      </c>
      <c r="L1" s="1" t="s">
        <v>9</v>
      </c>
      <c r="M1" s="1" t="s">
        <v>10</v>
      </c>
      <c r="N1" s="1" t="s">
        <v>11</v>
      </c>
      <c r="O1" s="1" t="s">
        <v>12</v>
      </c>
      <c r="P1" s="1" t="s">
        <v>13</v>
      </c>
      <c r="Q1" s="1" t="s">
        <v>14</v>
      </c>
      <c r="R1" s="1" t="s">
        <v>15</v>
      </c>
      <c r="S1" s="1" t="s">
        <v>16</v>
      </c>
      <c r="T1" s="14" t="s">
        <v>3005</v>
      </c>
      <c r="U1" s="1" t="s">
        <v>17</v>
      </c>
      <c r="V1" s="8" t="s">
        <v>18</v>
      </c>
      <c r="W1" s="14" t="s">
        <v>3003</v>
      </c>
      <c r="X1" s="11" t="s">
        <v>3004</v>
      </c>
      <c r="Y1" s="5" t="s">
        <v>3002</v>
      </c>
      <c r="Z1" s="5" t="s">
        <v>3001</v>
      </c>
      <c r="AA1" s="5" t="s">
        <v>3000</v>
      </c>
      <c r="AB1" s="5" t="s">
        <v>2995</v>
      </c>
      <c r="AC1" s="5" t="s">
        <v>2996</v>
      </c>
      <c r="AD1" s="11" t="s">
        <v>2999</v>
      </c>
    </row>
    <row r="2" spans="1:30" ht="15.75" customHeight="1" x14ac:dyDescent="0.3">
      <c r="A2" s="2">
        <v>1</v>
      </c>
      <c r="B2" s="2" t="s">
        <v>19</v>
      </c>
      <c r="C2" s="3">
        <v>42682</v>
      </c>
      <c r="D2" s="3" t="str">
        <f>TEXT(Table1[[#This Row],[Order Date]],"MMMM")</f>
        <v>November</v>
      </c>
      <c r="E2" s="3" t="str">
        <f>TEXT(Table1[[#This Row],[Order Date]],"YYYy")</f>
        <v>2016</v>
      </c>
      <c r="F2" s="3">
        <v>42685</v>
      </c>
      <c r="G2" s="2" t="s">
        <v>20</v>
      </c>
      <c r="H2" s="2" t="s">
        <v>21</v>
      </c>
      <c r="I2" s="2" t="s">
        <v>22</v>
      </c>
      <c r="J2" s="2" t="s">
        <v>23</v>
      </c>
      <c r="K2" s="2" t="s">
        <v>24</v>
      </c>
      <c r="L2" s="2" t="s">
        <v>25</v>
      </c>
      <c r="M2" s="2" t="s">
        <v>26</v>
      </c>
      <c r="N2" s="2">
        <v>42420</v>
      </c>
      <c r="O2" s="2" t="s">
        <v>27</v>
      </c>
      <c r="P2" s="2" t="s">
        <v>28</v>
      </c>
      <c r="Q2" s="2" t="s">
        <v>29</v>
      </c>
      <c r="R2" s="2" t="s">
        <v>30</v>
      </c>
      <c r="S2" s="2" t="s">
        <v>31</v>
      </c>
      <c r="T2" s="6">
        <v>261.95999999999998</v>
      </c>
      <c r="U2" s="2">
        <v>2</v>
      </c>
      <c r="V2" s="9">
        <v>0</v>
      </c>
      <c r="W2" s="6">
        <v>41.913600000000002</v>
      </c>
      <c r="X2" s="12">
        <f>Table1[[#This Row],[Profit$]]/Table1[[#This Row],[Sales$]]</f>
        <v>0.16000000000000003</v>
      </c>
      <c r="Y2" s="13">
        <f>Table1[[#This Row],[Sales$]]-Table1[[#This Row],[Profit$]]</f>
        <v>220.04639999999998</v>
      </c>
      <c r="Z2" s="13">
        <f>Table1[[#This Row],[Sales$]]/Table1[[#This Row],[Quantity]]</f>
        <v>130.97999999999999</v>
      </c>
      <c r="AA2" s="13">
        <f>Table1[[#This Row],[Profit$]]/Table1[[#This Row],[Quantity]]</f>
        <v>20.956800000000001</v>
      </c>
      <c r="AB2" s="4" t="str">
        <f>IF(Table1[[#This Row],[Profit$]]&lt;0,"loss","profit")</f>
        <v>profit</v>
      </c>
      <c r="AC2" s="4" t="str">
        <f>IF(Table1[[#This Row],[Discount]]&gt;0.2,"high",IF(Table1[[#This Row],[Discount]]&gt;0.1,"average","low"))</f>
        <v>low</v>
      </c>
      <c r="AD2" s="12">
        <f>Table1[[#This Row],[Profit$]]/Table1[[#This Row],[cost price$]]</f>
        <v>0.19047619047619049</v>
      </c>
    </row>
    <row r="3" spans="1:30" ht="15.75" customHeight="1" x14ac:dyDescent="0.3">
      <c r="A3" s="2">
        <v>2</v>
      </c>
      <c r="B3" s="2" t="s">
        <v>19</v>
      </c>
      <c r="C3" s="3">
        <v>42682</v>
      </c>
      <c r="D3" s="3" t="str">
        <f>TEXT(Table1[[#This Row],[Order Date]],"MMMM")</f>
        <v>November</v>
      </c>
      <c r="E3" s="3" t="str">
        <f>TEXT(Table1[[#This Row],[Order Date]],"YYYy")</f>
        <v>2016</v>
      </c>
      <c r="F3" s="3">
        <v>42685</v>
      </c>
      <c r="G3" s="2" t="s">
        <v>20</v>
      </c>
      <c r="H3" s="2" t="s">
        <v>21</v>
      </c>
      <c r="I3" s="2" t="s">
        <v>22</v>
      </c>
      <c r="J3" s="2" t="s">
        <v>23</v>
      </c>
      <c r="K3" s="2" t="s">
        <v>24</v>
      </c>
      <c r="L3" s="2" t="s">
        <v>25</v>
      </c>
      <c r="M3" s="2" t="s">
        <v>26</v>
      </c>
      <c r="N3" s="2">
        <v>42420</v>
      </c>
      <c r="O3" s="2" t="s">
        <v>27</v>
      </c>
      <c r="P3" s="2" t="s">
        <v>32</v>
      </c>
      <c r="Q3" s="2" t="s">
        <v>29</v>
      </c>
      <c r="R3" s="2" t="s">
        <v>33</v>
      </c>
      <c r="S3" s="2" t="s">
        <v>34</v>
      </c>
      <c r="T3" s="6">
        <v>731.93999999999994</v>
      </c>
      <c r="U3" s="2">
        <v>3</v>
      </c>
      <c r="V3" s="9">
        <v>0</v>
      </c>
      <c r="W3" s="6">
        <v>219.58199999999997</v>
      </c>
      <c r="X3" s="12">
        <f>Table1[[#This Row],[Profit$]]/Table1[[#This Row],[Sales$]]</f>
        <v>0.3</v>
      </c>
      <c r="Y3" s="13">
        <f>Table1[[#This Row],[Sales$]]-Table1[[#This Row],[Profit$]]</f>
        <v>512.35799999999995</v>
      </c>
      <c r="Z3" s="13">
        <f>Table1[[#This Row],[Sales$]]/Table1[[#This Row],[Quantity]]</f>
        <v>243.98</v>
      </c>
      <c r="AA3" s="13">
        <f>Table1[[#This Row],[Profit$]]/Table1[[#This Row],[Quantity]]</f>
        <v>73.193999999999988</v>
      </c>
      <c r="AB3" s="4" t="str">
        <f>IF(Table1[[#This Row],[Profit$]]&lt;0,"loss","profit")</f>
        <v>profit</v>
      </c>
      <c r="AC3" s="4" t="str">
        <f>IF(Table1[[#This Row],[Discount]]&gt;0.2,"high",IF(Table1[[#This Row],[Discount]]&gt;0.1,"average","low"))</f>
        <v>low</v>
      </c>
      <c r="AD3" s="12">
        <f>Table1[[#This Row],[Profit$]]/Table1[[#This Row],[cost price$]]</f>
        <v>0.42857142857142855</v>
      </c>
    </row>
    <row r="4" spans="1:30" ht="15.75" customHeight="1" x14ac:dyDescent="0.3">
      <c r="A4" s="2">
        <v>3</v>
      </c>
      <c r="B4" s="2" t="s">
        <v>35</v>
      </c>
      <c r="C4" s="3">
        <v>42533</v>
      </c>
      <c r="D4" s="3" t="str">
        <f>TEXT(Table1[[#This Row],[Order Date]],"MMMM")</f>
        <v>June</v>
      </c>
      <c r="E4" s="3" t="str">
        <f>TEXT(Table1[[#This Row],[Order Date]],"YYYy")</f>
        <v>2016</v>
      </c>
      <c r="F4" s="3">
        <v>42537</v>
      </c>
      <c r="G4" s="2" t="s">
        <v>20</v>
      </c>
      <c r="H4" s="2" t="s">
        <v>36</v>
      </c>
      <c r="I4" s="2" t="s">
        <v>37</v>
      </c>
      <c r="J4" s="2" t="s">
        <v>38</v>
      </c>
      <c r="K4" s="2" t="s">
        <v>24</v>
      </c>
      <c r="L4" s="2" t="s">
        <v>39</v>
      </c>
      <c r="M4" s="2" t="s">
        <v>40</v>
      </c>
      <c r="N4" s="2">
        <v>90036</v>
      </c>
      <c r="O4" s="2" t="s">
        <v>41</v>
      </c>
      <c r="P4" s="2" t="s">
        <v>42</v>
      </c>
      <c r="Q4" s="2" t="s">
        <v>43</v>
      </c>
      <c r="R4" s="2" t="s">
        <v>44</v>
      </c>
      <c r="S4" s="2" t="s">
        <v>45</v>
      </c>
      <c r="T4" s="6">
        <v>14.62</v>
      </c>
      <c r="U4" s="2">
        <v>2</v>
      </c>
      <c r="V4" s="9">
        <v>0</v>
      </c>
      <c r="W4" s="6">
        <v>6.8713999999999995</v>
      </c>
      <c r="X4" s="12">
        <f>Table1[[#This Row],[Profit$]]/Table1[[#This Row],[Sales$]]</f>
        <v>0.47</v>
      </c>
      <c r="Y4" s="13">
        <f>Table1[[#This Row],[Sales$]]-Table1[[#This Row],[Profit$]]</f>
        <v>7.7485999999999997</v>
      </c>
      <c r="Z4" s="13">
        <f>Table1[[#This Row],[Sales$]]/Table1[[#This Row],[Quantity]]</f>
        <v>7.31</v>
      </c>
      <c r="AA4" s="13">
        <f>Table1[[#This Row],[Profit$]]/Table1[[#This Row],[Quantity]]</f>
        <v>3.4356999999999998</v>
      </c>
      <c r="AB4" s="4" t="str">
        <f>IF(Table1[[#This Row],[Profit$]]&lt;0,"loss","profit")</f>
        <v>profit</v>
      </c>
      <c r="AC4" s="4" t="str">
        <f>IF(Table1[[#This Row],[Discount]]&gt;0.2,"high",IF(Table1[[#This Row],[Discount]]&gt;0.1,"average","low"))</f>
        <v>low</v>
      </c>
      <c r="AD4" s="12">
        <f>Table1[[#This Row],[Profit$]]/Table1[[#This Row],[cost price$]]</f>
        <v>0.8867924528301887</v>
      </c>
    </row>
    <row r="5" spans="1:30" ht="15.75" customHeight="1" x14ac:dyDescent="0.3">
      <c r="A5" s="2">
        <v>4</v>
      </c>
      <c r="B5" s="2" t="s">
        <v>46</v>
      </c>
      <c r="C5" s="3">
        <v>42288</v>
      </c>
      <c r="D5" s="3" t="str">
        <f>TEXT(Table1[[#This Row],[Order Date]],"MMMM")</f>
        <v>October</v>
      </c>
      <c r="E5" s="3" t="str">
        <f>TEXT(Table1[[#This Row],[Order Date]],"YYYy")</f>
        <v>2015</v>
      </c>
      <c r="F5" s="3">
        <v>42295</v>
      </c>
      <c r="G5" s="2" t="s">
        <v>47</v>
      </c>
      <c r="H5" s="2" t="s">
        <v>48</v>
      </c>
      <c r="I5" s="2" t="s">
        <v>49</v>
      </c>
      <c r="J5" s="2" t="s">
        <v>23</v>
      </c>
      <c r="K5" s="2" t="s">
        <v>24</v>
      </c>
      <c r="L5" s="2" t="s">
        <v>50</v>
      </c>
      <c r="M5" s="2" t="s">
        <v>51</v>
      </c>
      <c r="N5" s="2">
        <v>33311</v>
      </c>
      <c r="O5" s="2" t="s">
        <v>27</v>
      </c>
      <c r="P5" s="2" t="s">
        <v>52</v>
      </c>
      <c r="Q5" s="2" t="s">
        <v>29</v>
      </c>
      <c r="R5" s="2" t="s">
        <v>53</v>
      </c>
      <c r="S5" s="2" t="s">
        <v>54</v>
      </c>
      <c r="T5" s="6">
        <v>957.57749999999999</v>
      </c>
      <c r="U5" s="2">
        <v>5</v>
      </c>
      <c r="V5" s="9">
        <v>0.45</v>
      </c>
      <c r="W5" s="6">
        <v>-383.03100000000006</v>
      </c>
      <c r="X5" s="12">
        <f>Table1[[#This Row],[Profit$]]/Table1[[#This Row],[Sales$]]</f>
        <v>-0.40000000000000008</v>
      </c>
      <c r="Y5" s="13">
        <f>Table1[[#This Row],[Sales$]]-Table1[[#This Row],[Profit$]]</f>
        <v>1340.6085</v>
      </c>
      <c r="Z5" s="13">
        <f>Table1[[#This Row],[Sales$]]/Table1[[#This Row],[Quantity]]</f>
        <v>191.5155</v>
      </c>
      <c r="AA5" s="13">
        <f>Table1[[#This Row],[Profit$]]/Table1[[#This Row],[Quantity]]</f>
        <v>-76.606200000000015</v>
      </c>
      <c r="AB5" s="4" t="str">
        <f>IF(Table1[[#This Row],[Profit$]]&lt;0,"loss","profit")</f>
        <v>loss</v>
      </c>
      <c r="AC5" s="4" t="str">
        <f>IF(Table1[[#This Row],[Discount]]&gt;0.2,"high",IF(Table1[[#This Row],[Discount]]&gt;0.1,"average","low"))</f>
        <v>high</v>
      </c>
      <c r="AD5" s="12">
        <f>Table1[[#This Row],[Profit$]]/Table1[[#This Row],[cost price$]]</f>
        <v>-0.28571428571428575</v>
      </c>
    </row>
    <row r="6" spans="1:30" ht="15.75" customHeight="1" x14ac:dyDescent="0.3">
      <c r="A6" s="2">
        <v>5</v>
      </c>
      <c r="B6" s="2" t="s">
        <v>46</v>
      </c>
      <c r="C6" s="3">
        <v>42288</v>
      </c>
      <c r="D6" s="3" t="str">
        <f>TEXT(Table1[[#This Row],[Order Date]],"MMMM")</f>
        <v>October</v>
      </c>
      <c r="E6" s="3" t="str">
        <f>TEXT(Table1[[#This Row],[Order Date]],"YYYy")</f>
        <v>2015</v>
      </c>
      <c r="F6" s="3">
        <v>42295</v>
      </c>
      <c r="G6" s="2" t="s">
        <v>47</v>
      </c>
      <c r="H6" s="2" t="s">
        <v>48</v>
      </c>
      <c r="I6" s="2" t="s">
        <v>49</v>
      </c>
      <c r="J6" s="2" t="s">
        <v>23</v>
      </c>
      <c r="K6" s="2" t="s">
        <v>24</v>
      </c>
      <c r="L6" s="2" t="s">
        <v>50</v>
      </c>
      <c r="M6" s="2" t="s">
        <v>51</v>
      </c>
      <c r="N6" s="2">
        <v>33311</v>
      </c>
      <c r="O6" s="2" t="s">
        <v>27</v>
      </c>
      <c r="P6" s="2" t="s">
        <v>55</v>
      </c>
      <c r="Q6" s="2" t="s">
        <v>43</v>
      </c>
      <c r="R6" s="2" t="s">
        <v>56</v>
      </c>
      <c r="S6" s="2" t="s">
        <v>57</v>
      </c>
      <c r="T6" s="6">
        <v>22.368000000000002</v>
      </c>
      <c r="U6" s="2">
        <v>2</v>
      </c>
      <c r="V6" s="9">
        <v>0.2</v>
      </c>
      <c r="W6" s="6">
        <v>2.5163999999999991</v>
      </c>
      <c r="X6" s="12">
        <f>Table1[[#This Row],[Profit$]]/Table1[[#This Row],[Sales$]]</f>
        <v>0.11249999999999995</v>
      </c>
      <c r="Y6" s="13">
        <f>Table1[[#This Row],[Sales$]]-Table1[[#This Row],[Profit$]]</f>
        <v>19.851600000000005</v>
      </c>
      <c r="Z6" s="13">
        <f>Table1[[#This Row],[Sales$]]/Table1[[#This Row],[Quantity]]</f>
        <v>11.184000000000001</v>
      </c>
      <c r="AA6" s="13">
        <f>Table1[[#This Row],[Profit$]]/Table1[[#This Row],[Quantity]]</f>
        <v>1.2581999999999995</v>
      </c>
      <c r="AB6" s="4" t="str">
        <f>IF(Table1[[#This Row],[Profit$]]&lt;0,"loss","profit")</f>
        <v>profit</v>
      </c>
      <c r="AC6" s="4" t="str">
        <f>IF(Table1[[#This Row],[Discount]]&gt;0.2,"high",IF(Table1[[#This Row],[Discount]]&gt;0.1,"average","low"))</f>
        <v>average</v>
      </c>
      <c r="AD6" s="12">
        <f>Table1[[#This Row],[Profit$]]/Table1[[#This Row],[cost price$]]</f>
        <v>0.1267605633802816</v>
      </c>
    </row>
    <row r="7" spans="1:30" ht="15.75" customHeight="1" x14ac:dyDescent="0.3">
      <c r="A7" s="2">
        <v>6</v>
      </c>
      <c r="B7" s="2" t="s">
        <v>58</v>
      </c>
      <c r="C7" s="3">
        <v>41799</v>
      </c>
      <c r="D7" s="3" t="str">
        <f>TEXT(Table1[[#This Row],[Order Date]],"MMMM")</f>
        <v>June</v>
      </c>
      <c r="E7" s="3" t="str">
        <f>TEXT(Table1[[#This Row],[Order Date]],"YYYy")</f>
        <v>2014</v>
      </c>
      <c r="F7" s="3">
        <v>41804</v>
      </c>
      <c r="G7" s="2" t="s">
        <v>47</v>
      </c>
      <c r="H7" s="2" t="s">
        <v>59</v>
      </c>
      <c r="I7" s="2" t="s">
        <v>60</v>
      </c>
      <c r="J7" s="2" t="s">
        <v>23</v>
      </c>
      <c r="K7" s="2" t="s">
        <v>24</v>
      </c>
      <c r="L7" s="2" t="s">
        <v>39</v>
      </c>
      <c r="M7" s="2" t="s">
        <v>40</v>
      </c>
      <c r="N7" s="2">
        <v>90032</v>
      </c>
      <c r="O7" s="2" t="s">
        <v>41</v>
      </c>
      <c r="P7" s="2" t="s">
        <v>61</v>
      </c>
      <c r="Q7" s="2" t="s">
        <v>29</v>
      </c>
      <c r="R7" s="2" t="s">
        <v>62</v>
      </c>
      <c r="S7" s="2" t="s">
        <v>63</v>
      </c>
      <c r="T7" s="6">
        <v>48.86</v>
      </c>
      <c r="U7" s="2">
        <v>7</v>
      </c>
      <c r="V7" s="9">
        <v>0</v>
      </c>
      <c r="W7" s="6">
        <v>14.169399999999996</v>
      </c>
      <c r="X7" s="12">
        <f>Table1[[#This Row],[Profit$]]/Table1[[#This Row],[Sales$]]</f>
        <v>0.28999999999999992</v>
      </c>
      <c r="Y7" s="13">
        <f>Table1[[#This Row],[Sales$]]-Table1[[#This Row],[Profit$]]</f>
        <v>34.690600000000003</v>
      </c>
      <c r="Z7" s="13">
        <f>Table1[[#This Row],[Sales$]]/Table1[[#This Row],[Quantity]]</f>
        <v>6.9799999999999995</v>
      </c>
      <c r="AA7" s="13">
        <f>Table1[[#This Row],[Profit$]]/Table1[[#This Row],[Quantity]]</f>
        <v>2.0241999999999996</v>
      </c>
      <c r="AB7" s="4" t="str">
        <f>IF(Table1[[#This Row],[Profit$]]&lt;0,"loss","profit")</f>
        <v>profit</v>
      </c>
      <c r="AC7" s="4" t="str">
        <f>IF(Table1[[#This Row],[Discount]]&gt;0.2,"high",IF(Table1[[#This Row],[Discount]]&gt;0.1,"average","low"))</f>
        <v>low</v>
      </c>
      <c r="AD7" s="12">
        <f>Table1[[#This Row],[Profit$]]/Table1[[#This Row],[cost price$]]</f>
        <v>0.40845070422535196</v>
      </c>
    </row>
    <row r="8" spans="1:30" ht="15.75" customHeight="1" x14ac:dyDescent="0.3">
      <c r="A8" s="2">
        <v>7</v>
      </c>
      <c r="B8" s="2" t="s">
        <v>58</v>
      </c>
      <c r="C8" s="3">
        <v>41799</v>
      </c>
      <c r="D8" s="3" t="str">
        <f>TEXT(Table1[[#This Row],[Order Date]],"MMMM")</f>
        <v>June</v>
      </c>
      <c r="E8" s="3" t="str">
        <f>TEXT(Table1[[#This Row],[Order Date]],"YYYy")</f>
        <v>2014</v>
      </c>
      <c r="F8" s="3">
        <v>41804</v>
      </c>
      <c r="G8" s="2" t="s">
        <v>47</v>
      </c>
      <c r="H8" s="2" t="s">
        <v>59</v>
      </c>
      <c r="I8" s="2" t="s">
        <v>60</v>
      </c>
      <c r="J8" s="2" t="s">
        <v>23</v>
      </c>
      <c r="K8" s="2" t="s">
        <v>24</v>
      </c>
      <c r="L8" s="2" t="s">
        <v>39</v>
      </c>
      <c r="M8" s="2" t="s">
        <v>40</v>
      </c>
      <c r="N8" s="2">
        <v>90032</v>
      </c>
      <c r="O8" s="2" t="s">
        <v>41</v>
      </c>
      <c r="P8" s="2" t="s">
        <v>64</v>
      </c>
      <c r="Q8" s="2" t="s">
        <v>43</v>
      </c>
      <c r="R8" s="2" t="s">
        <v>65</v>
      </c>
      <c r="S8" s="2" t="s">
        <v>66</v>
      </c>
      <c r="T8" s="6">
        <v>7.28</v>
      </c>
      <c r="U8" s="2">
        <v>4</v>
      </c>
      <c r="V8" s="9">
        <v>0</v>
      </c>
      <c r="W8" s="6">
        <v>1.9656000000000002</v>
      </c>
      <c r="X8" s="12">
        <f>Table1[[#This Row],[Profit$]]/Table1[[#This Row],[Sales$]]</f>
        <v>0.27</v>
      </c>
      <c r="Y8" s="13">
        <f>Table1[[#This Row],[Sales$]]-Table1[[#This Row],[Profit$]]</f>
        <v>5.3144</v>
      </c>
      <c r="Z8" s="13">
        <f>Table1[[#This Row],[Sales$]]/Table1[[#This Row],[Quantity]]</f>
        <v>1.82</v>
      </c>
      <c r="AA8" s="13">
        <f>Table1[[#This Row],[Profit$]]/Table1[[#This Row],[Quantity]]</f>
        <v>0.49140000000000006</v>
      </c>
      <c r="AB8" s="4" t="str">
        <f>IF(Table1[[#This Row],[Profit$]]&lt;0,"loss","profit")</f>
        <v>profit</v>
      </c>
      <c r="AC8" s="4" t="str">
        <f>IF(Table1[[#This Row],[Discount]]&gt;0.2,"high",IF(Table1[[#This Row],[Discount]]&gt;0.1,"average","low"))</f>
        <v>low</v>
      </c>
      <c r="AD8" s="12">
        <f>Table1[[#This Row],[Profit$]]/Table1[[#This Row],[cost price$]]</f>
        <v>0.36986301369863017</v>
      </c>
    </row>
    <row r="9" spans="1:30" ht="15.75" customHeight="1" x14ac:dyDescent="0.3">
      <c r="A9" s="2">
        <v>8</v>
      </c>
      <c r="B9" s="2" t="s">
        <v>58</v>
      </c>
      <c r="C9" s="3">
        <v>41799</v>
      </c>
      <c r="D9" s="3" t="str">
        <f>TEXT(Table1[[#This Row],[Order Date]],"MMMM")</f>
        <v>June</v>
      </c>
      <c r="E9" s="3" t="str">
        <f>TEXT(Table1[[#This Row],[Order Date]],"YYYy")</f>
        <v>2014</v>
      </c>
      <c r="F9" s="3">
        <v>41804</v>
      </c>
      <c r="G9" s="2" t="s">
        <v>47</v>
      </c>
      <c r="H9" s="2" t="s">
        <v>59</v>
      </c>
      <c r="I9" s="2" t="s">
        <v>60</v>
      </c>
      <c r="J9" s="2" t="s">
        <v>23</v>
      </c>
      <c r="K9" s="2" t="s">
        <v>24</v>
      </c>
      <c r="L9" s="2" t="s">
        <v>39</v>
      </c>
      <c r="M9" s="2" t="s">
        <v>40</v>
      </c>
      <c r="N9" s="2">
        <v>90032</v>
      </c>
      <c r="O9" s="2" t="s">
        <v>41</v>
      </c>
      <c r="P9" s="2" t="s">
        <v>67</v>
      </c>
      <c r="Q9" s="2" t="s">
        <v>68</v>
      </c>
      <c r="R9" s="2" t="s">
        <v>69</v>
      </c>
      <c r="S9" s="2" t="s">
        <v>70</v>
      </c>
      <c r="T9" s="6">
        <v>907.15200000000004</v>
      </c>
      <c r="U9" s="2">
        <v>6</v>
      </c>
      <c r="V9" s="9">
        <v>0.2</v>
      </c>
      <c r="W9" s="6">
        <v>90.715200000000038</v>
      </c>
      <c r="X9" s="12">
        <f>Table1[[#This Row],[Profit$]]/Table1[[#This Row],[Sales$]]</f>
        <v>0.10000000000000003</v>
      </c>
      <c r="Y9" s="13">
        <f>Table1[[#This Row],[Sales$]]-Table1[[#This Row],[Profit$]]</f>
        <v>816.43679999999995</v>
      </c>
      <c r="Z9" s="13">
        <f>Table1[[#This Row],[Sales$]]/Table1[[#This Row],[Quantity]]</f>
        <v>151.19200000000001</v>
      </c>
      <c r="AA9" s="13">
        <f>Table1[[#This Row],[Profit$]]/Table1[[#This Row],[Quantity]]</f>
        <v>15.119200000000006</v>
      </c>
      <c r="AB9" s="4" t="str">
        <f>IF(Table1[[#This Row],[Profit$]]&lt;0,"loss","profit")</f>
        <v>profit</v>
      </c>
      <c r="AC9" s="4" t="str">
        <f>IF(Table1[[#This Row],[Discount]]&gt;0.2,"high",IF(Table1[[#This Row],[Discount]]&gt;0.1,"average","low"))</f>
        <v>average</v>
      </c>
      <c r="AD9" s="12">
        <f>Table1[[#This Row],[Profit$]]/Table1[[#This Row],[cost price$]]</f>
        <v>0.11111111111111116</v>
      </c>
    </row>
    <row r="10" spans="1:30" ht="15.75" customHeight="1" x14ac:dyDescent="0.3">
      <c r="A10" s="2">
        <v>9</v>
      </c>
      <c r="B10" s="2" t="s">
        <v>58</v>
      </c>
      <c r="C10" s="3">
        <v>41799</v>
      </c>
      <c r="D10" s="3" t="str">
        <f>TEXT(Table1[[#This Row],[Order Date]],"MMMM")</f>
        <v>June</v>
      </c>
      <c r="E10" s="3" t="str">
        <f>TEXT(Table1[[#This Row],[Order Date]],"YYYy")</f>
        <v>2014</v>
      </c>
      <c r="F10" s="3">
        <v>41804</v>
      </c>
      <c r="G10" s="2" t="s">
        <v>47</v>
      </c>
      <c r="H10" s="2" t="s">
        <v>59</v>
      </c>
      <c r="I10" s="2" t="s">
        <v>60</v>
      </c>
      <c r="J10" s="2" t="s">
        <v>23</v>
      </c>
      <c r="K10" s="2" t="s">
        <v>24</v>
      </c>
      <c r="L10" s="2" t="s">
        <v>39</v>
      </c>
      <c r="M10" s="2" t="s">
        <v>40</v>
      </c>
      <c r="N10" s="2">
        <v>90032</v>
      </c>
      <c r="O10" s="2" t="s">
        <v>41</v>
      </c>
      <c r="P10" s="2" t="s">
        <v>71</v>
      </c>
      <c r="Q10" s="2" t="s">
        <v>43</v>
      </c>
      <c r="R10" s="2" t="s">
        <v>72</v>
      </c>
      <c r="S10" s="2" t="s">
        <v>73</v>
      </c>
      <c r="T10" s="6">
        <v>18.504000000000001</v>
      </c>
      <c r="U10" s="2">
        <v>3</v>
      </c>
      <c r="V10" s="9">
        <v>0.2</v>
      </c>
      <c r="W10" s="6">
        <v>5.7824999999999998</v>
      </c>
      <c r="X10" s="12">
        <f>Table1[[#This Row],[Profit$]]/Table1[[#This Row],[Sales$]]</f>
        <v>0.31249999999999994</v>
      </c>
      <c r="Y10" s="13">
        <f>Table1[[#This Row],[Sales$]]-Table1[[#This Row],[Profit$]]</f>
        <v>12.721500000000002</v>
      </c>
      <c r="Z10" s="13">
        <f>Table1[[#This Row],[Sales$]]/Table1[[#This Row],[Quantity]]</f>
        <v>6.1680000000000001</v>
      </c>
      <c r="AA10" s="13">
        <f>Table1[[#This Row],[Profit$]]/Table1[[#This Row],[Quantity]]</f>
        <v>1.9275</v>
      </c>
      <c r="AB10" s="4" t="str">
        <f>IF(Table1[[#This Row],[Profit$]]&lt;0,"loss","profit")</f>
        <v>profit</v>
      </c>
      <c r="AC10" s="4" t="str">
        <f>IF(Table1[[#This Row],[Discount]]&gt;0.2,"high",IF(Table1[[#This Row],[Discount]]&gt;0.1,"average","low"))</f>
        <v>average</v>
      </c>
      <c r="AD10" s="12">
        <f>Table1[[#This Row],[Profit$]]/Table1[[#This Row],[cost price$]]</f>
        <v>0.45454545454545442</v>
      </c>
    </row>
    <row r="11" spans="1:30" ht="15.75" customHeight="1" x14ac:dyDescent="0.3">
      <c r="A11" s="2">
        <v>10</v>
      </c>
      <c r="B11" s="2" t="s">
        <v>58</v>
      </c>
      <c r="C11" s="3">
        <v>41799</v>
      </c>
      <c r="D11" s="3" t="str">
        <f>TEXT(Table1[[#This Row],[Order Date]],"MMMM")</f>
        <v>June</v>
      </c>
      <c r="E11" s="3" t="str">
        <f>TEXT(Table1[[#This Row],[Order Date]],"YYYy")</f>
        <v>2014</v>
      </c>
      <c r="F11" s="3">
        <v>41804</v>
      </c>
      <c r="G11" s="2" t="s">
        <v>47</v>
      </c>
      <c r="H11" s="2" t="s">
        <v>59</v>
      </c>
      <c r="I11" s="2" t="s">
        <v>60</v>
      </c>
      <c r="J11" s="2" t="s">
        <v>23</v>
      </c>
      <c r="K11" s="2" t="s">
        <v>24</v>
      </c>
      <c r="L11" s="2" t="s">
        <v>39</v>
      </c>
      <c r="M11" s="2" t="s">
        <v>40</v>
      </c>
      <c r="N11" s="2">
        <v>90032</v>
      </c>
      <c r="O11" s="2" t="s">
        <v>41</v>
      </c>
      <c r="P11" s="2" t="s">
        <v>74</v>
      </c>
      <c r="Q11" s="2" t="s">
        <v>43</v>
      </c>
      <c r="R11" s="2" t="s">
        <v>75</v>
      </c>
      <c r="S11" s="2" t="s">
        <v>76</v>
      </c>
      <c r="T11" s="6">
        <v>114.9</v>
      </c>
      <c r="U11" s="2">
        <v>5</v>
      </c>
      <c r="V11" s="9">
        <v>0</v>
      </c>
      <c r="W11" s="6">
        <v>34.469999999999992</v>
      </c>
      <c r="X11" s="12">
        <f>Table1[[#This Row],[Profit$]]/Table1[[#This Row],[Sales$]]</f>
        <v>0.29999999999999993</v>
      </c>
      <c r="Y11" s="13">
        <f>Table1[[#This Row],[Sales$]]-Table1[[#This Row],[Profit$]]</f>
        <v>80.430000000000007</v>
      </c>
      <c r="Z11" s="13">
        <f>Table1[[#This Row],[Sales$]]/Table1[[#This Row],[Quantity]]</f>
        <v>22.98</v>
      </c>
      <c r="AA11" s="13">
        <f>Table1[[#This Row],[Profit$]]/Table1[[#This Row],[Quantity]]</f>
        <v>6.8939999999999984</v>
      </c>
      <c r="AB11" s="4" t="str">
        <f>IF(Table1[[#This Row],[Profit$]]&lt;0,"loss","profit")</f>
        <v>profit</v>
      </c>
      <c r="AC11" s="4" t="str">
        <f>IF(Table1[[#This Row],[Discount]]&gt;0.2,"high",IF(Table1[[#This Row],[Discount]]&gt;0.1,"average","low"))</f>
        <v>low</v>
      </c>
      <c r="AD11" s="12">
        <f>Table1[[#This Row],[Profit$]]/Table1[[#This Row],[cost price$]]</f>
        <v>0.42857142857142844</v>
      </c>
    </row>
    <row r="12" spans="1:30" ht="15.75" customHeight="1" x14ac:dyDescent="0.3">
      <c r="A12" s="2">
        <v>11</v>
      </c>
      <c r="B12" s="2" t="s">
        <v>58</v>
      </c>
      <c r="C12" s="3">
        <v>41799</v>
      </c>
      <c r="D12" s="3" t="str">
        <f>TEXT(Table1[[#This Row],[Order Date]],"MMMM")</f>
        <v>June</v>
      </c>
      <c r="E12" s="3" t="str">
        <f>TEXT(Table1[[#This Row],[Order Date]],"YYYy")</f>
        <v>2014</v>
      </c>
      <c r="F12" s="3">
        <v>41804</v>
      </c>
      <c r="G12" s="2" t="s">
        <v>47</v>
      </c>
      <c r="H12" s="2" t="s">
        <v>59</v>
      </c>
      <c r="I12" s="2" t="s">
        <v>60</v>
      </c>
      <c r="J12" s="2" t="s">
        <v>23</v>
      </c>
      <c r="K12" s="2" t="s">
        <v>24</v>
      </c>
      <c r="L12" s="2" t="s">
        <v>39</v>
      </c>
      <c r="M12" s="2" t="s">
        <v>40</v>
      </c>
      <c r="N12" s="2">
        <v>90032</v>
      </c>
      <c r="O12" s="2" t="s">
        <v>41</v>
      </c>
      <c r="P12" s="2" t="s">
        <v>77</v>
      </c>
      <c r="Q12" s="2" t="s">
        <v>29</v>
      </c>
      <c r="R12" s="2" t="s">
        <v>53</v>
      </c>
      <c r="S12" s="2" t="s">
        <v>78</v>
      </c>
      <c r="T12" s="6">
        <v>1706.1840000000002</v>
      </c>
      <c r="U12" s="2">
        <v>9</v>
      </c>
      <c r="V12" s="9">
        <v>0.2</v>
      </c>
      <c r="W12" s="6">
        <v>85.309199999999805</v>
      </c>
      <c r="X12" s="12">
        <f>Table1[[#This Row],[Profit$]]/Table1[[#This Row],[Sales$]]</f>
        <v>4.9999999999999878E-2</v>
      </c>
      <c r="Y12" s="13">
        <f>Table1[[#This Row],[Sales$]]-Table1[[#This Row],[Profit$]]</f>
        <v>1620.8748000000005</v>
      </c>
      <c r="Z12" s="13">
        <f>Table1[[#This Row],[Sales$]]/Table1[[#This Row],[Quantity]]</f>
        <v>189.57600000000002</v>
      </c>
      <c r="AA12" s="13">
        <f>Table1[[#This Row],[Profit$]]/Table1[[#This Row],[Quantity]]</f>
        <v>9.4787999999999784</v>
      </c>
      <c r="AB12" s="4" t="str">
        <f>IF(Table1[[#This Row],[Profit$]]&lt;0,"loss","profit")</f>
        <v>profit</v>
      </c>
      <c r="AC12" s="4" t="str">
        <f>IF(Table1[[#This Row],[Discount]]&gt;0.2,"high",IF(Table1[[#This Row],[Discount]]&gt;0.1,"average","low"))</f>
        <v>average</v>
      </c>
      <c r="AD12" s="12">
        <f>Table1[[#This Row],[Profit$]]/Table1[[#This Row],[cost price$]]</f>
        <v>5.2631578947368286E-2</v>
      </c>
    </row>
    <row r="13" spans="1:30" ht="15.75" customHeight="1" x14ac:dyDescent="0.3">
      <c r="A13" s="2">
        <v>12</v>
      </c>
      <c r="B13" s="2" t="s">
        <v>58</v>
      </c>
      <c r="C13" s="3">
        <v>41799</v>
      </c>
      <c r="D13" s="3" t="str">
        <f>TEXT(Table1[[#This Row],[Order Date]],"MMMM")</f>
        <v>June</v>
      </c>
      <c r="E13" s="3" t="str">
        <f>TEXT(Table1[[#This Row],[Order Date]],"YYYy")</f>
        <v>2014</v>
      </c>
      <c r="F13" s="3">
        <v>41804</v>
      </c>
      <c r="G13" s="2" t="s">
        <v>47</v>
      </c>
      <c r="H13" s="2" t="s">
        <v>59</v>
      </c>
      <c r="I13" s="2" t="s">
        <v>60</v>
      </c>
      <c r="J13" s="2" t="s">
        <v>23</v>
      </c>
      <c r="K13" s="2" t="s">
        <v>24</v>
      </c>
      <c r="L13" s="2" t="s">
        <v>39</v>
      </c>
      <c r="M13" s="2" t="s">
        <v>40</v>
      </c>
      <c r="N13" s="2">
        <v>90032</v>
      </c>
      <c r="O13" s="2" t="s">
        <v>41</v>
      </c>
      <c r="P13" s="2" t="s">
        <v>79</v>
      </c>
      <c r="Q13" s="2" t="s">
        <v>68</v>
      </c>
      <c r="R13" s="2" t="s">
        <v>69</v>
      </c>
      <c r="S13" s="2" t="s">
        <v>80</v>
      </c>
      <c r="T13" s="6">
        <v>911.42399999999998</v>
      </c>
      <c r="U13" s="2">
        <v>4</v>
      </c>
      <c r="V13" s="9">
        <v>0.2</v>
      </c>
      <c r="W13" s="6">
        <v>68.356800000000021</v>
      </c>
      <c r="X13" s="12">
        <f>Table1[[#This Row],[Profit$]]/Table1[[#This Row],[Sales$]]</f>
        <v>7.5000000000000025E-2</v>
      </c>
      <c r="Y13" s="13">
        <f>Table1[[#This Row],[Sales$]]-Table1[[#This Row],[Profit$]]</f>
        <v>843.06719999999996</v>
      </c>
      <c r="Z13" s="13">
        <f>Table1[[#This Row],[Sales$]]/Table1[[#This Row],[Quantity]]</f>
        <v>227.85599999999999</v>
      </c>
      <c r="AA13" s="13">
        <f>Table1[[#This Row],[Profit$]]/Table1[[#This Row],[Quantity]]</f>
        <v>17.089200000000005</v>
      </c>
      <c r="AB13" s="4" t="str">
        <f>IF(Table1[[#This Row],[Profit$]]&lt;0,"loss","profit")</f>
        <v>profit</v>
      </c>
      <c r="AC13" s="4" t="str">
        <f>IF(Table1[[#This Row],[Discount]]&gt;0.2,"high",IF(Table1[[#This Row],[Discount]]&gt;0.1,"average","low"))</f>
        <v>average</v>
      </c>
      <c r="AD13" s="12">
        <f>Table1[[#This Row],[Profit$]]/Table1[[#This Row],[cost price$]]</f>
        <v>8.1081081081081113E-2</v>
      </c>
    </row>
    <row r="14" spans="1:30" ht="15.75" customHeight="1" x14ac:dyDescent="0.3">
      <c r="A14" s="2">
        <v>13</v>
      </c>
      <c r="B14" s="2" t="s">
        <v>81</v>
      </c>
      <c r="C14" s="3">
        <v>42840</v>
      </c>
      <c r="D14" s="3" t="str">
        <f>TEXT(Table1[[#This Row],[Order Date]],"MMMM")</f>
        <v>April</v>
      </c>
      <c r="E14" s="3" t="str">
        <f>TEXT(Table1[[#This Row],[Order Date]],"YYYy")</f>
        <v>2017</v>
      </c>
      <c r="F14" s="3">
        <v>42845</v>
      </c>
      <c r="G14" s="2" t="s">
        <v>47</v>
      </c>
      <c r="H14" s="2" t="s">
        <v>82</v>
      </c>
      <c r="I14" s="2" t="s">
        <v>83</v>
      </c>
      <c r="J14" s="2" t="s">
        <v>23</v>
      </c>
      <c r="K14" s="2" t="s">
        <v>24</v>
      </c>
      <c r="L14" s="2" t="s">
        <v>84</v>
      </c>
      <c r="M14" s="2" t="s">
        <v>85</v>
      </c>
      <c r="N14" s="2">
        <v>28027</v>
      </c>
      <c r="O14" s="2" t="s">
        <v>27</v>
      </c>
      <c r="P14" s="2" t="s">
        <v>86</v>
      </c>
      <c r="Q14" s="2" t="s">
        <v>43</v>
      </c>
      <c r="R14" s="2" t="s">
        <v>87</v>
      </c>
      <c r="S14" s="2" t="s">
        <v>88</v>
      </c>
      <c r="T14" s="6">
        <v>15.552000000000003</v>
      </c>
      <c r="U14" s="2">
        <v>3</v>
      </c>
      <c r="V14" s="9">
        <v>0.2</v>
      </c>
      <c r="W14" s="6">
        <v>5.4432</v>
      </c>
      <c r="X14" s="12">
        <f>Table1[[#This Row],[Profit$]]/Table1[[#This Row],[Sales$]]</f>
        <v>0.34999999999999992</v>
      </c>
      <c r="Y14" s="13">
        <f>Table1[[#This Row],[Sales$]]-Table1[[#This Row],[Profit$]]</f>
        <v>10.108800000000002</v>
      </c>
      <c r="Z14" s="13">
        <f>Table1[[#This Row],[Sales$]]/Table1[[#This Row],[Quantity]]</f>
        <v>5.1840000000000011</v>
      </c>
      <c r="AA14" s="13">
        <f>Table1[[#This Row],[Profit$]]/Table1[[#This Row],[Quantity]]</f>
        <v>1.8144</v>
      </c>
      <c r="AB14" s="4" t="str">
        <f>IF(Table1[[#This Row],[Profit$]]&lt;0,"loss","profit")</f>
        <v>profit</v>
      </c>
      <c r="AC14" s="4" t="str">
        <f>IF(Table1[[#This Row],[Discount]]&gt;0.2,"high",IF(Table1[[#This Row],[Discount]]&gt;0.1,"average","low"))</f>
        <v>average</v>
      </c>
      <c r="AD14" s="12">
        <f>Table1[[#This Row],[Profit$]]/Table1[[#This Row],[cost price$]]</f>
        <v>0.53846153846153832</v>
      </c>
    </row>
    <row r="15" spans="1:30" ht="15.75" customHeight="1" x14ac:dyDescent="0.3">
      <c r="A15" s="2">
        <v>14</v>
      </c>
      <c r="B15" s="2" t="s">
        <v>89</v>
      </c>
      <c r="C15" s="3">
        <v>42709</v>
      </c>
      <c r="D15" s="3" t="str">
        <f>TEXT(Table1[[#This Row],[Order Date]],"MMMM")</f>
        <v>December</v>
      </c>
      <c r="E15" s="3" t="str">
        <f>TEXT(Table1[[#This Row],[Order Date]],"YYYy")</f>
        <v>2016</v>
      </c>
      <c r="F15" s="3">
        <v>42714</v>
      </c>
      <c r="G15" s="2" t="s">
        <v>47</v>
      </c>
      <c r="H15" s="2" t="s">
        <v>90</v>
      </c>
      <c r="I15" s="2" t="s">
        <v>91</v>
      </c>
      <c r="J15" s="2" t="s">
        <v>23</v>
      </c>
      <c r="K15" s="2" t="s">
        <v>24</v>
      </c>
      <c r="L15" s="2" t="s">
        <v>92</v>
      </c>
      <c r="M15" s="2" t="s">
        <v>93</v>
      </c>
      <c r="N15" s="2">
        <v>98103</v>
      </c>
      <c r="O15" s="2" t="s">
        <v>41</v>
      </c>
      <c r="P15" s="2" t="s">
        <v>94</v>
      </c>
      <c r="Q15" s="2" t="s">
        <v>43</v>
      </c>
      <c r="R15" s="2" t="s">
        <v>72</v>
      </c>
      <c r="S15" s="2" t="s">
        <v>95</v>
      </c>
      <c r="T15" s="6">
        <v>407.97600000000006</v>
      </c>
      <c r="U15" s="2">
        <v>3</v>
      </c>
      <c r="V15" s="9">
        <v>0.2</v>
      </c>
      <c r="W15" s="6">
        <v>132.59219999999993</v>
      </c>
      <c r="X15" s="12">
        <f>Table1[[#This Row],[Profit$]]/Table1[[#This Row],[Sales$]]</f>
        <v>0.32499999999999979</v>
      </c>
      <c r="Y15" s="13">
        <f>Table1[[#This Row],[Sales$]]-Table1[[#This Row],[Profit$]]</f>
        <v>275.38380000000012</v>
      </c>
      <c r="Z15" s="13">
        <f>Table1[[#This Row],[Sales$]]/Table1[[#This Row],[Quantity]]</f>
        <v>135.99200000000002</v>
      </c>
      <c r="AA15" s="13">
        <f>Table1[[#This Row],[Profit$]]/Table1[[#This Row],[Quantity]]</f>
        <v>44.19739999999998</v>
      </c>
      <c r="AB15" s="4" t="str">
        <f>IF(Table1[[#This Row],[Profit$]]&lt;0,"loss","profit")</f>
        <v>profit</v>
      </c>
      <c r="AC15" s="4" t="str">
        <f>IF(Table1[[#This Row],[Discount]]&gt;0.2,"high",IF(Table1[[#This Row],[Discount]]&gt;0.1,"average","low"))</f>
        <v>average</v>
      </c>
      <c r="AD15" s="12">
        <f>Table1[[#This Row],[Profit$]]/Table1[[#This Row],[cost price$]]</f>
        <v>0.48148148148148101</v>
      </c>
    </row>
    <row r="16" spans="1:30" ht="15.75" customHeight="1" x14ac:dyDescent="0.3">
      <c r="A16" s="2">
        <v>15</v>
      </c>
      <c r="B16" s="2" t="s">
        <v>96</v>
      </c>
      <c r="C16" s="3">
        <v>42330</v>
      </c>
      <c r="D16" s="3" t="str">
        <f>TEXT(Table1[[#This Row],[Order Date]],"MMMM")</f>
        <v>November</v>
      </c>
      <c r="E16" s="3" t="str">
        <f>TEXT(Table1[[#This Row],[Order Date]],"YYYy")</f>
        <v>2015</v>
      </c>
      <c r="F16" s="3">
        <v>42334</v>
      </c>
      <c r="G16" s="2" t="s">
        <v>47</v>
      </c>
      <c r="H16" s="2" t="s">
        <v>97</v>
      </c>
      <c r="I16" s="2" t="s">
        <v>98</v>
      </c>
      <c r="J16" s="2" t="s">
        <v>99</v>
      </c>
      <c r="K16" s="2" t="s">
        <v>24</v>
      </c>
      <c r="L16" s="2" t="s">
        <v>100</v>
      </c>
      <c r="M16" s="2" t="s">
        <v>101</v>
      </c>
      <c r="N16" s="2">
        <v>76106</v>
      </c>
      <c r="O16" s="2" t="s">
        <v>102</v>
      </c>
      <c r="P16" s="2" t="s">
        <v>103</v>
      </c>
      <c r="Q16" s="2" t="s">
        <v>43</v>
      </c>
      <c r="R16" s="2" t="s">
        <v>75</v>
      </c>
      <c r="S16" s="2" t="s">
        <v>104</v>
      </c>
      <c r="T16" s="6">
        <v>68.809999999999988</v>
      </c>
      <c r="U16" s="2">
        <v>5</v>
      </c>
      <c r="V16" s="9">
        <v>0.8</v>
      </c>
      <c r="W16" s="6">
        <v>-123.858</v>
      </c>
      <c r="X16" s="12">
        <f>Table1[[#This Row],[Profit$]]/Table1[[#This Row],[Sales$]]</f>
        <v>-1.8000000000000003</v>
      </c>
      <c r="Y16" s="13">
        <f>Table1[[#This Row],[Sales$]]-Table1[[#This Row],[Profit$]]</f>
        <v>192.66800000000001</v>
      </c>
      <c r="Z16" s="13">
        <f>Table1[[#This Row],[Sales$]]/Table1[[#This Row],[Quantity]]</f>
        <v>13.761999999999997</v>
      </c>
      <c r="AA16" s="13">
        <f>Table1[[#This Row],[Profit$]]/Table1[[#This Row],[Quantity]]</f>
        <v>-24.771599999999999</v>
      </c>
      <c r="AB16" s="4" t="str">
        <f>IF(Table1[[#This Row],[Profit$]]&lt;0,"loss","profit")</f>
        <v>loss</v>
      </c>
      <c r="AC16" s="4" t="str">
        <f>IF(Table1[[#This Row],[Discount]]&gt;0.2,"high",IF(Table1[[#This Row],[Discount]]&gt;0.1,"average","low"))</f>
        <v>high</v>
      </c>
      <c r="AD16" s="12">
        <f>Table1[[#This Row],[Profit$]]/Table1[[#This Row],[cost price$]]</f>
        <v>-0.6428571428571429</v>
      </c>
    </row>
    <row r="17" spans="1:30" ht="15.75" customHeight="1" x14ac:dyDescent="0.3">
      <c r="A17" s="2">
        <v>16</v>
      </c>
      <c r="B17" s="2" t="s">
        <v>96</v>
      </c>
      <c r="C17" s="3">
        <v>42330</v>
      </c>
      <c r="D17" s="3" t="str">
        <f>TEXT(Table1[[#This Row],[Order Date]],"MMMM")</f>
        <v>November</v>
      </c>
      <c r="E17" s="3" t="str">
        <f>TEXT(Table1[[#This Row],[Order Date]],"YYYy")</f>
        <v>2015</v>
      </c>
      <c r="F17" s="3">
        <v>42334</v>
      </c>
      <c r="G17" s="2" t="s">
        <v>47</v>
      </c>
      <c r="H17" s="2" t="s">
        <v>97</v>
      </c>
      <c r="I17" s="2" t="s">
        <v>98</v>
      </c>
      <c r="J17" s="2" t="s">
        <v>99</v>
      </c>
      <c r="K17" s="2" t="s">
        <v>24</v>
      </c>
      <c r="L17" s="2" t="s">
        <v>100</v>
      </c>
      <c r="M17" s="2" t="s">
        <v>101</v>
      </c>
      <c r="N17" s="2">
        <v>76106</v>
      </c>
      <c r="O17" s="2" t="s">
        <v>102</v>
      </c>
      <c r="P17" s="2" t="s">
        <v>105</v>
      </c>
      <c r="Q17" s="2" t="s">
        <v>43</v>
      </c>
      <c r="R17" s="2" t="s">
        <v>72</v>
      </c>
      <c r="S17" s="2" t="s">
        <v>106</v>
      </c>
      <c r="T17" s="6">
        <v>2.5439999999999996</v>
      </c>
      <c r="U17" s="2">
        <v>3</v>
      </c>
      <c r="V17" s="9">
        <v>0.8</v>
      </c>
      <c r="W17" s="6">
        <v>-3.8160000000000016</v>
      </c>
      <c r="X17" s="12">
        <f>Table1[[#This Row],[Profit$]]/Table1[[#This Row],[Sales$]]</f>
        <v>-1.5000000000000009</v>
      </c>
      <c r="Y17" s="13">
        <f>Table1[[#This Row],[Sales$]]-Table1[[#This Row],[Profit$]]</f>
        <v>6.3600000000000012</v>
      </c>
      <c r="Z17" s="13">
        <f>Table1[[#This Row],[Sales$]]/Table1[[#This Row],[Quantity]]</f>
        <v>0.84799999999999986</v>
      </c>
      <c r="AA17" s="13">
        <f>Table1[[#This Row],[Profit$]]/Table1[[#This Row],[Quantity]]</f>
        <v>-1.2720000000000005</v>
      </c>
      <c r="AB17" s="4" t="str">
        <f>IF(Table1[[#This Row],[Profit$]]&lt;0,"loss","profit")</f>
        <v>loss</v>
      </c>
      <c r="AC17" s="4" t="str">
        <f>IF(Table1[[#This Row],[Discount]]&gt;0.2,"high",IF(Table1[[#This Row],[Discount]]&gt;0.1,"average","low"))</f>
        <v>high</v>
      </c>
      <c r="AD17" s="12">
        <f>Table1[[#This Row],[Profit$]]/Table1[[#This Row],[cost price$]]</f>
        <v>-0.60000000000000009</v>
      </c>
    </row>
    <row r="18" spans="1:30" ht="15.75" customHeight="1" x14ac:dyDescent="0.3">
      <c r="A18" s="2">
        <v>17</v>
      </c>
      <c r="B18" s="2" t="s">
        <v>107</v>
      </c>
      <c r="C18" s="3">
        <v>41954</v>
      </c>
      <c r="D18" s="3" t="str">
        <f>TEXT(Table1[[#This Row],[Order Date]],"MMMM")</f>
        <v>November</v>
      </c>
      <c r="E18" s="3" t="str">
        <f>TEXT(Table1[[#This Row],[Order Date]],"YYYy")</f>
        <v>2014</v>
      </c>
      <c r="F18" s="3">
        <v>41961</v>
      </c>
      <c r="G18" s="2" t="s">
        <v>47</v>
      </c>
      <c r="H18" s="2" t="s">
        <v>108</v>
      </c>
      <c r="I18" s="2" t="s">
        <v>109</v>
      </c>
      <c r="J18" s="2" t="s">
        <v>23</v>
      </c>
      <c r="K18" s="2" t="s">
        <v>24</v>
      </c>
      <c r="L18" s="2" t="s">
        <v>110</v>
      </c>
      <c r="M18" s="2" t="s">
        <v>111</v>
      </c>
      <c r="N18" s="2">
        <v>53711</v>
      </c>
      <c r="O18" s="2" t="s">
        <v>102</v>
      </c>
      <c r="P18" s="2" t="s">
        <v>112</v>
      </c>
      <c r="Q18" s="2" t="s">
        <v>43</v>
      </c>
      <c r="R18" s="2" t="s">
        <v>56</v>
      </c>
      <c r="S18" s="2" t="s">
        <v>113</v>
      </c>
      <c r="T18" s="6">
        <v>665.88</v>
      </c>
      <c r="U18" s="2">
        <v>6</v>
      </c>
      <c r="V18" s="9">
        <v>0</v>
      </c>
      <c r="W18" s="6">
        <v>13.317599999999999</v>
      </c>
      <c r="X18" s="12">
        <f>Table1[[#This Row],[Profit$]]/Table1[[#This Row],[Sales$]]</f>
        <v>1.9999999999999997E-2</v>
      </c>
      <c r="Y18" s="13">
        <f>Table1[[#This Row],[Sales$]]-Table1[[#This Row],[Profit$]]</f>
        <v>652.56240000000003</v>
      </c>
      <c r="Z18" s="13">
        <f>Table1[[#This Row],[Sales$]]/Table1[[#This Row],[Quantity]]</f>
        <v>110.98</v>
      </c>
      <c r="AA18" s="13">
        <f>Table1[[#This Row],[Profit$]]/Table1[[#This Row],[Quantity]]</f>
        <v>2.2195999999999998</v>
      </c>
      <c r="AB18" s="4" t="str">
        <f>IF(Table1[[#This Row],[Profit$]]&lt;0,"loss","profit")</f>
        <v>profit</v>
      </c>
      <c r="AC18" s="4" t="str">
        <f>IF(Table1[[#This Row],[Discount]]&gt;0.2,"high",IF(Table1[[#This Row],[Discount]]&gt;0.1,"average","low"))</f>
        <v>low</v>
      </c>
      <c r="AD18" s="12">
        <f>Table1[[#This Row],[Profit$]]/Table1[[#This Row],[cost price$]]</f>
        <v>2.0408163265306121E-2</v>
      </c>
    </row>
    <row r="19" spans="1:30" ht="15.75" customHeight="1" x14ac:dyDescent="0.3">
      <c r="A19" s="2">
        <v>18</v>
      </c>
      <c r="B19" s="2" t="s">
        <v>114</v>
      </c>
      <c r="C19" s="3">
        <v>41772</v>
      </c>
      <c r="D19" s="3" t="str">
        <f>TEXT(Table1[[#This Row],[Order Date]],"MMMM")</f>
        <v>May</v>
      </c>
      <c r="E19" s="3" t="str">
        <f>TEXT(Table1[[#This Row],[Order Date]],"YYYy")</f>
        <v>2014</v>
      </c>
      <c r="F19" s="3">
        <v>41774</v>
      </c>
      <c r="G19" s="2" t="s">
        <v>20</v>
      </c>
      <c r="H19" s="2" t="s">
        <v>115</v>
      </c>
      <c r="I19" s="2" t="s">
        <v>116</v>
      </c>
      <c r="J19" s="2" t="s">
        <v>23</v>
      </c>
      <c r="K19" s="2" t="s">
        <v>24</v>
      </c>
      <c r="L19" s="2" t="s">
        <v>117</v>
      </c>
      <c r="M19" s="2" t="s">
        <v>118</v>
      </c>
      <c r="N19" s="2">
        <v>84084</v>
      </c>
      <c r="O19" s="2" t="s">
        <v>41</v>
      </c>
      <c r="P19" s="2" t="s">
        <v>119</v>
      </c>
      <c r="Q19" s="2" t="s">
        <v>43</v>
      </c>
      <c r="R19" s="2" t="s">
        <v>56</v>
      </c>
      <c r="S19" s="2" t="s">
        <v>120</v>
      </c>
      <c r="T19" s="6">
        <v>55.5</v>
      </c>
      <c r="U19" s="2">
        <v>2</v>
      </c>
      <c r="V19" s="9">
        <v>0</v>
      </c>
      <c r="W19" s="6">
        <v>9.9899999999999949</v>
      </c>
      <c r="X19" s="12">
        <f>Table1[[#This Row],[Profit$]]/Table1[[#This Row],[Sales$]]</f>
        <v>0.17999999999999991</v>
      </c>
      <c r="Y19" s="13">
        <f>Table1[[#This Row],[Sales$]]-Table1[[#This Row],[Profit$]]</f>
        <v>45.510000000000005</v>
      </c>
      <c r="Z19" s="13">
        <f>Table1[[#This Row],[Sales$]]/Table1[[#This Row],[Quantity]]</f>
        <v>27.75</v>
      </c>
      <c r="AA19" s="13">
        <f>Table1[[#This Row],[Profit$]]/Table1[[#This Row],[Quantity]]</f>
        <v>4.9949999999999974</v>
      </c>
      <c r="AB19" s="4" t="str">
        <f>IF(Table1[[#This Row],[Profit$]]&lt;0,"loss","profit")</f>
        <v>profit</v>
      </c>
      <c r="AC19" s="4" t="str">
        <f>IF(Table1[[#This Row],[Discount]]&gt;0.2,"high",IF(Table1[[#This Row],[Discount]]&gt;0.1,"average","low"))</f>
        <v>low</v>
      </c>
      <c r="AD19" s="12">
        <f>Table1[[#This Row],[Profit$]]/Table1[[#This Row],[cost price$]]</f>
        <v>0.21951219512195108</v>
      </c>
    </row>
    <row r="20" spans="1:30" ht="15.75" customHeight="1" x14ac:dyDescent="0.3">
      <c r="A20" s="2">
        <v>19</v>
      </c>
      <c r="B20" s="2" t="s">
        <v>121</v>
      </c>
      <c r="C20" s="3">
        <v>41878</v>
      </c>
      <c r="D20" s="3" t="str">
        <f>TEXT(Table1[[#This Row],[Order Date]],"MMMM")</f>
        <v>August</v>
      </c>
      <c r="E20" s="3" t="str">
        <f>TEXT(Table1[[#This Row],[Order Date]],"YYYy")</f>
        <v>2014</v>
      </c>
      <c r="F20" s="3">
        <v>41883</v>
      </c>
      <c r="G20" s="2" t="s">
        <v>20</v>
      </c>
      <c r="H20" s="2" t="s">
        <v>122</v>
      </c>
      <c r="I20" s="2" t="s">
        <v>123</v>
      </c>
      <c r="J20" s="2" t="s">
        <v>23</v>
      </c>
      <c r="K20" s="2" t="s">
        <v>24</v>
      </c>
      <c r="L20" s="2" t="s">
        <v>124</v>
      </c>
      <c r="M20" s="2" t="s">
        <v>40</v>
      </c>
      <c r="N20" s="2">
        <v>94109</v>
      </c>
      <c r="O20" s="2" t="s">
        <v>41</v>
      </c>
      <c r="P20" s="2" t="s">
        <v>125</v>
      </c>
      <c r="Q20" s="2" t="s">
        <v>43</v>
      </c>
      <c r="R20" s="2" t="s">
        <v>65</v>
      </c>
      <c r="S20" s="2" t="s">
        <v>126</v>
      </c>
      <c r="T20" s="6">
        <v>8.56</v>
      </c>
      <c r="U20" s="2">
        <v>2</v>
      </c>
      <c r="V20" s="9">
        <v>0</v>
      </c>
      <c r="W20" s="6">
        <v>2.4823999999999993</v>
      </c>
      <c r="X20" s="12">
        <f>Table1[[#This Row],[Profit$]]/Table1[[#This Row],[Sales$]]</f>
        <v>0.28999999999999992</v>
      </c>
      <c r="Y20" s="13">
        <f>Table1[[#This Row],[Sales$]]-Table1[[#This Row],[Profit$]]</f>
        <v>6.0776000000000012</v>
      </c>
      <c r="Z20" s="13">
        <f>Table1[[#This Row],[Sales$]]/Table1[[#This Row],[Quantity]]</f>
        <v>4.28</v>
      </c>
      <c r="AA20" s="13">
        <f>Table1[[#This Row],[Profit$]]/Table1[[#This Row],[Quantity]]</f>
        <v>1.2411999999999996</v>
      </c>
      <c r="AB20" s="4" t="str">
        <f>IF(Table1[[#This Row],[Profit$]]&lt;0,"loss","profit")</f>
        <v>profit</v>
      </c>
      <c r="AC20" s="4" t="str">
        <f>IF(Table1[[#This Row],[Discount]]&gt;0.2,"high",IF(Table1[[#This Row],[Discount]]&gt;0.1,"average","low"))</f>
        <v>low</v>
      </c>
      <c r="AD20" s="12">
        <f>Table1[[#This Row],[Profit$]]/Table1[[#This Row],[cost price$]]</f>
        <v>0.4084507042253519</v>
      </c>
    </row>
    <row r="21" spans="1:30" ht="15.75" customHeight="1" x14ac:dyDescent="0.3">
      <c r="A21" s="2">
        <v>20</v>
      </c>
      <c r="B21" s="2" t="s">
        <v>121</v>
      </c>
      <c r="C21" s="3">
        <v>41878</v>
      </c>
      <c r="D21" s="3" t="str">
        <f>TEXT(Table1[[#This Row],[Order Date]],"MMMM")</f>
        <v>August</v>
      </c>
      <c r="E21" s="3" t="str">
        <f>TEXT(Table1[[#This Row],[Order Date]],"YYYy")</f>
        <v>2014</v>
      </c>
      <c r="F21" s="3">
        <v>41883</v>
      </c>
      <c r="G21" s="2" t="s">
        <v>20</v>
      </c>
      <c r="H21" s="2" t="s">
        <v>122</v>
      </c>
      <c r="I21" s="2" t="s">
        <v>123</v>
      </c>
      <c r="J21" s="2" t="s">
        <v>23</v>
      </c>
      <c r="K21" s="2" t="s">
        <v>24</v>
      </c>
      <c r="L21" s="2" t="s">
        <v>124</v>
      </c>
      <c r="M21" s="2" t="s">
        <v>40</v>
      </c>
      <c r="N21" s="2">
        <v>94109</v>
      </c>
      <c r="O21" s="2" t="s">
        <v>41</v>
      </c>
      <c r="P21" s="2" t="s">
        <v>127</v>
      </c>
      <c r="Q21" s="2" t="s">
        <v>68</v>
      </c>
      <c r="R21" s="2" t="s">
        <v>69</v>
      </c>
      <c r="S21" s="2" t="s">
        <v>128</v>
      </c>
      <c r="T21" s="6">
        <v>213.48000000000002</v>
      </c>
      <c r="U21" s="2">
        <v>3</v>
      </c>
      <c r="V21" s="9">
        <v>0.2</v>
      </c>
      <c r="W21" s="6">
        <v>16.010999999999981</v>
      </c>
      <c r="X21" s="12">
        <f>Table1[[#This Row],[Profit$]]/Table1[[#This Row],[Sales$]]</f>
        <v>7.49999999999999E-2</v>
      </c>
      <c r="Y21" s="13">
        <f>Table1[[#This Row],[Sales$]]-Table1[[#This Row],[Profit$]]</f>
        <v>197.46900000000005</v>
      </c>
      <c r="Z21" s="13">
        <f>Table1[[#This Row],[Sales$]]/Table1[[#This Row],[Quantity]]</f>
        <v>71.160000000000011</v>
      </c>
      <c r="AA21" s="13">
        <f>Table1[[#This Row],[Profit$]]/Table1[[#This Row],[Quantity]]</f>
        <v>5.3369999999999935</v>
      </c>
      <c r="AB21" s="4" t="str">
        <f>IF(Table1[[#This Row],[Profit$]]&lt;0,"loss","profit")</f>
        <v>profit</v>
      </c>
      <c r="AC21" s="4" t="str">
        <f>IF(Table1[[#This Row],[Discount]]&gt;0.2,"high",IF(Table1[[#This Row],[Discount]]&gt;0.1,"average","low"))</f>
        <v>average</v>
      </c>
      <c r="AD21" s="12">
        <f>Table1[[#This Row],[Profit$]]/Table1[[#This Row],[cost price$]]</f>
        <v>8.1081081081080961E-2</v>
      </c>
    </row>
    <row r="22" spans="1:30" ht="15.75" customHeight="1" x14ac:dyDescent="0.3">
      <c r="A22" s="2">
        <v>21</v>
      </c>
      <c r="B22" s="2" t="s">
        <v>121</v>
      </c>
      <c r="C22" s="3">
        <v>41878</v>
      </c>
      <c r="D22" s="3" t="str">
        <f>TEXT(Table1[[#This Row],[Order Date]],"MMMM")</f>
        <v>August</v>
      </c>
      <c r="E22" s="3" t="str">
        <f>TEXT(Table1[[#This Row],[Order Date]],"YYYy")</f>
        <v>2014</v>
      </c>
      <c r="F22" s="3">
        <v>41883</v>
      </c>
      <c r="G22" s="2" t="s">
        <v>20</v>
      </c>
      <c r="H22" s="2" t="s">
        <v>122</v>
      </c>
      <c r="I22" s="2" t="s">
        <v>123</v>
      </c>
      <c r="J22" s="2" t="s">
        <v>23</v>
      </c>
      <c r="K22" s="2" t="s">
        <v>24</v>
      </c>
      <c r="L22" s="2" t="s">
        <v>124</v>
      </c>
      <c r="M22" s="2" t="s">
        <v>40</v>
      </c>
      <c r="N22" s="2">
        <v>94109</v>
      </c>
      <c r="O22" s="2" t="s">
        <v>41</v>
      </c>
      <c r="P22" s="2" t="s">
        <v>129</v>
      </c>
      <c r="Q22" s="2" t="s">
        <v>43</v>
      </c>
      <c r="R22" s="2" t="s">
        <v>72</v>
      </c>
      <c r="S22" s="2" t="s">
        <v>130</v>
      </c>
      <c r="T22" s="6">
        <v>22.72</v>
      </c>
      <c r="U22" s="2">
        <v>4</v>
      </c>
      <c r="V22" s="9">
        <v>0.2</v>
      </c>
      <c r="W22" s="6">
        <v>7.3839999999999986</v>
      </c>
      <c r="X22" s="12">
        <f>Table1[[#This Row],[Profit$]]/Table1[[#This Row],[Sales$]]</f>
        <v>0.32499999999999996</v>
      </c>
      <c r="Y22" s="13">
        <f>Table1[[#This Row],[Sales$]]-Table1[[#This Row],[Profit$]]</f>
        <v>15.336</v>
      </c>
      <c r="Z22" s="13">
        <f>Table1[[#This Row],[Sales$]]/Table1[[#This Row],[Quantity]]</f>
        <v>5.68</v>
      </c>
      <c r="AA22" s="13">
        <f>Table1[[#This Row],[Profit$]]/Table1[[#This Row],[Quantity]]</f>
        <v>1.8459999999999996</v>
      </c>
      <c r="AB22" s="4" t="str">
        <f>IF(Table1[[#This Row],[Profit$]]&lt;0,"loss","profit")</f>
        <v>profit</v>
      </c>
      <c r="AC22" s="4" t="str">
        <f>IF(Table1[[#This Row],[Discount]]&gt;0.2,"high",IF(Table1[[#This Row],[Discount]]&gt;0.1,"average","low"))</f>
        <v>average</v>
      </c>
      <c r="AD22" s="12">
        <f>Table1[[#This Row],[Profit$]]/Table1[[#This Row],[cost price$]]</f>
        <v>0.4814814814814814</v>
      </c>
    </row>
    <row r="23" spans="1:30" ht="15.75" customHeight="1" x14ac:dyDescent="0.3">
      <c r="A23" s="2">
        <v>22</v>
      </c>
      <c r="B23" s="2" t="s">
        <v>131</v>
      </c>
      <c r="C23" s="3">
        <v>42713</v>
      </c>
      <c r="D23" s="3" t="str">
        <f>TEXT(Table1[[#This Row],[Order Date]],"MMMM")</f>
        <v>December</v>
      </c>
      <c r="E23" s="3" t="str">
        <f>TEXT(Table1[[#This Row],[Order Date]],"YYYy")</f>
        <v>2016</v>
      </c>
      <c r="F23" s="3">
        <v>42717</v>
      </c>
      <c r="G23" s="2" t="s">
        <v>47</v>
      </c>
      <c r="H23" s="2" t="s">
        <v>132</v>
      </c>
      <c r="I23" s="2" t="s">
        <v>133</v>
      </c>
      <c r="J23" s="2" t="s">
        <v>38</v>
      </c>
      <c r="K23" s="2" t="s">
        <v>24</v>
      </c>
      <c r="L23" s="2" t="s">
        <v>134</v>
      </c>
      <c r="M23" s="2" t="s">
        <v>135</v>
      </c>
      <c r="N23" s="2">
        <v>68025</v>
      </c>
      <c r="O23" s="2" t="s">
        <v>102</v>
      </c>
      <c r="P23" s="2" t="s">
        <v>136</v>
      </c>
      <c r="Q23" s="2" t="s">
        <v>43</v>
      </c>
      <c r="R23" s="2" t="s">
        <v>65</v>
      </c>
      <c r="S23" s="2" t="s">
        <v>137</v>
      </c>
      <c r="T23" s="6">
        <v>19.459999999999997</v>
      </c>
      <c r="U23" s="2">
        <v>7</v>
      </c>
      <c r="V23" s="9">
        <v>0</v>
      </c>
      <c r="W23" s="6">
        <v>5.0595999999999997</v>
      </c>
      <c r="X23" s="12">
        <f>Table1[[#This Row],[Profit$]]/Table1[[#This Row],[Sales$]]</f>
        <v>0.26</v>
      </c>
      <c r="Y23" s="13">
        <f>Table1[[#This Row],[Sales$]]-Table1[[#This Row],[Profit$]]</f>
        <v>14.400399999999998</v>
      </c>
      <c r="Z23" s="13">
        <f>Table1[[#This Row],[Sales$]]/Table1[[#This Row],[Quantity]]</f>
        <v>2.78</v>
      </c>
      <c r="AA23" s="13">
        <f>Table1[[#This Row],[Profit$]]/Table1[[#This Row],[Quantity]]</f>
        <v>0.7228</v>
      </c>
      <c r="AB23" s="4" t="str">
        <f>IF(Table1[[#This Row],[Profit$]]&lt;0,"loss","profit")</f>
        <v>profit</v>
      </c>
      <c r="AC23" s="4" t="str">
        <f>IF(Table1[[#This Row],[Discount]]&gt;0.2,"high",IF(Table1[[#This Row],[Discount]]&gt;0.1,"average","low"))</f>
        <v>low</v>
      </c>
      <c r="AD23" s="12">
        <f>Table1[[#This Row],[Profit$]]/Table1[[#This Row],[cost price$]]</f>
        <v>0.35135135135135137</v>
      </c>
    </row>
    <row r="24" spans="1:30" ht="15.75" customHeight="1" x14ac:dyDescent="0.3">
      <c r="A24" s="2">
        <v>23</v>
      </c>
      <c r="B24" s="2" t="s">
        <v>131</v>
      </c>
      <c r="C24" s="3">
        <v>42713</v>
      </c>
      <c r="D24" s="3" t="str">
        <f>TEXT(Table1[[#This Row],[Order Date]],"MMMM")</f>
        <v>December</v>
      </c>
      <c r="E24" s="3" t="str">
        <f>TEXT(Table1[[#This Row],[Order Date]],"YYYy")</f>
        <v>2016</v>
      </c>
      <c r="F24" s="3">
        <v>42717</v>
      </c>
      <c r="G24" s="2" t="s">
        <v>47</v>
      </c>
      <c r="H24" s="2" t="s">
        <v>132</v>
      </c>
      <c r="I24" s="2" t="s">
        <v>133</v>
      </c>
      <c r="J24" s="2" t="s">
        <v>38</v>
      </c>
      <c r="K24" s="2" t="s">
        <v>24</v>
      </c>
      <c r="L24" s="2" t="s">
        <v>134</v>
      </c>
      <c r="M24" s="2" t="s">
        <v>135</v>
      </c>
      <c r="N24" s="2">
        <v>68025</v>
      </c>
      <c r="O24" s="2" t="s">
        <v>102</v>
      </c>
      <c r="P24" s="2" t="s">
        <v>138</v>
      </c>
      <c r="Q24" s="2" t="s">
        <v>43</v>
      </c>
      <c r="R24" s="2" t="s">
        <v>75</v>
      </c>
      <c r="S24" s="2" t="s">
        <v>139</v>
      </c>
      <c r="T24" s="6">
        <v>60.339999999999996</v>
      </c>
      <c r="U24" s="2">
        <v>7</v>
      </c>
      <c r="V24" s="9">
        <v>0</v>
      </c>
      <c r="W24" s="6">
        <v>15.688400000000001</v>
      </c>
      <c r="X24" s="12">
        <f>Table1[[#This Row],[Profit$]]/Table1[[#This Row],[Sales$]]</f>
        <v>0.26000000000000006</v>
      </c>
      <c r="Y24" s="13">
        <f>Table1[[#This Row],[Sales$]]-Table1[[#This Row],[Profit$]]</f>
        <v>44.651599999999995</v>
      </c>
      <c r="Z24" s="13">
        <f>Table1[[#This Row],[Sales$]]/Table1[[#This Row],[Quantity]]</f>
        <v>8.6199999999999992</v>
      </c>
      <c r="AA24" s="13">
        <f>Table1[[#This Row],[Profit$]]/Table1[[#This Row],[Quantity]]</f>
        <v>2.2412000000000001</v>
      </c>
      <c r="AB24" s="4" t="str">
        <f>IF(Table1[[#This Row],[Profit$]]&lt;0,"loss","profit")</f>
        <v>profit</v>
      </c>
      <c r="AC24" s="4" t="str">
        <f>IF(Table1[[#This Row],[Discount]]&gt;0.2,"high",IF(Table1[[#This Row],[Discount]]&gt;0.1,"average","low"))</f>
        <v>low</v>
      </c>
      <c r="AD24" s="12">
        <f>Table1[[#This Row],[Profit$]]/Table1[[#This Row],[cost price$]]</f>
        <v>0.35135135135135143</v>
      </c>
    </row>
    <row r="25" spans="1:30" ht="15.75" customHeight="1" x14ac:dyDescent="0.3">
      <c r="A25" s="2">
        <v>24</v>
      </c>
      <c r="B25" s="2" t="s">
        <v>140</v>
      </c>
      <c r="C25" s="3">
        <v>42932</v>
      </c>
      <c r="D25" s="3" t="str">
        <f>TEXT(Table1[[#This Row],[Order Date]],"MMMM")</f>
        <v>July</v>
      </c>
      <c r="E25" s="3" t="str">
        <f>TEXT(Table1[[#This Row],[Order Date]],"YYYy")</f>
        <v>2017</v>
      </c>
      <c r="F25" s="3">
        <v>42934</v>
      </c>
      <c r="G25" s="2" t="s">
        <v>20</v>
      </c>
      <c r="H25" s="2" t="s">
        <v>141</v>
      </c>
      <c r="I25" s="2" t="s">
        <v>142</v>
      </c>
      <c r="J25" s="2" t="s">
        <v>23</v>
      </c>
      <c r="K25" s="2" t="s">
        <v>24</v>
      </c>
      <c r="L25" s="2" t="s">
        <v>143</v>
      </c>
      <c r="M25" s="2" t="s">
        <v>144</v>
      </c>
      <c r="N25" s="2">
        <v>19140</v>
      </c>
      <c r="O25" s="2" t="s">
        <v>145</v>
      </c>
      <c r="P25" s="2" t="s">
        <v>146</v>
      </c>
      <c r="Q25" s="2" t="s">
        <v>29</v>
      </c>
      <c r="R25" s="2" t="s">
        <v>33</v>
      </c>
      <c r="S25" s="2" t="s">
        <v>147</v>
      </c>
      <c r="T25" s="6">
        <v>71.371999999999986</v>
      </c>
      <c r="U25" s="2">
        <v>2</v>
      </c>
      <c r="V25" s="9">
        <v>0.3</v>
      </c>
      <c r="W25" s="6">
        <v>-1.0196000000000005</v>
      </c>
      <c r="X25" s="12">
        <f>Table1[[#This Row],[Profit$]]/Table1[[#This Row],[Sales$]]</f>
        <v>-1.4285714285714296E-2</v>
      </c>
      <c r="Y25" s="13">
        <f>Table1[[#This Row],[Sales$]]-Table1[[#This Row],[Profit$]]</f>
        <v>72.391599999999983</v>
      </c>
      <c r="Z25" s="13">
        <f>Table1[[#This Row],[Sales$]]/Table1[[#This Row],[Quantity]]</f>
        <v>35.685999999999993</v>
      </c>
      <c r="AA25" s="13">
        <f>Table1[[#This Row],[Profit$]]/Table1[[#This Row],[Quantity]]</f>
        <v>-0.50980000000000025</v>
      </c>
      <c r="AB25" s="4" t="str">
        <f>IF(Table1[[#This Row],[Profit$]]&lt;0,"loss","profit")</f>
        <v>loss</v>
      </c>
      <c r="AC25" s="4" t="str">
        <f>IF(Table1[[#This Row],[Discount]]&gt;0.2,"high",IF(Table1[[#This Row],[Discount]]&gt;0.1,"average","low"))</f>
        <v>high</v>
      </c>
      <c r="AD25" s="12">
        <f>Table1[[#This Row],[Profit$]]/Table1[[#This Row],[cost price$]]</f>
        <v>-1.4084507042253532E-2</v>
      </c>
    </row>
    <row r="26" spans="1:30" ht="15.75" customHeight="1" x14ac:dyDescent="0.3">
      <c r="A26" s="2">
        <v>25</v>
      </c>
      <c r="B26" s="2" t="s">
        <v>148</v>
      </c>
      <c r="C26" s="3">
        <v>42272</v>
      </c>
      <c r="D26" s="3" t="str">
        <f>TEXT(Table1[[#This Row],[Order Date]],"MMMM")</f>
        <v>September</v>
      </c>
      <c r="E26" s="3" t="str">
        <f>TEXT(Table1[[#This Row],[Order Date]],"YYYy")</f>
        <v>2015</v>
      </c>
      <c r="F26" s="3">
        <v>42277</v>
      </c>
      <c r="G26" s="2" t="s">
        <v>47</v>
      </c>
      <c r="H26" s="2" t="s">
        <v>149</v>
      </c>
      <c r="I26" s="2" t="s">
        <v>150</v>
      </c>
      <c r="J26" s="2" t="s">
        <v>23</v>
      </c>
      <c r="K26" s="2" t="s">
        <v>24</v>
      </c>
      <c r="L26" s="2" t="s">
        <v>151</v>
      </c>
      <c r="M26" s="2" t="s">
        <v>118</v>
      </c>
      <c r="N26" s="2">
        <v>84057</v>
      </c>
      <c r="O26" s="2" t="s">
        <v>41</v>
      </c>
      <c r="P26" s="2" t="s">
        <v>52</v>
      </c>
      <c r="Q26" s="2" t="s">
        <v>29</v>
      </c>
      <c r="R26" s="2" t="s">
        <v>53</v>
      </c>
      <c r="S26" s="2" t="s">
        <v>54</v>
      </c>
      <c r="T26" s="6">
        <v>1044.6299999999999</v>
      </c>
      <c r="U26" s="2">
        <v>3</v>
      </c>
      <c r="V26" s="9">
        <v>0</v>
      </c>
      <c r="W26" s="6">
        <v>240.26490000000001</v>
      </c>
      <c r="X26" s="12">
        <f>Table1[[#This Row],[Profit$]]/Table1[[#This Row],[Sales$]]</f>
        <v>0.23000000000000004</v>
      </c>
      <c r="Y26" s="13">
        <f>Table1[[#This Row],[Sales$]]-Table1[[#This Row],[Profit$]]</f>
        <v>804.36509999999987</v>
      </c>
      <c r="Z26" s="13">
        <f>Table1[[#This Row],[Sales$]]/Table1[[#This Row],[Quantity]]</f>
        <v>348.21</v>
      </c>
      <c r="AA26" s="13">
        <f>Table1[[#This Row],[Profit$]]/Table1[[#This Row],[Quantity]]</f>
        <v>80.088300000000004</v>
      </c>
      <c r="AB26" s="4" t="str">
        <f>IF(Table1[[#This Row],[Profit$]]&lt;0,"loss","profit")</f>
        <v>profit</v>
      </c>
      <c r="AC26" s="4" t="str">
        <f>IF(Table1[[#This Row],[Discount]]&gt;0.2,"high",IF(Table1[[#This Row],[Discount]]&gt;0.1,"average","low"))</f>
        <v>low</v>
      </c>
      <c r="AD26" s="12">
        <f>Table1[[#This Row],[Profit$]]/Table1[[#This Row],[cost price$]]</f>
        <v>0.29870129870129875</v>
      </c>
    </row>
    <row r="27" spans="1:30" ht="15.75" customHeight="1" x14ac:dyDescent="0.3">
      <c r="A27" s="2">
        <v>26</v>
      </c>
      <c r="B27" s="2" t="s">
        <v>152</v>
      </c>
      <c r="C27" s="3">
        <v>42385</v>
      </c>
      <c r="D27" s="3" t="str">
        <f>TEXT(Table1[[#This Row],[Order Date]],"MMMM")</f>
        <v>January</v>
      </c>
      <c r="E27" s="3" t="str">
        <f>TEXT(Table1[[#This Row],[Order Date]],"YYYy")</f>
        <v>2016</v>
      </c>
      <c r="F27" s="3">
        <v>42389</v>
      </c>
      <c r="G27" s="2" t="s">
        <v>20</v>
      </c>
      <c r="H27" s="2" t="s">
        <v>153</v>
      </c>
      <c r="I27" s="2" t="s">
        <v>154</v>
      </c>
      <c r="J27" s="2" t="s">
        <v>23</v>
      </c>
      <c r="K27" s="2" t="s">
        <v>24</v>
      </c>
      <c r="L27" s="2" t="s">
        <v>39</v>
      </c>
      <c r="M27" s="2" t="s">
        <v>40</v>
      </c>
      <c r="N27" s="2">
        <v>90049</v>
      </c>
      <c r="O27" s="2" t="s">
        <v>41</v>
      </c>
      <c r="P27" s="2" t="s">
        <v>155</v>
      </c>
      <c r="Q27" s="2" t="s">
        <v>43</v>
      </c>
      <c r="R27" s="2" t="s">
        <v>72</v>
      </c>
      <c r="S27" s="2" t="s">
        <v>156</v>
      </c>
      <c r="T27" s="6">
        <v>11.648000000000001</v>
      </c>
      <c r="U27" s="2">
        <v>2</v>
      </c>
      <c r="V27" s="9">
        <v>0.2</v>
      </c>
      <c r="W27" s="6">
        <v>4.2224000000000004</v>
      </c>
      <c r="X27" s="12">
        <f>Table1[[#This Row],[Profit$]]/Table1[[#This Row],[Sales$]]</f>
        <v>0.36249999999999999</v>
      </c>
      <c r="Y27" s="13">
        <f>Table1[[#This Row],[Sales$]]-Table1[[#This Row],[Profit$]]</f>
        <v>7.4256000000000011</v>
      </c>
      <c r="Z27" s="13">
        <f>Table1[[#This Row],[Sales$]]/Table1[[#This Row],[Quantity]]</f>
        <v>5.8240000000000007</v>
      </c>
      <c r="AA27" s="13">
        <f>Table1[[#This Row],[Profit$]]/Table1[[#This Row],[Quantity]]</f>
        <v>2.1112000000000002</v>
      </c>
      <c r="AB27" s="4" t="str">
        <f>IF(Table1[[#This Row],[Profit$]]&lt;0,"loss","profit")</f>
        <v>profit</v>
      </c>
      <c r="AC27" s="4" t="str">
        <f>IF(Table1[[#This Row],[Discount]]&gt;0.2,"high",IF(Table1[[#This Row],[Discount]]&gt;0.1,"average","low"))</f>
        <v>average</v>
      </c>
      <c r="AD27" s="12">
        <f>Table1[[#This Row],[Profit$]]/Table1[[#This Row],[cost price$]]</f>
        <v>0.56862745098039214</v>
      </c>
    </row>
    <row r="28" spans="1:30" ht="15.75" customHeight="1" x14ac:dyDescent="0.3">
      <c r="A28" s="2">
        <v>27</v>
      </c>
      <c r="B28" s="2" t="s">
        <v>152</v>
      </c>
      <c r="C28" s="3">
        <v>42385</v>
      </c>
      <c r="D28" s="3" t="str">
        <f>TEXT(Table1[[#This Row],[Order Date]],"MMMM")</f>
        <v>January</v>
      </c>
      <c r="E28" s="3" t="str">
        <f>TEXT(Table1[[#This Row],[Order Date]],"YYYy")</f>
        <v>2016</v>
      </c>
      <c r="F28" s="3">
        <v>42389</v>
      </c>
      <c r="G28" s="2" t="s">
        <v>20</v>
      </c>
      <c r="H28" s="2" t="s">
        <v>153</v>
      </c>
      <c r="I28" s="2" t="s">
        <v>154</v>
      </c>
      <c r="J28" s="2" t="s">
        <v>23</v>
      </c>
      <c r="K28" s="2" t="s">
        <v>24</v>
      </c>
      <c r="L28" s="2" t="s">
        <v>39</v>
      </c>
      <c r="M28" s="2" t="s">
        <v>40</v>
      </c>
      <c r="N28" s="2">
        <v>90049</v>
      </c>
      <c r="O28" s="2" t="s">
        <v>41</v>
      </c>
      <c r="P28" s="2" t="s">
        <v>157</v>
      </c>
      <c r="Q28" s="2" t="s">
        <v>68</v>
      </c>
      <c r="R28" s="2" t="s">
        <v>158</v>
      </c>
      <c r="S28" s="2" t="s">
        <v>159</v>
      </c>
      <c r="T28" s="6">
        <v>90.570000000000007</v>
      </c>
      <c r="U28" s="2">
        <v>3</v>
      </c>
      <c r="V28" s="9">
        <v>0</v>
      </c>
      <c r="W28" s="6">
        <v>11.774100000000004</v>
      </c>
      <c r="X28" s="12">
        <f>Table1[[#This Row],[Profit$]]/Table1[[#This Row],[Sales$]]</f>
        <v>0.13000000000000003</v>
      </c>
      <c r="Y28" s="13">
        <f>Table1[[#This Row],[Sales$]]-Table1[[#This Row],[Profit$]]</f>
        <v>78.795900000000003</v>
      </c>
      <c r="Z28" s="13">
        <f>Table1[[#This Row],[Sales$]]/Table1[[#This Row],[Quantity]]</f>
        <v>30.19</v>
      </c>
      <c r="AA28" s="13">
        <f>Table1[[#This Row],[Profit$]]/Table1[[#This Row],[Quantity]]</f>
        <v>3.9247000000000014</v>
      </c>
      <c r="AB28" s="4" t="str">
        <f>IF(Table1[[#This Row],[Profit$]]&lt;0,"loss","profit")</f>
        <v>profit</v>
      </c>
      <c r="AC28" s="4" t="str">
        <f>IF(Table1[[#This Row],[Discount]]&gt;0.2,"high",IF(Table1[[#This Row],[Discount]]&gt;0.1,"average","low"))</f>
        <v>low</v>
      </c>
      <c r="AD28" s="12">
        <f>Table1[[#This Row],[Profit$]]/Table1[[#This Row],[cost price$]]</f>
        <v>0.14942528735632188</v>
      </c>
    </row>
    <row r="29" spans="1:30" ht="15.75" customHeight="1" x14ac:dyDescent="0.3">
      <c r="A29" s="2">
        <v>28</v>
      </c>
      <c r="B29" s="2" t="s">
        <v>160</v>
      </c>
      <c r="C29" s="3">
        <v>42264</v>
      </c>
      <c r="D29" s="3" t="str">
        <f>TEXT(Table1[[#This Row],[Order Date]],"MMMM")</f>
        <v>September</v>
      </c>
      <c r="E29" s="3" t="str">
        <f>TEXT(Table1[[#This Row],[Order Date]],"YYYy")</f>
        <v>2015</v>
      </c>
      <c r="F29" s="3">
        <v>42268</v>
      </c>
      <c r="G29" s="2" t="s">
        <v>47</v>
      </c>
      <c r="H29" s="2" t="s">
        <v>161</v>
      </c>
      <c r="I29" s="2" t="s">
        <v>162</v>
      </c>
      <c r="J29" s="2" t="s">
        <v>23</v>
      </c>
      <c r="K29" s="2" t="s">
        <v>24</v>
      </c>
      <c r="L29" s="2" t="s">
        <v>143</v>
      </c>
      <c r="M29" s="2" t="s">
        <v>144</v>
      </c>
      <c r="N29" s="2">
        <v>19140</v>
      </c>
      <c r="O29" s="2" t="s">
        <v>145</v>
      </c>
      <c r="P29" s="2" t="s">
        <v>163</v>
      </c>
      <c r="Q29" s="2" t="s">
        <v>29</v>
      </c>
      <c r="R29" s="2" t="s">
        <v>30</v>
      </c>
      <c r="S29" s="2" t="s">
        <v>164</v>
      </c>
      <c r="T29" s="6">
        <v>3083.4300000000003</v>
      </c>
      <c r="U29" s="2">
        <v>7</v>
      </c>
      <c r="V29" s="9">
        <v>0.5</v>
      </c>
      <c r="W29" s="6">
        <v>-1665.0522000000001</v>
      </c>
      <c r="X29" s="12">
        <f>Table1[[#This Row],[Profit$]]/Table1[[#This Row],[Sales$]]</f>
        <v>-0.53999999999999992</v>
      </c>
      <c r="Y29" s="13">
        <f>Table1[[#This Row],[Sales$]]-Table1[[#This Row],[Profit$]]</f>
        <v>4748.4822000000004</v>
      </c>
      <c r="Z29" s="13">
        <f>Table1[[#This Row],[Sales$]]/Table1[[#This Row],[Quantity]]</f>
        <v>440.49000000000007</v>
      </c>
      <c r="AA29" s="13">
        <f>Table1[[#This Row],[Profit$]]/Table1[[#This Row],[Quantity]]</f>
        <v>-237.86460000000002</v>
      </c>
      <c r="AB29" s="4" t="str">
        <f>IF(Table1[[#This Row],[Profit$]]&lt;0,"loss","profit")</f>
        <v>loss</v>
      </c>
      <c r="AC29" s="4" t="str">
        <f>IF(Table1[[#This Row],[Discount]]&gt;0.2,"high",IF(Table1[[#This Row],[Discount]]&gt;0.1,"average","low"))</f>
        <v>high</v>
      </c>
      <c r="AD29" s="12">
        <f>Table1[[#This Row],[Profit$]]/Table1[[#This Row],[cost price$]]</f>
        <v>-0.35064935064935066</v>
      </c>
    </row>
    <row r="30" spans="1:30" ht="15.75" customHeight="1" x14ac:dyDescent="0.3">
      <c r="A30" s="2">
        <v>29</v>
      </c>
      <c r="B30" s="2" t="s">
        <v>160</v>
      </c>
      <c r="C30" s="3">
        <v>42264</v>
      </c>
      <c r="D30" s="3" t="str">
        <f>TEXT(Table1[[#This Row],[Order Date]],"MMMM")</f>
        <v>September</v>
      </c>
      <c r="E30" s="3" t="str">
        <f>TEXT(Table1[[#This Row],[Order Date]],"YYYy")</f>
        <v>2015</v>
      </c>
      <c r="F30" s="3">
        <v>42268</v>
      </c>
      <c r="G30" s="2" t="s">
        <v>47</v>
      </c>
      <c r="H30" s="2" t="s">
        <v>161</v>
      </c>
      <c r="I30" s="2" t="s">
        <v>162</v>
      </c>
      <c r="J30" s="2" t="s">
        <v>23</v>
      </c>
      <c r="K30" s="2" t="s">
        <v>24</v>
      </c>
      <c r="L30" s="2" t="s">
        <v>143</v>
      </c>
      <c r="M30" s="2" t="s">
        <v>144</v>
      </c>
      <c r="N30" s="2">
        <v>19140</v>
      </c>
      <c r="O30" s="2" t="s">
        <v>145</v>
      </c>
      <c r="P30" s="2" t="s">
        <v>165</v>
      </c>
      <c r="Q30" s="2" t="s">
        <v>43</v>
      </c>
      <c r="R30" s="2" t="s">
        <v>72</v>
      </c>
      <c r="S30" s="2" t="s">
        <v>166</v>
      </c>
      <c r="T30" s="6">
        <v>9.6180000000000021</v>
      </c>
      <c r="U30" s="2">
        <v>2</v>
      </c>
      <c r="V30" s="9">
        <v>0.7</v>
      </c>
      <c r="W30" s="6">
        <v>-7.0532000000000004</v>
      </c>
      <c r="X30" s="12">
        <f>Table1[[#This Row],[Profit$]]/Table1[[#This Row],[Sales$]]</f>
        <v>-0.73333333333333317</v>
      </c>
      <c r="Y30" s="13">
        <f>Table1[[#This Row],[Sales$]]-Table1[[#This Row],[Profit$]]</f>
        <v>16.671200000000002</v>
      </c>
      <c r="Z30" s="13">
        <f>Table1[[#This Row],[Sales$]]/Table1[[#This Row],[Quantity]]</f>
        <v>4.8090000000000011</v>
      </c>
      <c r="AA30" s="13">
        <f>Table1[[#This Row],[Profit$]]/Table1[[#This Row],[Quantity]]</f>
        <v>-3.5266000000000002</v>
      </c>
      <c r="AB30" s="4" t="str">
        <f>IF(Table1[[#This Row],[Profit$]]&lt;0,"loss","profit")</f>
        <v>loss</v>
      </c>
      <c r="AC30" s="4" t="str">
        <f>IF(Table1[[#This Row],[Discount]]&gt;0.2,"high",IF(Table1[[#This Row],[Discount]]&gt;0.1,"average","low"))</f>
        <v>high</v>
      </c>
      <c r="AD30" s="12">
        <f>Table1[[#This Row],[Profit$]]/Table1[[#This Row],[cost price$]]</f>
        <v>-0.42307692307692302</v>
      </c>
    </row>
    <row r="31" spans="1:30" ht="15.75" customHeight="1" x14ac:dyDescent="0.3">
      <c r="A31" s="2">
        <v>30</v>
      </c>
      <c r="B31" s="2" t="s">
        <v>160</v>
      </c>
      <c r="C31" s="3">
        <v>42264</v>
      </c>
      <c r="D31" s="3" t="str">
        <f>TEXT(Table1[[#This Row],[Order Date]],"MMMM")</f>
        <v>September</v>
      </c>
      <c r="E31" s="3" t="str">
        <f>TEXT(Table1[[#This Row],[Order Date]],"YYYy")</f>
        <v>2015</v>
      </c>
      <c r="F31" s="3">
        <v>42268</v>
      </c>
      <c r="G31" s="2" t="s">
        <v>47</v>
      </c>
      <c r="H31" s="2" t="s">
        <v>161</v>
      </c>
      <c r="I31" s="2" t="s">
        <v>162</v>
      </c>
      <c r="J31" s="2" t="s">
        <v>23</v>
      </c>
      <c r="K31" s="2" t="s">
        <v>24</v>
      </c>
      <c r="L31" s="2" t="s">
        <v>143</v>
      </c>
      <c r="M31" s="2" t="s">
        <v>144</v>
      </c>
      <c r="N31" s="2">
        <v>19140</v>
      </c>
      <c r="O31" s="2" t="s">
        <v>145</v>
      </c>
      <c r="P31" s="2" t="s">
        <v>167</v>
      </c>
      <c r="Q31" s="2" t="s">
        <v>29</v>
      </c>
      <c r="R31" s="2" t="s">
        <v>62</v>
      </c>
      <c r="S31" s="2" t="s">
        <v>168</v>
      </c>
      <c r="T31" s="6">
        <v>124.20000000000002</v>
      </c>
      <c r="U31" s="2">
        <v>3</v>
      </c>
      <c r="V31" s="9">
        <v>0.2</v>
      </c>
      <c r="W31" s="6">
        <v>15.524999999999991</v>
      </c>
      <c r="X31" s="12">
        <f>Table1[[#This Row],[Profit$]]/Table1[[#This Row],[Sales$]]</f>
        <v>0.12499999999999992</v>
      </c>
      <c r="Y31" s="13">
        <f>Table1[[#This Row],[Sales$]]-Table1[[#This Row],[Profit$]]</f>
        <v>108.67500000000003</v>
      </c>
      <c r="Z31" s="13">
        <f>Table1[[#This Row],[Sales$]]/Table1[[#This Row],[Quantity]]</f>
        <v>41.400000000000006</v>
      </c>
      <c r="AA31" s="13">
        <f>Table1[[#This Row],[Profit$]]/Table1[[#This Row],[Quantity]]</f>
        <v>5.1749999999999972</v>
      </c>
      <c r="AB31" s="4" t="str">
        <f>IF(Table1[[#This Row],[Profit$]]&lt;0,"loss","profit")</f>
        <v>profit</v>
      </c>
      <c r="AC31" s="4" t="str">
        <f>IF(Table1[[#This Row],[Discount]]&gt;0.2,"high",IF(Table1[[#This Row],[Discount]]&gt;0.1,"average","low"))</f>
        <v>average</v>
      </c>
      <c r="AD31" s="12">
        <f>Table1[[#This Row],[Profit$]]/Table1[[#This Row],[cost price$]]</f>
        <v>0.14285714285714274</v>
      </c>
    </row>
    <row r="32" spans="1:30" ht="15.75" customHeight="1" x14ac:dyDescent="0.3">
      <c r="A32" s="2">
        <v>31</v>
      </c>
      <c r="B32" s="2" t="s">
        <v>160</v>
      </c>
      <c r="C32" s="3">
        <v>42264</v>
      </c>
      <c r="D32" s="3" t="str">
        <f>TEXT(Table1[[#This Row],[Order Date]],"MMMM")</f>
        <v>September</v>
      </c>
      <c r="E32" s="3" t="str">
        <f>TEXT(Table1[[#This Row],[Order Date]],"YYYy")</f>
        <v>2015</v>
      </c>
      <c r="F32" s="3">
        <v>42268</v>
      </c>
      <c r="G32" s="2" t="s">
        <v>47</v>
      </c>
      <c r="H32" s="2" t="s">
        <v>161</v>
      </c>
      <c r="I32" s="2" t="s">
        <v>162</v>
      </c>
      <c r="J32" s="2" t="s">
        <v>23</v>
      </c>
      <c r="K32" s="2" t="s">
        <v>24</v>
      </c>
      <c r="L32" s="2" t="s">
        <v>143</v>
      </c>
      <c r="M32" s="2" t="s">
        <v>144</v>
      </c>
      <c r="N32" s="2">
        <v>19140</v>
      </c>
      <c r="O32" s="2" t="s">
        <v>145</v>
      </c>
      <c r="P32" s="2" t="s">
        <v>169</v>
      </c>
      <c r="Q32" s="2" t="s">
        <v>43</v>
      </c>
      <c r="R32" s="2" t="s">
        <v>170</v>
      </c>
      <c r="S32" s="2" t="s">
        <v>171</v>
      </c>
      <c r="T32" s="6">
        <v>3.2640000000000002</v>
      </c>
      <c r="U32" s="2">
        <v>2</v>
      </c>
      <c r="V32" s="9">
        <v>0.2</v>
      </c>
      <c r="W32" s="6">
        <v>1.1015999999999997</v>
      </c>
      <c r="X32" s="12">
        <f>Table1[[#This Row],[Profit$]]/Table1[[#This Row],[Sales$]]</f>
        <v>0.33749999999999986</v>
      </c>
      <c r="Y32" s="13">
        <f>Table1[[#This Row],[Sales$]]-Table1[[#This Row],[Profit$]]</f>
        <v>2.1624000000000008</v>
      </c>
      <c r="Z32" s="13">
        <f>Table1[[#This Row],[Sales$]]/Table1[[#This Row],[Quantity]]</f>
        <v>1.6320000000000001</v>
      </c>
      <c r="AA32" s="13">
        <f>Table1[[#This Row],[Profit$]]/Table1[[#This Row],[Quantity]]</f>
        <v>0.55079999999999985</v>
      </c>
      <c r="AB32" s="4" t="str">
        <f>IF(Table1[[#This Row],[Profit$]]&lt;0,"loss","profit")</f>
        <v>profit</v>
      </c>
      <c r="AC32" s="4" t="str">
        <f>IF(Table1[[#This Row],[Discount]]&gt;0.2,"high",IF(Table1[[#This Row],[Discount]]&gt;0.1,"average","low"))</f>
        <v>average</v>
      </c>
      <c r="AD32" s="12">
        <f>Table1[[#This Row],[Profit$]]/Table1[[#This Row],[cost price$]]</f>
        <v>0.50943396226415061</v>
      </c>
    </row>
    <row r="33" spans="1:30" ht="15.75" customHeight="1" x14ac:dyDescent="0.3">
      <c r="A33" s="2">
        <v>32</v>
      </c>
      <c r="B33" s="2" t="s">
        <v>160</v>
      </c>
      <c r="C33" s="3">
        <v>42264</v>
      </c>
      <c r="D33" s="3" t="str">
        <f>TEXT(Table1[[#This Row],[Order Date]],"MMMM")</f>
        <v>September</v>
      </c>
      <c r="E33" s="3" t="str">
        <f>TEXT(Table1[[#This Row],[Order Date]],"YYYy")</f>
        <v>2015</v>
      </c>
      <c r="F33" s="3">
        <v>42268</v>
      </c>
      <c r="G33" s="2" t="s">
        <v>47</v>
      </c>
      <c r="H33" s="2" t="s">
        <v>161</v>
      </c>
      <c r="I33" s="2" t="s">
        <v>162</v>
      </c>
      <c r="J33" s="2" t="s">
        <v>23</v>
      </c>
      <c r="K33" s="2" t="s">
        <v>24</v>
      </c>
      <c r="L33" s="2" t="s">
        <v>143</v>
      </c>
      <c r="M33" s="2" t="s">
        <v>144</v>
      </c>
      <c r="N33" s="2">
        <v>19140</v>
      </c>
      <c r="O33" s="2" t="s">
        <v>145</v>
      </c>
      <c r="P33" s="2" t="s">
        <v>172</v>
      </c>
      <c r="Q33" s="2" t="s">
        <v>43</v>
      </c>
      <c r="R33" s="2" t="s">
        <v>65</v>
      </c>
      <c r="S33" s="2" t="s">
        <v>173</v>
      </c>
      <c r="T33" s="6">
        <v>86.304000000000002</v>
      </c>
      <c r="U33" s="2">
        <v>6</v>
      </c>
      <c r="V33" s="9">
        <v>0.2</v>
      </c>
      <c r="W33" s="6">
        <v>9.7091999999999885</v>
      </c>
      <c r="X33" s="12">
        <f>Table1[[#This Row],[Profit$]]/Table1[[#This Row],[Sales$]]</f>
        <v>0.11249999999999986</v>
      </c>
      <c r="Y33" s="13">
        <f>Table1[[#This Row],[Sales$]]-Table1[[#This Row],[Profit$]]</f>
        <v>76.594800000000021</v>
      </c>
      <c r="Z33" s="13">
        <f>Table1[[#This Row],[Sales$]]/Table1[[#This Row],[Quantity]]</f>
        <v>14.384</v>
      </c>
      <c r="AA33" s="13">
        <f>Table1[[#This Row],[Profit$]]/Table1[[#This Row],[Quantity]]</f>
        <v>1.6181999999999981</v>
      </c>
      <c r="AB33" s="4" t="str">
        <f>IF(Table1[[#This Row],[Profit$]]&lt;0,"loss","profit")</f>
        <v>profit</v>
      </c>
      <c r="AC33" s="4" t="str">
        <f>IF(Table1[[#This Row],[Discount]]&gt;0.2,"high",IF(Table1[[#This Row],[Discount]]&gt;0.1,"average","low"))</f>
        <v>average</v>
      </c>
      <c r="AD33" s="12">
        <f>Table1[[#This Row],[Profit$]]/Table1[[#This Row],[cost price$]]</f>
        <v>0.12676056338028149</v>
      </c>
    </row>
    <row r="34" spans="1:30" ht="15.75" customHeight="1" x14ac:dyDescent="0.3">
      <c r="A34" s="2">
        <v>33</v>
      </c>
      <c r="B34" s="2" t="s">
        <v>160</v>
      </c>
      <c r="C34" s="3">
        <v>42264</v>
      </c>
      <c r="D34" s="3" t="str">
        <f>TEXT(Table1[[#This Row],[Order Date]],"MMMM")</f>
        <v>September</v>
      </c>
      <c r="E34" s="3" t="str">
        <f>TEXT(Table1[[#This Row],[Order Date]],"YYYy")</f>
        <v>2015</v>
      </c>
      <c r="F34" s="3">
        <v>42268</v>
      </c>
      <c r="G34" s="2" t="s">
        <v>47</v>
      </c>
      <c r="H34" s="2" t="s">
        <v>161</v>
      </c>
      <c r="I34" s="2" t="s">
        <v>162</v>
      </c>
      <c r="J34" s="2" t="s">
        <v>23</v>
      </c>
      <c r="K34" s="2" t="s">
        <v>24</v>
      </c>
      <c r="L34" s="2" t="s">
        <v>143</v>
      </c>
      <c r="M34" s="2" t="s">
        <v>144</v>
      </c>
      <c r="N34" s="2">
        <v>19140</v>
      </c>
      <c r="O34" s="2" t="s">
        <v>145</v>
      </c>
      <c r="P34" s="2" t="s">
        <v>174</v>
      </c>
      <c r="Q34" s="2" t="s">
        <v>43</v>
      </c>
      <c r="R34" s="2" t="s">
        <v>72</v>
      </c>
      <c r="S34" s="2" t="s">
        <v>175</v>
      </c>
      <c r="T34" s="6">
        <v>6.8580000000000014</v>
      </c>
      <c r="U34" s="2">
        <v>6</v>
      </c>
      <c r="V34" s="9">
        <v>0.7</v>
      </c>
      <c r="W34" s="6">
        <v>-5.7149999999999999</v>
      </c>
      <c r="X34" s="12">
        <f>Table1[[#This Row],[Profit$]]/Table1[[#This Row],[Sales$]]</f>
        <v>-0.83333333333333315</v>
      </c>
      <c r="Y34" s="13">
        <f>Table1[[#This Row],[Sales$]]-Table1[[#This Row],[Profit$]]</f>
        <v>12.573</v>
      </c>
      <c r="Z34" s="13">
        <f>Table1[[#This Row],[Sales$]]/Table1[[#This Row],[Quantity]]</f>
        <v>1.1430000000000002</v>
      </c>
      <c r="AA34" s="13">
        <f>Table1[[#This Row],[Profit$]]/Table1[[#This Row],[Quantity]]</f>
        <v>-0.95250000000000001</v>
      </c>
      <c r="AB34" s="4" t="str">
        <f>IF(Table1[[#This Row],[Profit$]]&lt;0,"loss","profit")</f>
        <v>loss</v>
      </c>
      <c r="AC34" s="4" t="str">
        <f>IF(Table1[[#This Row],[Discount]]&gt;0.2,"high",IF(Table1[[#This Row],[Discount]]&gt;0.1,"average","low"))</f>
        <v>high</v>
      </c>
      <c r="AD34" s="12">
        <f>Table1[[#This Row],[Profit$]]/Table1[[#This Row],[cost price$]]</f>
        <v>-0.45454545454545453</v>
      </c>
    </row>
    <row r="35" spans="1:30" ht="15.75" customHeight="1" x14ac:dyDescent="0.3">
      <c r="A35" s="2">
        <v>34</v>
      </c>
      <c r="B35" s="2" t="s">
        <v>160</v>
      </c>
      <c r="C35" s="3">
        <v>42264</v>
      </c>
      <c r="D35" s="3" t="str">
        <f>TEXT(Table1[[#This Row],[Order Date]],"MMMM")</f>
        <v>September</v>
      </c>
      <c r="E35" s="3" t="str">
        <f>TEXT(Table1[[#This Row],[Order Date]],"YYYy")</f>
        <v>2015</v>
      </c>
      <c r="F35" s="3">
        <v>42268</v>
      </c>
      <c r="G35" s="2" t="s">
        <v>47</v>
      </c>
      <c r="H35" s="2" t="s">
        <v>161</v>
      </c>
      <c r="I35" s="2" t="s">
        <v>162</v>
      </c>
      <c r="J35" s="2" t="s">
        <v>23</v>
      </c>
      <c r="K35" s="2" t="s">
        <v>24</v>
      </c>
      <c r="L35" s="2" t="s">
        <v>143</v>
      </c>
      <c r="M35" s="2" t="s">
        <v>144</v>
      </c>
      <c r="N35" s="2">
        <v>19140</v>
      </c>
      <c r="O35" s="2" t="s">
        <v>145</v>
      </c>
      <c r="P35" s="2" t="s">
        <v>176</v>
      </c>
      <c r="Q35" s="2" t="s">
        <v>43</v>
      </c>
      <c r="R35" s="2" t="s">
        <v>65</v>
      </c>
      <c r="S35" s="2" t="s">
        <v>177</v>
      </c>
      <c r="T35" s="6">
        <v>15.76</v>
      </c>
      <c r="U35" s="2">
        <v>2</v>
      </c>
      <c r="V35" s="9">
        <v>0.2</v>
      </c>
      <c r="W35" s="6">
        <v>3.5460000000000007</v>
      </c>
      <c r="X35" s="12">
        <f>Table1[[#This Row],[Profit$]]/Table1[[#This Row],[Sales$]]</f>
        <v>0.22500000000000006</v>
      </c>
      <c r="Y35" s="13">
        <f>Table1[[#This Row],[Sales$]]-Table1[[#This Row],[Profit$]]</f>
        <v>12.213999999999999</v>
      </c>
      <c r="Z35" s="13">
        <f>Table1[[#This Row],[Sales$]]/Table1[[#This Row],[Quantity]]</f>
        <v>7.88</v>
      </c>
      <c r="AA35" s="13">
        <f>Table1[[#This Row],[Profit$]]/Table1[[#This Row],[Quantity]]</f>
        <v>1.7730000000000004</v>
      </c>
      <c r="AB35" s="4" t="str">
        <f>IF(Table1[[#This Row],[Profit$]]&lt;0,"loss","profit")</f>
        <v>profit</v>
      </c>
      <c r="AC35" s="4" t="str">
        <f>IF(Table1[[#This Row],[Discount]]&gt;0.2,"high",IF(Table1[[#This Row],[Discount]]&gt;0.1,"average","low"))</f>
        <v>average</v>
      </c>
      <c r="AD35" s="12">
        <f>Table1[[#This Row],[Profit$]]/Table1[[#This Row],[cost price$]]</f>
        <v>0.29032258064516137</v>
      </c>
    </row>
    <row r="36" spans="1:30" ht="15.75" customHeight="1" x14ac:dyDescent="0.3">
      <c r="A36" s="2">
        <v>35</v>
      </c>
      <c r="B36" s="2" t="s">
        <v>178</v>
      </c>
      <c r="C36" s="3">
        <v>43027</v>
      </c>
      <c r="D36" s="3" t="str">
        <f>TEXT(Table1[[#This Row],[Order Date]],"MMMM")</f>
        <v>October</v>
      </c>
      <c r="E36" s="3" t="str">
        <f>TEXT(Table1[[#This Row],[Order Date]],"YYYy")</f>
        <v>2017</v>
      </c>
      <c r="F36" s="3">
        <v>43031</v>
      </c>
      <c r="G36" s="2" t="s">
        <v>20</v>
      </c>
      <c r="H36" s="2" t="s">
        <v>179</v>
      </c>
      <c r="I36" s="2" t="s">
        <v>180</v>
      </c>
      <c r="J36" s="2" t="s">
        <v>99</v>
      </c>
      <c r="K36" s="2" t="s">
        <v>24</v>
      </c>
      <c r="L36" s="2" t="s">
        <v>181</v>
      </c>
      <c r="M36" s="2" t="s">
        <v>101</v>
      </c>
      <c r="N36" s="2">
        <v>77095</v>
      </c>
      <c r="O36" s="2" t="s">
        <v>102</v>
      </c>
      <c r="P36" s="2" t="s">
        <v>182</v>
      </c>
      <c r="Q36" s="2" t="s">
        <v>43</v>
      </c>
      <c r="R36" s="2" t="s">
        <v>87</v>
      </c>
      <c r="S36" s="2" t="s">
        <v>183</v>
      </c>
      <c r="T36" s="6">
        <v>29.472000000000001</v>
      </c>
      <c r="U36" s="2">
        <v>3</v>
      </c>
      <c r="V36" s="9">
        <v>0.2</v>
      </c>
      <c r="W36" s="6">
        <v>9.9467999999999979</v>
      </c>
      <c r="X36" s="12">
        <f>Table1[[#This Row],[Profit$]]/Table1[[#This Row],[Sales$]]</f>
        <v>0.33749999999999991</v>
      </c>
      <c r="Y36" s="13">
        <f>Table1[[#This Row],[Sales$]]-Table1[[#This Row],[Profit$]]</f>
        <v>19.525200000000005</v>
      </c>
      <c r="Z36" s="13">
        <f>Table1[[#This Row],[Sales$]]/Table1[[#This Row],[Quantity]]</f>
        <v>9.8239999999999998</v>
      </c>
      <c r="AA36" s="13">
        <f>Table1[[#This Row],[Profit$]]/Table1[[#This Row],[Quantity]]</f>
        <v>3.3155999999999994</v>
      </c>
      <c r="AB36" s="4" t="str">
        <f>IF(Table1[[#This Row],[Profit$]]&lt;0,"loss","profit")</f>
        <v>profit</v>
      </c>
      <c r="AC36" s="4" t="str">
        <f>IF(Table1[[#This Row],[Discount]]&gt;0.2,"high",IF(Table1[[#This Row],[Discount]]&gt;0.1,"average","low"))</f>
        <v>average</v>
      </c>
      <c r="AD36" s="12">
        <f>Table1[[#This Row],[Profit$]]/Table1[[#This Row],[cost price$]]</f>
        <v>0.50943396226415072</v>
      </c>
    </row>
    <row r="37" spans="1:30" ht="15.75" customHeight="1" x14ac:dyDescent="0.3">
      <c r="A37" s="2">
        <v>36</v>
      </c>
      <c r="B37" s="2" t="s">
        <v>184</v>
      </c>
      <c r="C37" s="3">
        <v>42712</v>
      </c>
      <c r="D37" s="3" t="str">
        <f>TEXT(Table1[[#This Row],[Order Date]],"MMMM")</f>
        <v>December</v>
      </c>
      <c r="E37" s="3" t="str">
        <f>TEXT(Table1[[#This Row],[Order Date]],"YYYy")</f>
        <v>2016</v>
      </c>
      <c r="F37" s="3">
        <v>42714</v>
      </c>
      <c r="G37" s="2" t="s">
        <v>185</v>
      </c>
      <c r="H37" s="2" t="s">
        <v>186</v>
      </c>
      <c r="I37" s="2" t="s">
        <v>187</v>
      </c>
      <c r="J37" s="2" t="s">
        <v>38</v>
      </c>
      <c r="K37" s="2" t="s">
        <v>24</v>
      </c>
      <c r="L37" s="2" t="s">
        <v>188</v>
      </c>
      <c r="M37" s="2" t="s">
        <v>101</v>
      </c>
      <c r="N37" s="2">
        <v>75080</v>
      </c>
      <c r="O37" s="2" t="s">
        <v>102</v>
      </c>
      <c r="P37" s="2" t="s">
        <v>189</v>
      </c>
      <c r="Q37" s="2" t="s">
        <v>68</v>
      </c>
      <c r="R37" s="2" t="s">
        <v>69</v>
      </c>
      <c r="S37" s="2" t="s">
        <v>190</v>
      </c>
      <c r="T37" s="6">
        <v>1097.5440000000003</v>
      </c>
      <c r="U37" s="2">
        <v>7</v>
      </c>
      <c r="V37" s="9">
        <v>0.2</v>
      </c>
      <c r="W37" s="6">
        <v>123.47369999999989</v>
      </c>
      <c r="X37" s="12">
        <f>Table1[[#This Row],[Profit$]]/Table1[[#This Row],[Sales$]]</f>
        <v>0.11249999999999986</v>
      </c>
      <c r="Y37" s="13">
        <f>Table1[[#This Row],[Sales$]]-Table1[[#This Row],[Profit$]]</f>
        <v>974.07030000000043</v>
      </c>
      <c r="Z37" s="13">
        <f>Table1[[#This Row],[Sales$]]/Table1[[#This Row],[Quantity]]</f>
        <v>156.79200000000006</v>
      </c>
      <c r="AA37" s="13">
        <f>Table1[[#This Row],[Profit$]]/Table1[[#This Row],[Quantity]]</f>
        <v>17.639099999999985</v>
      </c>
      <c r="AB37" s="4" t="str">
        <f>IF(Table1[[#This Row],[Profit$]]&lt;0,"loss","profit")</f>
        <v>profit</v>
      </c>
      <c r="AC37" s="4" t="str">
        <f>IF(Table1[[#This Row],[Discount]]&gt;0.2,"high",IF(Table1[[#This Row],[Discount]]&gt;0.1,"average","low"))</f>
        <v>average</v>
      </c>
      <c r="AD37" s="12">
        <f>Table1[[#This Row],[Profit$]]/Table1[[#This Row],[cost price$]]</f>
        <v>0.12676056338028152</v>
      </c>
    </row>
    <row r="38" spans="1:30" ht="15.75" customHeight="1" x14ac:dyDescent="0.3">
      <c r="A38" s="2">
        <v>37</v>
      </c>
      <c r="B38" s="2" t="s">
        <v>184</v>
      </c>
      <c r="C38" s="3">
        <v>42712</v>
      </c>
      <c r="D38" s="3" t="str">
        <f>TEXT(Table1[[#This Row],[Order Date]],"MMMM")</f>
        <v>December</v>
      </c>
      <c r="E38" s="3" t="str">
        <f>TEXT(Table1[[#This Row],[Order Date]],"YYYy")</f>
        <v>2016</v>
      </c>
      <c r="F38" s="3">
        <v>42714</v>
      </c>
      <c r="G38" s="2" t="s">
        <v>185</v>
      </c>
      <c r="H38" s="2" t="s">
        <v>186</v>
      </c>
      <c r="I38" s="2" t="s">
        <v>187</v>
      </c>
      <c r="J38" s="2" t="s">
        <v>38</v>
      </c>
      <c r="K38" s="2" t="s">
        <v>24</v>
      </c>
      <c r="L38" s="2" t="s">
        <v>188</v>
      </c>
      <c r="M38" s="2" t="s">
        <v>101</v>
      </c>
      <c r="N38" s="2">
        <v>75080</v>
      </c>
      <c r="O38" s="2" t="s">
        <v>102</v>
      </c>
      <c r="P38" s="2" t="s">
        <v>191</v>
      </c>
      <c r="Q38" s="2" t="s">
        <v>29</v>
      </c>
      <c r="R38" s="2" t="s">
        <v>62</v>
      </c>
      <c r="S38" s="2" t="s">
        <v>192</v>
      </c>
      <c r="T38" s="6">
        <v>190.92</v>
      </c>
      <c r="U38" s="2">
        <v>5</v>
      </c>
      <c r="V38" s="9">
        <v>0.6</v>
      </c>
      <c r="W38" s="6">
        <v>-147.96300000000002</v>
      </c>
      <c r="X38" s="12">
        <f>Table1[[#This Row],[Profit$]]/Table1[[#This Row],[Sales$]]</f>
        <v>-0.77500000000000013</v>
      </c>
      <c r="Y38" s="13">
        <f>Table1[[#This Row],[Sales$]]-Table1[[#This Row],[Profit$]]</f>
        <v>338.88300000000004</v>
      </c>
      <c r="Z38" s="13">
        <f>Table1[[#This Row],[Sales$]]/Table1[[#This Row],[Quantity]]</f>
        <v>38.183999999999997</v>
      </c>
      <c r="AA38" s="13">
        <f>Table1[[#This Row],[Profit$]]/Table1[[#This Row],[Quantity]]</f>
        <v>-29.592600000000004</v>
      </c>
      <c r="AB38" s="4" t="str">
        <f>IF(Table1[[#This Row],[Profit$]]&lt;0,"loss","profit")</f>
        <v>loss</v>
      </c>
      <c r="AC38" s="4" t="str">
        <f>IF(Table1[[#This Row],[Discount]]&gt;0.2,"high",IF(Table1[[#This Row],[Discount]]&gt;0.1,"average","low"))</f>
        <v>high</v>
      </c>
      <c r="AD38" s="12">
        <f>Table1[[#This Row],[Profit$]]/Table1[[#This Row],[cost price$]]</f>
        <v>-0.43661971830985918</v>
      </c>
    </row>
    <row r="39" spans="1:30" ht="15.75" customHeight="1" x14ac:dyDescent="0.3">
      <c r="A39" s="2">
        <v>38</v>
      </c>
      <c r="B39" s="2" t="s">
        <v>193</v>
      </c>
      <c r="C39" s="3">
        <v>42365</v>
      </c>
      <c r="D39" s="3" t="str">
        <f>TEXT(Table1[[#This Row],[Order Date]],"MMMM")</f>
        <v>December</v>
      </c>
      <c r="E39" s="3" t="str">
        <f>TEXT(Table1[[#This Row],[Order Date]],"YYYy")</f>
        <v>2015</v>
      </c>
      <c r="F39" s="3">
        <v>42369</v>
      </c>
      <c r="G39" s="2" t="s">
        <v>47</v>
      </c>
      <c r="H39" s="2" t="s">
        <v>194</v>
      </c>
      <c r="I39" s="2" t="s">
        <v>195</v>
      </c>
      <c r="J39" s="2" t="s">
        <v>99</v>
      </c>
      <c r="K39" s="2" t="s">
        <v>24</v>
      </c>
      <c r="L39" s="2" t="s">
        <v>181</v>
      </c>
      <c r="M39" s="2" t="s">
        <v>101</v>
      </c>
      <c r="N39" s="2">
        <v>77041</v>
      </c>
      <c r="O39" s="2" t="s">
        <v>102</v>
      </c>
      <c r="P39" s="2" t="s">
        <v>196</v>
      </c>
      <c r="Q39" s="2" t="s">
        <v>43</v>
      </c>
      <c r="R39" s="2" t="s">
        <v>170</v>
      </c>
      <c r="S39" s="2" t="s">
        <v>197</v>
      </c>
      <c r="T39" s="6">
        <v>113.328</v>
      </c>
      <c r="U39" s="2">
        <v>9</v>
      </c>
      <c r="V39" s="9">
        <v>0.2</v>
      </c>
      <c r="W39" s="6">
        <v>35.414999999999999</v>
      </c>
      <c r="X39" s="12">
        <f>Table1[[#This Row],[Profit$]]/Table1[[#This Row],[Sales$]]</f>
        <v>0.3125</v>
      </c>
      <c r="Y39" s="13">
        <f>Table1[[#This Row],[Sales$]]-Table1[[#This Row],[Profit$]]</f>
        <v>77.913000000000011</v>
      </c>
      <c r="Z39" s="13">
        <f>Table1[[#This Row],[Sales$]]/Table1[[#This Row],[Quantity]]</f>
        <v>12.592000000000001</v>
      </c>
      <c r="AA39" s="13">
        <f>Table1[[#This Row],[Profit$]]/Table1[[#This Row],[Quantity]]</f>
        <v>3.9350000000000001</v>
      </c>
      <c r="AB39" s="4" t="str">
        <f>IF(Table1[[#This Row],[Profit$]]&lt;0,"loss","profit")</f>
        <v>profit</v>
      </c>
      <c r="AC39" s="4" t="str">
        <f>IF(Table1[[#This Row],[Discount]]&gt;0.2,"high",IF(Table1[[#This Row],[Discount]]&gt;0.1,"average","low"))</f>
        <v>average</v>
      </c>
      <c r="AD39" s="12">
        <f>Table1[[#This Row],[Profit$]]/Table1[[#This Row],[cost price$]]</f>
        <v>0.45454545454545447</v>
      </c>
    </row>
    <row r="40" spans="1:30" ht="15.75" customHeight="1" x14ac:dyDescent="0.3">
      <c r="A40" s="2">
        <v>39</v>
      </c>
      <c r="B40" s="2" t="s">
        <v>193</v>
      </c>
      <c r="C40" s="3">
        <v>42365</v>
      </c>
      <c r="D40" s="3" t="str">
        <f>TEXT(Table1[[#This Row],[Order Date]],"MMMM")</f>
        <v>December</v>
      </c>
      <c r="E40" s="3" t="str">
        <f>TEXT(Table1[[#This Row],[Order Date]],"YYYy")</f>
        <v>2015</v>
      </c>
      <c r="F40" s="3">
        <v>42369</v>
      </c>
      <c r="G40" s="2" t="s">
        <v>47</v>
      </c>
      <c r="H40" s="2" t="s">
        <v>194</v>
      </c>
      <c r="I40" s="2" t="s">
        <v>195</v>
      </c>
      <c r="J40" s="2" t="s">
        <v>99</v>
      </c>
      <c r="K40" s="2" t="s">
        <v>24</v>
      </c>
      <c r="L40" s="2" t="s">
        <v>181</v>
      </c>
      <c r="M40" s="2" t="s">
        <v>101</v>
      </c>
      <c r="N40" s="2">
        <v>77041</v>
      </c>
      <c r="O40" s="2" t="s">
        <v>102</v>
      </c>
      <c r="P40" s="2" t="s">
        <v>198</v>
      </c>
      <c r="Q40" s="2" t="s">
        <v>29</v>
      </c>
      <c r="R40" s="2" t="s">
        <v>30</v>
      </c>
      <c r="S40" s="2" t="s">
        <v>199</v>
      </c>
      <c r="T40" s="6">
        <v>532.39919999999995</v>
      </c>
      <c r="U40" s="2">
        <v>3</v>
      </c>
      <c r="V40" s="9">
        <v>0.32</v>
      </c>
      <c r="W40" s="6">
        <v>-46.976400000000012</v>
      </c>
      <c r="X40" s="12">
        <f>Table1[[#This Row],[Profit$]]/Table1[[#This Row],[Sales$]]</f>
        <v>-8.8235294117647092E-2</v>
      </c>
      <c r="Y40" s="13">
        <f>Table1[[#This Row],[Sales$]]-Table1[[#This Row],[Profit$]]</f>
        <v>579.37559999999996</v>
      </c>
      <c r="Z40" s="13">
        <f>Table1[[#This Row],[Sales$]]/Table1[[#This Row],[Quantity]]</f>
        <v>177.46639999999999</v>
      </c>
      <c r="AA40" s="13">
        <f>Table1[[#This Row],[Profit$]]/Table1[[#This Row],[Quantity]]</f>
        <v>-15.658800000000005</v>
      </c>
      <c r="AB40" s="4" t="str">
        <f>IF(Table1[[#This Row],[Profit$]]&lt;0,"loss","profit")</f>
        <v>loss</v>
      </c>
      <c r="AC40" s="4" t="str">
        <f>IF(Table1[[#This Row],[Discount]]&gt;0.2,"high",IF(Table1[[#This Row],[Discount]]&gt;0.1,"average","low"))</f>
        <v>high</v>
      </c>
      <c r="AD40" s="12">
        <f>Table1[[#This Row],[Profit$]]/Table1[[#This Row],[cost price$]]</f>
        <v>-8.1081081081081113E-2</v>
      </c>
    </row>
    <row r="41" spans="1:30" ht="15.75" customHeight="1" x14ac:dyDescent="0.3">
      <c r="A41" s="2">
        <v>40</v>
      </c>
      <c r="B41" s="2" t="s">
        <v>193</v>
      </c>
      <c r="C41" s="3">
        <v>42365</v>
      </c>
      <c r="D41" s="3" t="str">
        <f>TEXT(Table1[[#This Row],[Order Date]],"MMMM")</f>
        <v>December</v>
      </c>
      <c r="E41" s="3" t="str">
        <f>TEXT(Table1[[#This Row],[Order Date]],"YYYy")</f>
        <v>2015</v>
      </c>
      <c r="F41" s="3">
        <v>42369</v>
      </c>
      <c r="G41" s="2" t="s">
        <v>47</v>
      </c>
      <c r="H41" s="2" t="s">
        <v>194</v>
      </c>
      <c r="I41" s="2" t="s">
        <v>195</v>
      </c>
      <c r="J41" s="2" t="s">
        <v>99</v>
      </c>
      <c r="K41" s="2" t="s">
        <v>24</v>
      </c>
      <c r="L41" s="2" t="s">
        <v>181</v>
      </c>
      <c r="M41" s="2" t="s">
        <v>101</v>
      </c>
      <c r="N41" s="2">
        <v>77041</v>
      </c>
      <c r="O41" s="2" t="s">
        <v>102</v>
      </c>
      <c r="P41" s="2" t="s">
        <v>200</v>
      </c>
      <c r="Q41" s="2" t="s">
        <v>29</v>
      </c>
      <c r="R41" s="2" t="s">
        <v>33</v>
      </c>
      <c r="S41" s="2" t="s">
        <v>201</v>
      </c>
      <c r="T41" s="6">
        <v>212.05799999999999</v>
      </c>
      <c r="U41" s="2">
        <v>3</v>
      </c>
      <c r="V41" s="9">
        <v>0.3</v>
      </c>
      <c r="W41" s="6">
        <v>-15.146999999999991</v>
      </c>
      <c r="X41" s="12">
        <f>Table1[[#This Row],[Profit$]]/Table1[[#This Row],[Sales$]]</f>
        <v>-7.1428571428571397E-2</v>
      </c>
      <c r="Y41" s="13">
        <f>Table1[[#This Row],[Sales$]]-Table1[[#This Row],[Profit$]]</f>
        <v>227.20499999999998</v>
      </c>
      <c r="Z41" s="13">
        <f>Table1[[#This Row],[Sales$]]/Table1[[#This Row],[Quantity]]</f>
        <v>70.685999999999993</v>
      </c>
      <c r="AA41" s="13">
        <f>Table1[[#This Row],[Profit$]]/Table1[[#This Row],[Quantity]]</f>
        <v>-5.0489999999999968</v>
      </c>
      <c r="AB41" s="4" t="str">
        <f>IF(Table1[[#This Row],[Profit$]]&lt;0,"loss","profit")</f>
        <v>loss</v>
      </c>
      <c r="AC41" s="4" t="str">
        <f>IF(Table1[[#This Row],[Discount]]&gt;0.2,"high",IF(Table1[[#This Row],[Discount]]&gt;0.1,"average","low"))</f>
        <v>high</v>
      </c>
      <c r="AD41" s="12">
        <f>Table1[[#This Row],[Profit$]]/Table1[[#This Row],[cost price$]]</f>
        <v>-6.6666666666666638E-2</v>
      </c>
    </row>
    <row r="42" spans="1:30" ht="15.75" customHeight="1" x14ac:dyDescent="0.3">
      <c r="A42" s="2">
        <v>41</v>
      </c>
      <c r="B42" s="2" t="s">
        <v>193</v>
      </c>
      <c r="C42" s="3">
        <v>42365</v>
      </c>
      <c r="D42" s="3" t="str">
        <f>TEXT(Table1[[#This Row],[Order Date]],"MMMM")</f>
        <v>December</v>
      </c>
      <c r="E42" s="3" t="str">
        <f>TEXT(Table1[[#This Row],[Order Date]],"YYYy")</f>
        <v>2015</v>
      </c>
      <c r="F42" s="3">
        <v>42369</v>
      </c>
      <c r="G42" s="2" t="s">
        <v>47</v>
      </c>
      <c r="H42" s="2" t="s">
        <v>194</v>
      </c>
      <c r="I42" s="2" t="s">
        <v>195</v>
      </c>
      <c r="J42" s="2" t="s">
        <v>99</v>
      </c>
      <c r="K42" s="2" t="s">
        <v>24</v>
      </c>
      <c r="L42" s="2" t="s">
        <v>181</v>
      </c>
      <c r="M42" s="2" t="s">
        <v>101</v>
      </c>
      <c r="N42" s="2">
        <v>77041</v>
      </c>
      <c r="O42" s="2" t="s">
        <v>102</v>
      </c>
      <c r="P42" s="2" t="s">
        <v>202</v>
      </c>
      <c r="Q42" s="2" t="s">
        <v>68</v>
      </c>
      <c r="R42" s="2" t="s">
        <v>69</v>
      </c>
      <c r="S42" s="2" t="s">
        <v>203</v>
      </c>
      <c r="T42" s="6">
        <v>371.16800000000001</v>
      </c>
      <c r="U42" s="2">
        <v>4</v>
      </c>
      <c r="V42" s="9">
        <v>0.2</v>
      </c>
      <c r="W42" s="6">
        <v>41.756399999999957</v>
      </c>
      <c r="X42" s="12">
        <f>Table1[[#This Row],[Profit$]]/Table1[[#This Row],[Sales$]]</f>
        <v>0.11249999999999988</v>
      </c>
      <c r="Y42" s="13">
        <f>Table1[[#This Row],[Sales$]]-Table1[[#This Row],[Profit$]]</f>
        <v>329.41160000000002</v>
      </c>
      <c r="Z42" s="13">
        <f>Table1[[#This Row],[Sales$]]/Table1[[#This Row],[Quantity]]</f>
        <v>92.792000000000002</v>
      </c>
      <c r="AA42" s="13">
        <f>Table1[[#This Row],[Profit$]]/Table1[[#This Row],[Quantity]]</f>
        <v>10.439099999999989</v>
      </c>
      <c r="AB42" s="4" t="str">
        <f>IF(Table1[[#This Row],[Profit$]]&lt;0,"loss","profit")</f>
        <v>profit</v>
      </c>
      <c r="AC42" s="4" t="str">
        <f>IF(Table1[[#This Row],[Discount]]&gt;0.2,"high",IF(Table1[[#This Row],[Discount]]&gt;0.1,"average","low"))</f>
        <v>average</v>
      </c>
      <c r="AD42" s="12">
        <f>Table1[[#This Row],[Profit$]]/Table1[[#This Row],[cost price$]]</f>
        <v>0.12676056338028155</v>
      </c>
    </row>
    <row r="43" spans="1:30" ht="15.75" customHeight="1" x14ac:dyDescent="0.3">
      <c r="A43" s="2">
        <v>42</v>
      </c>
      <c r="B43" s="2" t="s">
        <v>204</v>
      </c>
      <c r="C43" s="3">
        <v>42988</v>
      </c>
      <c r="D43" s="3" t="str">
        <f>TEXT(Table1[[#This Row],[Order Date]],"MMMM")</f>
        <v>September</v>
      </c>
      <c r="E43" s="3" t="str">
        <f>TEXT(Table1[[#This Row],[Order Date]],"YYYy")</f>
        <v>2017</v>
      </c>
      <c r="F43" s="3">
        <v>42993</v>
      </c>
      <c r="G43" s="2" t="s">
        <v>47</v>
      </c>
      <c r="H43" s="2" t="s">
        <v>205</v>
      </c>
      <c r="I43" s="2" t="s">
        <v>206</v>
      </c>
      <c r="J43" s="2" t="s">
        <v>38</v>
      </c>
      <c r="K43" s="2" t="s">
        <v>24</v>
      </c>
      <c r="L43" s="2" t="s">
        <v>207</v>
      </c>
      <c r="M43" s="2" t="s">
        <v>208</v>
      </c>
      <c r="N43" s="2">
        <v>60540</v>
      </c>
      <c r="O43" s="2" t="s">
        <v>102</v>
      </c>
      <c r="P43" s="2" t="s">
        <v>209</v>
      </c>
      <c r="Q43" s="2" t="s">
        <v>68</v>
      </c>
      <c r="R43" s="2" t="s">
        <v>69</v>
      </c>
      <c r="S43" s="2" t="s">
        <v>210</v>
      </c>
      <c r="T43" s="6">
        <v>147.16800000000001</v>
      </c>
      <c r="U43" s="2">
        <v>4</v>
      </c>
      <c r="V43" s="9">
        <v>0.2</v>
      </c>
      <c r="W43" s="6">
        <v>16.556399999999996</v>
      </c>
      <c r="X43" s="12">
        <f>Table1[[#This Row],[Profit$]]/Table1[[#This Row],[Sales$]]</f>
        <v>0.11249999999999998</v>
      </c>
      <c r="Y43" s="13">
        <f>Table1[[#This Row],[Sales$]]-Table1[[#This Row],[Profit$]]</f>
        <v>130.61160000000001</v>
      </c>
      <c r="Z43" s="13">
        <f>Table1[[#This Row],[Sales$]]/Table1[[#This Row],[Quantity]]</f>
        <v>36.792000000000002</v>
      </c>
      <c r="AA43" s="13">
        <f>Table1[[#This Row],[Profit$]]/Table1[[#This Row],[Quantity]]</f>
        <v>4.1390999999999991</v>
      </c>
      <c r="AB43" s="4" t="str">
        <f>IF(Table1[[#This Row],[Profit$]]&lt;0,"loss","profit")</f>
        <v>profit</v>
      </c>
      <c r="AC43" s="4" t="str">
        <f>IF(Table1[[#This Row],[Discount]]&gt;0.2,"high",IF(Table1[[#This Row],[Discount]]&gt;0.1,"average","low"))</f>
        <v>average</v>
      </c>
      <c r="AD43" s="12">
        <f>Table1[[#This Row],[Profit$]]/Table1[[#This Row],[cost price$]]</f>
        <v>0.12676056338028166</v>
      </c>
    </row>
    <row r="44" spans="1:30" ht="15.75" customHeight="1" x14ac:dyDescent="0.3">
      <c r="A44" s="2">
        <v>43</v>
      </c>
      <c r="B44" s="2" t="s">
        <v>211</v>
      </c>
      <c r="C44" s="3">
        <v>42568</v>
      </c>
      <c r="D44" s="3" t="str">
        <f>TEXT(Table1[[#This Row],[Order Date]],"MMMM")</f>
        <v>July</v>
      </c>
      <c r="E44" s="3" t="str">
        <f>TEXT(Table1[[#This Row],[Order Date]],"YYYy")</f>
        <v>2016</v>
      </c>
      <c r="F44" s="3">
        <v>42573</v>
      </c>
      <c r="G44" s="2" t="s">
        <v>47</v>
      </c>
      <c r="H44" s="2" t="s">
        <v>212</v>
      </c>
      <c r="I44" s="2" t="s">
        <v>213</v>
      </c>
      <c r="J44" s="2" t="s">
        <v>38</v>
      </c>
      <c r="K44" s="2" t="s">
        <v>24</v>
      </c>
      <c r="L44" s="2" t="s">
        <v>39</v>
      </c>
      <c r="M44" s="2" t="s">
        <v>40</v>
      </c>
      <c r="N44" s="2">
        <v>90049</v>
      </c>
      <c r="O44" s="2" t="s">
        <v>41</v>
      </c>
      <c r="P44" s="2" t="s">
        <v>214</v>
      </c>
      <c r="Q44" s="2" t="s">
        <v>43</v>
      </c>
      <c r="R44" s="2" t="s">
        <v>56</v>
      </c>
      <c r="S44" s="2" t="s">
        <v>215</v>
      </c>
      <c r="T44" s="6">
        <v>77.88</v>
      </c>
      <c r="U44" s="2">
        <v>2</v>
      </c>
      <c r="V44" s="9">
        <v>0</v>
      </c>
      <c r="W44" s="6">
        <v>3.8939999999999912</v>
      </c>
      <c r="X44" s="12">
        <f>Table1[[#This Row],[Profit$]]/Table1[[#This Row],[Sales$]]</f>
        <v>4.9999999999999892E-2</v>
      </c>
      <c r="Y44" s="13">
        <f>Table1[[#This Row],[Sales$]]-Table1[[#This Row],[Profit$]]</f>
        <v>73.986000000000004</v>
      </c>
      <c r="Z44" s="13">
        <f>Table1[[#This Row],[Sales$]]/Table1[[#This Row],[Quantity]]</f>
        <v>38.94</v>
      </c>
      <c r="AA44" s="13">
        <f>Table1[[#This Row],[Profit$]]/Table1[[#This Row],[Quantity]]</f>
        <v>1.9469999999999956</v>
      </c>
      <c r="AB44" s="4" t="str">
        <f>IF(Table1[[#This Row],[Profit$]]&lt;0,"loss","profit")</f>
        <v>profit</v>
      </c>
      <c r="AC44" s="4" t="str">
        <f>IF(Table1[[#This Row],[Discount]]&gt;0.2,"high",IF(Table1[[#This Row],[Discount]]&gt;0.1,"average","low"))</f>
        <v>low</v>
      </c>
      <c r="AD44" s="12">
        <f>Table1[[#This Row],[Profit$]]/Table1[[#This Row],[cost price$]]</f>
        <v>5.26315789473683E-2</v>
      </c>
    </row>
    <row r="45" spans="1:30" ht="15.75" customHeight="1" x14ac:dyDescent="0.3">
      <c r="A45" s="2">
        <v>44</v>
      </c>
      <c r="B45" s="2" t="s">
        <v>216</v>
      </c>
      <c r="C45" s="3">
        <v>42997</v>
      </c>
      <c r="D45" s="3" t="str">
        <f>TEXT(Table1[[#This Row],[Order Date]],"MMMM")</f>
        <v>September</v>
      </c>
      <c r="E45" s="3" t="str">
        <f>TEXT(Table1[[#This Row],[Order Date]],"YYYy")</f>
        <v>2017</v>
      </c>
      <c r="F45" s="3">
        <v>43001</v>
      </c>
      <c r="G45" s="2" t="s">
        <v>47</v>
      </c>
      <c r="H45" s="2" t="s">
        <v>217</v>
      </c>
      <c r="I45" s="2" t="s">
        <v>218</v>
      </c>
      <c r="J45" s="2" t="s">
        <v>38</v>
      </c>
      <c r="K45" s="2" t="s">
        <v>24</v>
      </c>
      <c r="L45" s="2" t="s">
        <v>219</v>
      </c>
      <c r="M45" s="2" t="s">
        <v>51</v>
      </c>
      <c r="N45" s="2">
        <v>32935</v>
      </c>
      <c r="O45" s="2" t="s">
        <v>27</v>
      </c>
      <c r="P45" s="2" t="s">
        <v>220</v>
      </c>
      <c r="Q45" s="2" t="s">
        <v>43</v>
      </c>
      <c r="R45" s="2" t="s">
        <v>56</v>
      </c>
      <c r="S45" s="2" t="s">
        <v>221</v>
      </c>
      <c r="T45" s="6">
        <v>95.616</v>
      </c>
      <c r="U45" s="2">
        <v>2</v>
      </c>
      <c r="V45" s="9">
        <v>0.2</v>
      </c>
      <c r="W45" s="6">
        <v>9.5616000000000092</v>
      </c>
      <c r="X45" s="12">
        <f>Table1[[#This Row],[Profit$]]/Table1[[#This Row],[Sales$]]</f>
        <v>0.1000000000000001</v>
      </c>
      <c r="Y45" s="13">
        <f>Table1[[#This Row],[Sales$]]-Table1[[#This Row],[Profit$]]</f>
        <v>86.054399999999987</v>
      </c>
      <c r="Z45" s="13">
        <f>Table1[[#This Row],[Sales$]]/Table1[[#This Row],[Quantity]]</f>
        <v>47.808</v>
      </c>
      <c r="AA45" s="13">
        <f>Table1[[#This Row],[Profit$]]/Table1[[#This Row],[Quantity]]</f>
        <v>4.7808000000000046</v>
      </c>
      <c r="AB45" s="4" t="str">
        <f>IF(Table1[[#This Row],[Profit$]]&lt;0,"loss","profit")</f>
        <v>profit</v>
      </c>
      <c r="AC45" s="4" t="str">
        <f>IF(Table1[[#This Row],[Discount]]&gt;0.2,"high",IF(Table1[[#This Row],[Discount]]&gt;0.1,"average","low"))</f>
        <v>average</v>
      </c>
      <c r="AD45" s="12">
        <f>Table1[[#This Row],[Profit$]]/Table1[[#This Row],[cost price$]]</f>
        <v>0.11111111111111123</v>
      </c>
    </row>
    <row r="46" spans="1:30" ht="15.75" customHeight="1" x14ac:dyDescent="0.3">
      <c r="A46" s="2">
        <v>45</v>
      </c>
      <c r="B46" s="2" t="s">
        <v>222</v>
      </c>
      <c r="C46" s="3">
        <v>42440</v>
      </c>
      <c r="D46" s="3" t="str">
        <f>TEXT(Table1[[#This Row],[Order Date]],"MMMM")</f>
        <v>March</v>
      </c>
      <c r="E46" s="3" t="str">
        <f>TEXT(Table1[[#This Row],[Order Date]],"YYYy")</f>
        <v>2016</v>
      </c>
      <c r="F46" s="3">
        <v>42442</v>
      </c>
      <c r="G46" s="2" t="s">
        <v>185</v>
      </c>
      <c r="H46" s="2" t="s">
        <v>223</v>
      </c>
      <c r="I46" s="2" t="s">
        <v>224</v>
      </c>
      <c r="J46" s="2" t="s">
        <v>38</v>
      </c>
      <c r="K46" s="2" t="s">
        <v>24</v>
      </c>
      <c r="L46" s="2" t="s">
        <v>225</v>
      </c>
      <c r="M46" s="2" t="s">
        <v>226</v>
      </c>
      <c r="N46" s="2">
        <v>55122</v>
      </c>
      <c r="O46" s="2" t="s">
        <v>102</v>
      </c>
      <c r="P46" s="2" t="s">
        <v>227</v>
      </c>
      <c r="Q46" s="2" t="s">
        <v>68</v>
      </c>
      <c r="R46" s="2" t="s">
        <v>158</v>
      </c>
      <c r="S46" s="2" t="s">
        <v>228</v>
      </c>
      <c r="T46" s="6">
        <v>45.98</v>
      </c>
      <c r="U46" s="2">
        <v>2</v>
      </c>
      <c r="V46" s="9">
        <v>0</v>
      </c>
      <c r="W46" s="6">
        <v>19.7714</v>
      </c>
      <c r="X46" s="12">
        <f>Table1[[#This Row],[Profit$]]/Table1[[#This Row],[Sales$]]</f>
        <v>0.43000000000000005</v>
      </c>
      <c r="Y46" s="13">
        <f>Table1[[#This Row],[Sales$]]-Table1[[#This Row],[Profit$]]</f>
        <v>26.208599999999997</v>
      </c>
      <c r="Z46" s="13">
        <f>Table1[[#This Row],[Sales$]]/Table1[[#This Row],[Quantity]]</f>
        <v>22.99</v>
      </c>
      <c r="AA46" s="13">
        <f>Table1[[#This Row],[Profit$]]/Table1[[#This Row],[Quantity]]</f>
        <v>9.8856999999999999</v>
      </c>
      <c r="AB46" s="4" t="str">
        <f>IF(Table1[[#This Row],[Profit$]]&lt;0,"loss","profit")</f>
        <v>profit</v>
      </c>
      <c r="AC46" s="4" t="str">
        <f>IF(Table1[[#This Row],[Discount]]&gt;0.2,"high",IF(Table1[[#This Row],[Discount]]&gt;0.1,"average","low"))</f>
        <v>low</v>
      </c>
      <c r="AD46" s="12">
        <f>Table1[[#This Row],[Profit$]]/Table1[[#This Row],[cost price$]]</f>
        <v>0.75438596491228083</v>
      </c>
    </row>
    <row r="47" spans="1:30" ht="15.75" customHeight="1" x14ac:dyDescent="0.3">
      <c r="A47" s="2">
        <v>46</v>
      </c>
      <c r="B47" s="2" t="s">
        <v>222</v>
      </c>
      <c r="C47" s="3">
        <v>42440</v>
      </c>
      <c r="D47" s="3" t="str">
        <f>TEXT(Table1[[#This Row],[Order Date]],"MMMM")</f>
        <v>March</v>
      </c>
      <c r="E47" s="3" t="str">
        <f>TEXT(Table1[[#This Row],[Order Date]],"YYYy")</f>
        <v>2016</v>
      </c>
      <c r="F47" s="3">
        <v>42442</v>
      </c>
      <c r="G47" s="2" t="s">
        <v>185</v>
      </c>
      <c r="H47" s="2" t="s">
        <v>223</v>
      </c>
      <c r="I47" s="2" t="s">
        <v>224</v>
      </c>
      <c r="J47" s="2" t="s">
        <v>38</v>
      </c>
      <c r="K47" s="2" t="s">
        <v>24</v>
      </c>
      <c r="L47" s="2" t="s">
        <v>225</v>
      </c>
      <c r="M47" s="2" t="s">
        <v>226</v>
      </c>
      <c r="N47" s="2">
        <v>55122</v>
      </c>
      <c r="O47" s="2" t="s">
        <v>102</v>
      </c>
      <c r="P47" s="2" t="s">
        <v>229</v>
      </c>
      <c r="Q47" s="2" t="s">
        <v>43</v>
      </c>
      <c r="R47" s="2" t="s">
        <v>72</v>
      </c>
      <c r="S47" s="2" t="s">
        <v>230</v>
      </c>
      <c r="T47" s="6">
        <v>17.46</v>
      </c>
      <c r="U47" s="2">
        <v>2</v>
      </c>
      <c r="V47" s="9">
        <v>0</v>
      </c>
      <c r="W47" s="6">
        <v>8.2061999999999991</v>
      </c>
      <c r="X47" s="12">
        <f>Table1[[#This Row],[Profit$]]/Table1[[#This Row],[Sales$]]</f>
        <v>0.46999999999999992</v>
      </c>
      <c r="Y47" s="13">
        <f>Table1[[#This Row],[Sales$]]-Table1[[#This Row],[Profit$]]</f>
        <v>9.2538000000000018</v>
      </c>
      <c r="Z47" s="13">
        <f>Table1[[#This Row],[Sales$]]/Table1[[#This Row],[Quantity]]</f>
        <v>8.73</v>
      </c>
      <c r="AA47" s="13">
        <f>Table1[[#This Row],[Profit$]]/Table1[[#This Row],[Quantity]]</f>
        <v>4.1030999999999995</v>
      </c>
      <c r="AB47" s="4" t="str">
        <f>IF(Table1[[#This Row],[Profit$]]&lt;0,"loss","profit")</f>
        <v>profit</v>
      </c>
      <c r="AC47" s="4" t="str">
        <f>IF(Table1[[#This Row],[Discount]]&gt;0.2,"high",IF(Table1[[#This Row],[Discount]]&gt;0.1,"average","low"))</f>
        <v>low</v>
      </c>
      <c r="AD47" s="12">
        <f>Table1[[#This Row],[Profit$]]/Table1[[#This Row],[cost price$]]</f>
        <v>0.88679245283018837</v>
      </c>
    </row>
    <row r="48" spans="1:30" ht="15.75" customHeight="1" x14ac:dyDescent="0.3">
      <c r="A48" s="2">
        <v>47</v>
      </c>
      <c r="B48" s="2" t="s">
        <v>231</v>
      </c>
      <c r="C48" s="3">
        <v>41932</v>
      </c>
      <c r="D48" s="3" t="str">
        <f>TEXT(Table1[[#This Row],[Order Date]],"MMMM")</f>
        <v>October</v>
      </c>
      <c r="E48" s="3" t="str">
        <f>TEXT(Table1[[#This Row],[Order Date]],"YYYy")</f>
        <v>2014</v>
      </c>
      <c r="F48" s="3">
        <v>41937</v>
      </c>
      <c r="G48" s="2" t="s">
        <v>20</v>
      </c>
      <c r="H48" s="2" t="s">
        <v>232</v>
      </c>
      <c r="I48" s="2" t="s">
        <v>233</v>
      </c>
      <c r="J48" s="2" t="s">
        <v>23</v>
      </c>
      <c r="K48" s="2" t="s">
        <v>24</v>
      </c>
      <c r="L48" s="2" t="s">
        <v>234</v>
      </c>
      <c r="M48" s="2" t="s">
        <v>235</v>
      </c>
      <c r="N48" s="2">
        <v>48185</v>
      </c>
      <c r="O48" s="2" t="s">
        <v>102</v>
      </c>
      <c r="P48" s="2" t="s">
        <v>236</v>
      </c>
      <c r="Q48" s="2" t="s">
        <v>43</v>
      </c>
      <c r="R48" s="2" t="s">
        <v>56</v>
      </c>
      <c r="S48" s="2" t="s">
        <v>237</v>
      </c>
      <c r="T48" s="6">
        <v>211.96</v>
      </c>
      <c r="U48" s="2">
        <v>4</v>
      </c>
      <c r="V48" s="9">
        <v>0</v>
      </c>
      <c r="W48" s="6">
        <v>8.4783999999999935</v>
      </c>
      <c r="X48" s="12">
        <f>Table1[[#This Row],[Profit$]]/Table1[[#This Row],[Sales$]]</f>
        <v>3.9999999999999966E-2</v>
      </c>
      <c r="Y48" s="13">
        <f>Table1[[#This Row],[Sales$]]-Table1[[#This Row],[Profit$]]</f>
        <v>203.48160000000001</v>
      </c>
      <c r="Z48" s="13">
        <f>Table1[[#This Row],[Sales$]]/Table1[[#This Row],[Quantity]]</f>
        <v>52.99</v>
      </c>
      <c r="AA48" s="13">
        <f>Table1[[#This Row],[Profit$]]/Table1[[#This Row],[Quantity]]</f>
        <v>2.1195999999999984</v>
      </c>
      <c r="AB48" s="4" t="str">
        <f>IF(Table1[[#This Row],[Profit$]]&lt;0,"loss","profit")</f>
        <v>profit</v>
      </c>
      <c r="AC48" s="4" t="str">
        <f>IF(Table1[[#This Row],[Discount]]&gt;0.2,"high",IF(Table1[[#This Row],[Discount]]&gt;0.1,"average","low"))</f>
        <v>low</v>
      </c>
      <c r="AD48" s="12">
        <f>Table1[[#This Row],[Profit$]]/Table1[[#This Row],[cost price$]]</f>
        <v>4.166666666666663E-2</v>
      </c>
    </row>
    <row r="49" spans="1:30" ht="15.75" customHeight="1" x14ac:dyDescent="0.3">
      <c r="A49" s="2">
        <v>48</v>
      </c>
      <c r="B49" s="2" t="s">
        <v>238</v>
      </c>
      <c r="C49" s="3">
        <v>42541</v>
      </c>
      <c r="D49" s="3" t="str">
        <f>TEXT(Table1[[#This Row],[Order Date]],"MMMM")</f>
        <v>June</v>
      </c>
      <c r="E49" s="3" t="str">
        <f>TEXT(Table1[[#This Row],[Order Date]],"YYYy")</f>
        <v>2016</v>
      </c>
      <c r="F49" s="3">
        <v>42546</v>
      </c>
      <c r="G49" s="2" t="s">
        <v>47</v>
      </c>
      <c r="H49" s="2" t="s">
        <v>239</v>
      </c>
      <c r="I49" s="2" t="s">
        <v>240</v>
      </c>
      <c r="J49" s="2" t="s">
        <v>23</v>
      </c>
      <c r="K49" s="2" t="s">
        <v>24</v>
      </c>
      <c r="L49" s="2" t="s">
        <v>241</v>
      </c>
      <c r="M49" s="2" t="s">
        <v>242</v>
      </c>
      <c r="N49" s="2">
        <v>19901</v>
      </c>
      <c r="O49" s="2" t="s">
        <v>145</v>
      </c>
      <c r="P49" s="2" t="s">
        <v>243</v>
      </c>
      <c r="Q49" s="2" t="s">
        <v>68</v>
      </c>
      <c r="R49" s="2" t="s">
        <v>158</v>
      </c>
      <c r="S49" s="2" t="s">
        <v>244</v>
      </c>
      <c r="T49" s="6">
        <v>45</v>
      </c>
      <c r="U49" s="2">
        <v>3</v>
      </c>
      <c r="V49" s="9">
        <v>0</v>
      </c>
      <c r="W49" s="6">
        <v>4.9500000000000011</v>
      </c>
      <c r="X49" s="12">
        <f>Table1[[#This Row],[Profit$]]/Table1[[#This Row],[Sales$]]</f>
        <v>0.11000000000000003</v>
      </c>
      <c r="Y49" s="13">
        <f>Table1[[#This Row],[Sales$]]-Table1[[#This Row],[Profit$]]</f>
        <v>40.049999999999997</v>
      </c>
      <c r="Z49" s="13">
        <f>Table1[[#This Row],[Sales$]]/Table1[[#This Row],[Quantity]]</f>
        <v>15</v>
      </c>
      <c r="AA49" s="13">
        <f>Table1[[#This Row],[Profit$]]/Table1[[#This Row],[Quantity]]</f>
        <v>1.6500000000000004</v>
      </c>
      <c r="AB49" s="4" t="str">
        <f>IF(Table1[[#This Row],[Profit$]]&lt;0,"loss","profit")</f>
        <v>profit</v>
      </c>
      <c r="AC49" s="4" t="str">
        <f>IF(Table1[[#This Row],[Discount]]&gt;0.2,"high",IF(Table1[[#This Row],[Discount]]&gt;0.1,"average","low"))</f>
        <v>low</v>
      </c>
      <c r="AD49" s="12">
        <f>Table1[[#This Row],[Profit$]]/Table1[[#This Row],[cost price$]]</f>
        <v>0.12359550561797757</v>
      </c>
    </row>
    <row r="50" spans="1:30" ht="15.75" customHeight="1" x14ac:dyDescent="0.3">
      <c r="A50" s="2">
        <v>49</v>
      </c>
      <c r="B50" s="2" t="s">
        <v>238</v>
      </c>
      <c r="C50" s="3">
        <v>42541</v>
      </c>
      <c r="D50" s="3" t="str">
        <f>TEXT(Table1[[#This Row],[Order Date]],"MMMM")</f>
        <v>June</v>
      </c>
      <c r="E50" s="3" t="str">
        <f>TEXT(Table1[[#This Row],[Order Date]],"YYYy")</f>
        <v>2016</v>
      </c>
      <c r="F50" s="3">
        <v>42546</v>
      </c>
      <c r="G50" s="2" t="s">
        <v>47</v>
      </c>
      <c r="H50" s="2" t="s">
        <v>239</v>
      </c>
      <c r="I50" s="2" t="s">
        <v>240</v>
      </c>
      <c r="J50" s="2" t="s">
        <v>23</v>
      </c>
      <c r="K50" s="2" t="s">
        <v>24</v>
      </c>
      <c r="L50" s="2" t="s">
        <v>241</v>
      </c>
      <c r="M50" s="2" t="s">
        <v>242</v>
      </c>
      <c r="N50" s="2">
        <v>19901</v>
      </c>
      <c r="O50" s="2" t="s">
        <v>145</v>
      </c>
      <c r="P50" s="2" t="s">
        <v>245</v>
      </c>
      <c r="Q50" s="2" t="s">
        <v>68</v>
      </c>
      <c r="R50" s="2" t="s">
        <v>69</v>
      </c>
      <c r="S50" s="2" t="s">
        <v>246</v>
      </c>
      <c r="T50" s="6">
        <v>21.8</v>
      </c>
      <c r="U50" s="2">
        <v>2</v>
      </c>
      <c r="V50" s="9">
        <v>0</v>
      </c>
      <c r="W50" s="6">
        <v>6.104000000000001</v>
      </c>
      <c r="X50" s="12">
        <f>Table1[[#This Row],[Profit$]]/Table1[[#This Row],[Sales$]]</f>
        <v>0.28000000000000003</v>
      </c>
      <c r="Y50" s="13">
        <f>Table1[[#This Row],[Sales$]]-Table1[[#This Row],[Profit$]]</f>
        <v>15.696</v>
      </c>
      <c r="Z50" s="13">
        <f>Table1[[#This Row],[Sales$]]/Table1[[#This Row],[Quantity]]</f>
        <v>10.9</v>
      </c>
      <c r="AA50" s="13">
        <f>Table1[[#This Row],[Profit$]]/Table1[[#This Row],[Quantity]]</f>
        <v>3.0520000000000005</v>
      </c>
      <c r="AB50" s="4" t="str">
        <f>IF(Table1[[#This Row],[Profit$]]&lt;0,"loss","profit")</f>
        <v>profit</v>
      </c>
      <c r="AC50" s="4" t="str">
        <f>IF(Table1[[#This Row],[Discount]]&gt;0.2,"high",IF(Table1[[#This Row],[Discount]]&gt;0.1,"average","low"))</f>
        <v>low</v>
      </c>
      <c r="AD50" s="12">
        <f>Table1[[#This Row],[Profit$]]/Table1[[#This Row],[cost price$]]</f>
        <v>0.38888888888888895</v>
      </c>
    </row>
    <row r="51" spans="1:30" ht="15.75" customHeight="1" x14ac:dyDescent="0.3">
      <c r="A51" s="2">
        <v>50</v>
      </c>
      <c r="B51" s="2" t="s">
        <v>247</v>
      </c>
      <c r="C51" s="3">
        <v>42112</v>
      </c>
      <c r="D51" s="3" t="str">
        <f>TEXT(Table1[[#This Row],[Order Date]],"MMMM")</f>
        <v>April</v>
      </c>
      <c r="E51" s="3" t="str">
        <f>TEXT(Table1[[#This Row],[Order Date]],"YYYy")</f>
        <v>2015</v>
      </c>
      <c r="F51" s="3">
        <v>42116</v>
      </c>
      <c r="G51" s="2" t="s">
        <v>47</v>
      </c>
      <c r="H51" s="2" t="s">
        <v>248</v>
      </c>
      <c r="I51" s="2" t="s">
        <v>249</v>
      </c>
      <c r="J51" s="2" t="s">
        <v>23</v>
      </c>
      <c r="K51" s="2" t="s">
        <v>24</v>
      </c>
      <c r="L51" s="2" t="s">
        <v>250</v>
      </c>
      <c r="M51" s="2" t="s">
        <v>251</v>
      </c>
      <c r="N51" s="2">
        <v>47150</v>
      </c>
      <c r="O51" s="2" t="s">
        <v>102</v>
      </c>
      <c r="P51" s="2" t="s">
        <v>252</v>
      </c>
      <c r="Q51" s="2" t="s">
        <v>43</v>
      </c>
      <c r="R51" s="2" t="s">
        <v>72</v>
      </c>
      <c r="S51" s="2" t="s">
        <v>253</v>
      </c>
      <c r="T51" s="6">
        <v>38.22</v>
      </c>
      <c r="U51" s="2">
        <v>6</v>
      </c>
      <c r="V51" s="9">
        <v>0</v>
      </c>
      <c r="W51" s="6">
        <v>17.9634</v>
      </c>
      <c r="X51" s="12">
        <f>Table1[[#This Row],[Profit$]]/Table1[[#This Row],[Sales$]]</f>
        <v>0.47000000000000003</v>
      </c>
      <c r="Y51" s="13">
        <f>Table1[[#This Row],[Sales$]]-Table1[[#This Row],[Profit$]]</f>
        <v>20.256599999999999</v>
      </c>
      <c r="Z51" s="13">
        <f>Table1[[#This Row],[Sales$]]/Table1[[#This Row],[Quantity]]</f>
        <v>6.37</v>
      </c>
      <c r="AA51" s="13">
        <f>Table1[[#This Row],[Profit$]]/Table1[[#This Row],[Quantity]]</f>
        <v>2.9939</v>
      </c>
      <c r="AB51" s="4" t="str">
        <f>IF(Table1[[#This Row],[Profit$]]&lt;0,"loss","profit")</f>
        <v>profit</v>
      </c>
      <c r="AC51" s="4" t="str">
        <f>IF(Table1[[#This Row],[Discount]]&gt;0.2,"high",IF(Table1[[#This Row],[Discount]]&gt;0.1,"average","low"))</f>
        <v>low</v>
      </c>
      <c r="AD51" s="12">
        <f>Table1[[#This Row],[Profit$]]/Table1[[#This Row],[cost price$]]</f>
        <v>0.8867924528301887</v>
      </c>
    </row>
    <row r="52" spans="1:30" ht="15.75" customHeight="1" x14ac:dyDescent="0.3">
      <c r="A52" s="2">
        <v>51</v>
      </c>
      <c r="B52" s="2" t="s">
        <v>247</v>
      </c>
      <c r="C52" s="3">
        <v>42112</v>
      </c>
      <c r="D52" s="3" t="str">
        <f>TEXT(Table1[[#This Row],[Order Date]],"MMMM")</f>
        <v>April</v>
      </c>
      <c r="E52" s="3" t="str">
        <f>TEXT(Table1[[#This Row],[Order Date]],"YYYy")</f>
        <v>2015</v>
      </c>
      <c r="F52" s="3">
        <v>42116</v>
      </c>
      <c r="G52" s="2" t="s">
        <v>47</v>
      </c>
      <c r="H52" s="2" t="s">
        <v>248</v>
      </c>
      <c r="I52" s="2" t="s">
        <v>249</v>
      </c>
      <c r="J52" s="2" t="s">
        <v>23</v>
      </c>
      <c r="K52" s="2" t="s">
        <v>24</v>
      </c>
      <c r="L52" s="2" t="s">
        <v>250</v>
      </c>
      <c r="M52" s="2" t="s">
        <v>251</v>
      </c>
      <c r="N52" s="2">
        <v>47150</v>
      </c>
      <c r="O52" s="2" t="s">
        <v>102</v>
      </c>
      <c r="P52" s="2" t="s">
        <v>254</v>
      </c>
      <c r="Q52" s="2" t="s">
        <v>43</v>
      </c>
      <c r="R52" s="2" t="s">
        <v>44</v>
      </c>
      <c r="S52" s="2" t="s">
        <v>255</v>
      </c>
      <c r="T52" s="6">
        <v>75.179999999999993</v>
      </c>
      <c r="U52" s="2">
        <v>6</v>
      </c>
      <c r="V52" s="9">
        <v>0</v>
      </c>
      <c r="W52" s="6">
        <v>35.334599999999995</v>
      </c>
      <c r="X52" s="12">
        <f>Table1[[#This Row],[Profit$]]/Table1[[#This Row],[Sales$]]</f>
        <v>0.47</v>
      </c>
      <c r="Y52" s="13">
        <f>Table1[[#This Row],[Sales$]]-Table1[[#This Row],[Profit$]]</f>
        <v>39.845399999999998</v>
      </c>
      <c r="Z52" s="13">
        <f>Table1[[#This Row],[Sales$]]/Table1[[#This Row],[Quantity]]</f>
        <v>12.53</v>
      </c>
      <c r="AA52" s="13">
        <f>Table1[[#This Row],[Profit$]]/Table1[[#This Row],[Quantity]]</f>
        <v>5.8890999999999991</v>
      </c>
      <c r="AB52" s="4" t="str">
        <f>IF(Table1[[#This Row],[Profit$]]&lt;0,"loss","profit")</f>
        <v>profit</v>
      </c>
      <c r="AC52" s="4" t="str">
        <f>IF(Table1[[#This Row],[Discount]]&gt;0.2,"high",IF(Table1[[#This Row],[Discount]]&gt;0.1,"average","low"))</f>
        <v>low</v>
      </c>
      <c r="AD52" s="12">
        <f>Table1[[#This Row],[Profit$]]/Table1[[#This Row],[cost price$]]</f>
        <v>0.88679245283018859</v>
      </c>
    </row>
    <row r="53" spans="1:30" ht="15.75" customHeight="1" x14ac:dyDescent="0.3">
      <c r="A53" s="2">
        <v>52</v>
      </c>
      <c r="B53" s="2" t="s">
        <v>247</v>
      </c>
      <c r="C53" s="3">
        <v>42112</v>
      </c>
      <c r="D53" s="3" t="str">
        <f>TEXT(Table1[[#This Row],[Order Date]],"MMMM")</f>
        <v>April</v>
      </c>
      <c r="E53" s="3" t="str">
        <f>TEXT(Table1[[#This Row],[Order Date]],"YYYy")</f>
        <v>2015</v>
      </c>
      <c r="F53" s="3">
        <v>42116</v>
      </c>
      <c r="G53" s="2" t="s">
        <v>47</v>
      </c>
      <c r="H53" s="2" t="s">
        <v>248</v>
      </c>
      <c r="I53" s="2" t="s">
        <v>249</v>
      </c>
      <c r="J53" s="2" t="s">
        <v>23</v>
      </c>
      <c r="K53" s="2" t="s">
        <v>24</v>
      </c>
      <c r="L53" s="2" t="s">
        <v>250</v>
      </c>
      <c r="M53" s="2" t="s">
        <v>251</v>
      </c>
      <c r="N53" s="2">
        <v>47150</v>
      </c>
      <c r="O53" s="2" t="s">
        <v>102</v>
      </c>
      <c r="P53" s="2" t="s">
        <v>256</v>
      </c>
      <c r="Q53" s="2" t="s">
        <v>29</v>
      </c>
      <c r="R53" s="2" t="s">
        <v>62</v>
      </c>
      <c r="S53" s="2" t="s">
        <v>257</v>
      </c>
      <c r="T53" s="6">
        <v>6.16</v>
      </c>
      <c r="U53" s="2">
        <v>2</v>
      </c>
      <c r="V53" s="9">
        <v>0</v>
      </c>
      <c r="W53" s="6">
        <v>2.9567999999999999</v>
      </c>
      <c r="X53" s="12">
        <f>Table1[[#This Row],[Profit$]]/Table1[[#This Row],[Sales$]]</f>
        <v>0.48</v>
      </c>
      <c r="Y53" s="13">
        <f>Table1[[#This Row],[Sales$]]-Table1[[#This Row],[Profit$]]</f>
        <v>3.2032000000000003</v>
      </c>
      <c r="Z53" s="13">
        <f>Table1[[#This Row],[Sales$]]/Table1[[#This Row],[Quantity]]</f>
        <v>3.08</v>
      </c>
      <c r="AA53" s="13">
        <f>Table1[[#This Row],[Profit$]]/Table1[[#This Row],[Quantity]]</f>
        <v>1.4783999999999999</v>
      </c>
      <c r="AB53" s="4" t="str">
        <f>IF(Table1[[#This Row],[Profit$]]&lt;0,"loss","profit")</f>
        <v>profit</v>
      </c>
      <c r="AC53" s="4" t="str">
        <f>IF(Table1[[#This Row],[Discount]]&gt;0.2,"high",IF(Table1[[#This Row],[Discount]]&gt;0.1,"average","low"))</f>
        <v>low</v>
      </c>
      <c r="AD53" s="12">
        <f>Table1[[#This Row],[Profit$]]/Table1[[#This Row],[cost price$]]</f>
        <v>0.92307692307692291</v>
      </c>
    </row>
    <row r="54" spans="1:30" ht="15.75" customHeight="1" x14ac:dyDescent="0.3">
      <c r="A54" s="2">
        <v>53</v>
      </c>
      <c r="B54" s="2" t="s">
        <v>247</v>
      </c>
      <c r="C54" s="3">
        <v>42112</v>
      </c>
      <c r="D54" s="3" t="str">
        <f>TEXT(Table1[[#This Row],[Order Date]],"MMMM")</f>
        <v>April</v>
      </c>
      <c r="E54" s="3" t="str">
        <f>TEXT(Table1[[#This Row],[Order Date]],"YYYy")</f>
        <v>2015</v>
      </c>
      <c r="F54" s="3">
        <v>42116</v>
      </c>
      <c r="G54" s="2" t="s">
        <v>47</v>
      </c>
      <c r="H54" s="2" t="s">
        <v>248</v>
      </c>
      <c r="I54" s="2" t="s">
        <v>249</v>
      </c>
      <c r="J54" s="2" t="s">
        <v>23</v>
      </c>
      <c r="K54" s="2" t="s">
        <v>24</v>
      </c>
      <c r="L54" s="2" t="s">
        <v>250</v>
      </c>
      <c r="M54" s="2" t="s">
        <v>251</v>
      </c>
      <c r="N54" s="2">
        <v>47150</v>
      </c>
      <c r="O54" s="2" t="s">
        <v>102</v>
      </c>
      <c r="P54" s="2" t="s">
        <v>258</v>
      </c>
      <c r="Q54" s="2" t="s">
        <v>29</v>
      </c>
      <c r="R54" s="2" t="s">
        <v>33</v>
      </c>
      <c r="S54" s="2" t="s">
        <v>259</v>
      </c>
      <c r="T54" s="6">
        <v>89.99</v>
      </c>
      <c r="U54" s="2">
        <v>1</v>
      </c>
      <c r="V54" s="9">
        <v>0</v>
      </c>
      <c r="W54" s="6">
        <v>17.098099999999988</v>
      </c>
      <c r="X54" s="12">
        <f>Table1[[#This Row],[Profit$]]/Table1[[#This Row],[Sales$]]</f>
        <v>0.18999999999999989</v>
      </c>
      <c r="Y54" s="13">
        <f>Table1[[#This Row],[Sales$]]-Table1[[#This Row],[Profit$]]</f>
        <v>72.891900000000007</v>
      </c>
      <c r="Z54" s="13">
        <f>Table1[[#This Row],[Sales$]]/Table1[[#This Row],[Quantity]]</f>
        <v>89.99</v>
      </c>
      <c r="AA54" s="13">
        <f>Table1[[#This Row],[Profit$]]/Table1[[#This Row],[Quantity]]</f>
        <v>17.098099999999988</v>
      </c>
      <c r="AB54" s="4" t="str">
        <f>IF(Table1[[#This Row],[Profit$]]&lt;0,"loss","profit")</f>
        <v>profit</v>
      </c>
      <c r="AC54" s="4" t="str">
        <f>IF(Table1[[#This Row],[Discount]]&gt;0.2,"high",IF(Table1[[#This Row],[Discount]]&gt;0.1,"average","low"))</f>
        <v>low</v>
      </c>
      <c r="AD54" s="12">
        <f>Table1[[#This Row],[Profit$]]/Table1[[#This Row],[cost price$]]</f>
        <v>0.23456790123456772</v>
      </c>
    </row>
    <row r="55" spans="1:30" ht="15.75" customHeight="1" x14ac:dyDescent="0.3">
      <c r="A55" s="2">
        <v>54</v>
      </c>
      <c r="B55" s="2" t="s">
        <v>260</v>
      </c>
      <c r="C55" s="3">
        <v>42715</v>
      </c>
      <c r="D55" s="3" t="str">
        <f>TEXT(Table1[[#This Row],[Order Date]],"MMMM")</f>
        <v>December</v>
      </c>
      <c r="E55" s="3" t="str">
        <f>TEXT(Table1[[#This Row],[Order Date]],"YYYy")</f>
        <v>2016</v>
      </c>
      <c r="F55" s="3">
        <v>42721</v>
      </c>
      <c r="G55" s="2" t="s">
        <v>47</v>
      </c>
      <c r="H55" s="2" t="s">
        <v>261</v>
      </c>
      <c r="I55" s="2" t="s">
        <v>262</v>
      </c>
      <c r="J55" s="2" t="s">
        <v>38</v>
      </c>
      <c r="K55" s="2" t="s">
        <v>24</v>
      </c>
      <c r="L55" s="2" t="s">
        <v>263</v>
      </c>
      <c r="M55" s="2" t="s">
        <v>264</v>
      </c>
      <c r="N55" s="2">
        <v>10024</v>
      </c>
      <c r="O55" s="2" t="s">
        <v>145</v>
      </c>
      <c r="P55" s="2" t="s">
        <v>265</v>
      </c>
      <c r="Q55" s="2" t="s">
        <v>43</v>
      </c>
      <c r="R55" s="2" t="s">
        <v>266</v>
      </c>
      <c r="S55" s="2" t="s">
        <v>267</v>
      </c>
      <c r="T55" s="6">
        <v>15.260000000000002</v>
      </c>
      <c r="U55" s="2">
        <v>7</v>
      </c>
      <c r="V55" s="9">
        <v>0</v>
      </c>
      <c r="W55" s="6">
        <v>6.2566000000000006</v>
      </c>
      <c r="X55" s="12">
        <f>Table1[[#This Row],[Profit$]]/Table1[[#This Row],[Sales$]]</f>
        <v>0.41</v>
      </c>
      <c r="Y55" s="13">
        <f>Table1[[#This Row],[Sales$]]-Table1[[#This Row],[Profit$]]</f>
        <v>9.003400000000001</v>
      </c>
      <c r="Z55" s="13">
        <f>Table1[[#This Row],[Sales$]]/Table1[[#This Row],[Quantity]]</f>
        <v>2.1800000000000002</v>
      </c>
      <c r="AA55" s="13">
        <f>Table1[[#This Row],[Profit$]]/Table1[[#This Row],[Quantity]]</f>
        <v>0.89380000000000004</v>
      </c>
      <c r="AB55" s="4" t="str">
        <f>IF(Table1[[#This Row],[Profit$]]&lt;0,"loss","profit")</f>
        <v>profit</v>
      </c>
      <c r="AC55" s="4" t="str">
        <f>IF(Table1[[#This Row],[Discount]]&gt;0.2,"high",IF(Table1[[#This Row],[Discount]]&gt;0.1,"average","low"))</f>
        <v>low</v>
      </c>
      <c r="AD55" s="12">
        <f>Table1[[#This Row],[Profit$]]/Table1[[#This Row],[cost price$]]</f>
        <v>0.69491525423728817</v>
      </c>
    </row>
    <row r="56" spans="1:30" ht="15.75" customHeight="1" x14ac:dyDescent="0.3">
      <c r="A56" s="2">
        <v>55</v>
      </c>
      <c r="B56" s="2" t="s">
        <v>260</v>
      </c>
      <c r="C56" s="3">
        <v>42715</v>
      </c>
      <c r="D56" s="3" t="str">
        <f>TEXT(Table1[[#This Row],[Order Date]],"MMMM")</f>
        <v>December</v>
      </c>
      <c r="E56" s="3" t="str">
        <f>TEXT(Table1[[#This Row],[Order Date]],"YYYy")</f>
        <v>2016</v>
      </c>
      <c r="F56" s="3">
        <v>42721</v>
      </c>
      <c r="G56" s="2" t="s">
        <v>47</v>
      </c>
      <c r="H56" s="2" t="s">
        <v>261</v>
      </c>
      <c r="I56" s="2" t="s">
        <v>262</v>
      </c>
      <c r="J56" s="2" t="s">
        <v>38</v>
      </c>
      <c r="K56" s="2" t="s">
        <v>24</v>
      </c>
      <c r="L56" s="2" t="s">
        <v>263</v>
      </c>
      <c r="M56" s="2" t="s">
        <v>264</v>
      </c>
      <c r="N56" s="2">
        <v>10024</v>
      </c>
      <c r="O56" s="2" t="s">
        <v>145</v>
      </c>
      <c r="P56" s="2" t="s">
        <v>268</v>
      </c>
      <c r="Q56" s="2" t="s">
        <v>68</v>
      </c>
      <c r="R56" s="2" t="s">
        <v>69</v>
      </c>
      <c r="S56" s="2" t="s">
        <v>269</v>
      </c>
      <c r="T56" s="6">
        <v>1029.95</v>
      </c>
      <c r="U56" s="2">
        <v>5</v>
      </c>
      <c r="V56" s="9">
        <v>0</v>
      </c>
      <c r="W56" s="6">
        <v>298.68549999999999</v>
      </c>
      <c r="X56" s="12">
        <f>Table1[[#This Row],[Profit$]]/Table1[[#This Row],[Sales$]]</f>
        <v>0.28999999999999998</v>
      </c>
      <c r="Y56" s="13">
        <f>Table1[[#This Row],[Sales$]]-Table1[[#This Row],[Profit$]]</f>
        <v>731.2645</v>
      </c>
      <c r="Z56" s="13">
        <f>Table1[[#This Row],[Sales$]]/Table1[[#This Row],[Quantity]]</f>
        <v>205.99</v>
      </c>
      <c r="AA56" s="13">
        <f>Table1[[#This Row],[Profit$]]/Table1[[#This Row],[Quantity]]</f>
        <v>59.737099999999998</v>
      </c>
      <c r="AB56" s="4" t="str">
        <f>IF(Table1[[#This Row],[Profit$]]&lt;0,"loss","profit")</f>
        <v>profit</v>
      </c>
      <c r="AC56" s="4" t="str">
        <f>IF(Table1[[#This Row],[Discount]]&gt;0.2,"high",IF(Table1[[#This Row],[Discount]]&gt;0.1,"average","low"))</f>
        <v>low</v>
      </c>
      <c r="AD56" s="12">
        <f>Table1[[#This Row],[Profit$]]/Table1[[#This Row],[cost price$]]</f>
        <v>0.40845070422535212</v>
      </c>
    </row>
    <row r="57" spans="1:30" ht="15.75" customHeight="1" x14ac:dyDescent="0.3">
      <c r="A57" s="2">
        <v>56</v>
      </c>
      <c r="B57" s="2" t="s">
        <v>270</v>
      </c>
      <c r="C57" s="3">
        <v>42538</v>
      </c>
      <c r="D57" s="3" t="str">
        <f>TEXT(Table1[[#This Row],[Order Date]],"MMMM")</f>
        <v>June</v>
      </c>
      <c r="E57" s="3" t="str">
        <f>TEXT(Table1[[#This Row],[Order Date]],"YYYy")</f>
        <v>2016</v>
      </c>
      <c r="F57" s="3">
        <v>42539</v>
      </c>
      <c r="G57" s="2" t="s">
        <v>185</v>
      </c>
      <c r="H57" s="2" t="s">
        <v>271</v>
      </c>
      <c r="I57" s="2" t="s">
        <v>272</v>
      </c>
      <c r="J57" s="2" t="s">
        <v>23</v>
      </c>
      <c r="K57" s="2" t="s">
        <v>24</v>
      </c>
      <c r="L57" s="2" t="s">
        <v>273</v>
      </c>
      <c r="M57" s="2" t="s">
        <v>264</v>
      </c>
      <c r="N57" s="2">
        <v>12180</v>
      </c>
      <c r="O57" s="2" t="s">
        <v>145</v>
      </c>
      <c r="P57" s="2" t="s">
        <v>274</v>
      </c>
      <c r="Q57" s="2" t="s">
        <v>43</v>
      </c>
      <c r="R57" s="2" t="s">
        <v>56</v>
      </c>
      <c r="S57" s="2" t="s">
        <v>275</v>
      </c>
      <c r="T57" s="6">
        <v>208.56</v>
      </c>
      <c r="U57" s="2">
        <v>6</v>
      </c>
      <c r="V57" s="9">
        <v>0</v>
      </c>
      <c r="W57" s="6">
        <v>52.139999999999986</v>
      </c>
      <c r="X57" s="12">
        <f>Table1[[#This Row],[Profit$]]/Table1[[#This Row],[Sales$]]</f>
        <v>0.24999999999999994</v>
      </c>
      <c r="Y57" s="13">
        <f>Table1[[#This Row],[Sales$]]-Table1[[#This Row],[Profit$]]</f>
        <v>156.42000000000002</v>
      </c>
      <c r="Z57" s="13">
        <f>Table1[[#This Row],[Sales$]]/Table1[[#This Row],[Quantity]]</f>
        <v>34.76</v>
      </c>
      <c r="AA57" s="13">
        <f>Table1[[#This Row],[Profit$]]/Table1[[#This Row],[Quantity]]</f>
        <v>8.6899999999999977</v>
      </c>
      <c r="AB57" s="4" t="str">
        <f>IF(Table1[[#This Row],[Profit$]]&lt;0,"loss","profit")</f>
        <v>profit</v>
      </c>
      <c r="AC57" s="4" t="str">
        <f>IF(Table1[[#This Row],[Discount]]&gt;0.2,"high",IF(Table1[[#This Row],[Discount]]&gt;0.1,"average","low"))</f>
        <v>low</v>
      </c>
      <c r="AD57" s="12">
        <f>Table1[[#This Row],[Profit$]]/Table1[[#This Row],[cost price$]]</f>
        <v>0.3333333333333332</v>
      </c>
    </row>
    <row r="58" spans="1:30" ht="15.75" customHeight="1" x14ac:dyDescent="0.3">
      <c r="A58" s="2">
        <v>57</v>
      </c>
      <c r="B58" s="2" t="s">
        <v>270</v>
      </c>
      <c r="C58" s="3">
        <v>42538</v>
      </c>
      <c r="D58" s="3" t="str">
        <f>TEXT(Table1[[#This Row],[Order Date]],"MMMM")</f>
        <v>June</v>
      </c>
      <c r="E58" s="3" t="str">
        <f>TEXT(Table1[[#This Row],[Order Date]],"YYYy")</f>
        <v>2016</v>
      </c>
      <c r="F58" s="3">
        <v>42539</v>
      </c>
      <c r="G58" s="2" t="s">
        <v>185</v>
      </c>
      <c r="H58" s="2" t="s">
        <v>271</v>
      </c>
      <c r="I58" s="2" t="s">
        <v>272</v>
      </c>
      <c r="J58" s="2" t="s">
        <v>23</v>
      </c>
      <c r="K58" s="2" t="s">
        <v>24</v>
      </c>
      <c r="L58" s="2" t="s">
        <v>273</v>
      </c>
      <c r="M58" s="2" t="s">
        <v>264</v>
      </c>
      <c r="N58" s="2">
        <v>12180</v>
      </c>
      <c r="O58" s="2" t="s">
        <v>145</v>
      </c>
      <c r="P58" s="2" t="s">
        <v>276</v>
      </c>
      <c r="Q58" s="2" t="s">
        <v>43</v>
      </c>
      <c r="R58" s="2" t="s">
        <v>87</v>
      </c>
      <c r="S58" s="2" t="s">
        <v>277</v>
      </c>
      <c r="T58" s="6">
        <v>32.400000000000006</v>
      </c>
      <c r="U58" s="2">
        <v>5</v>
      </c>
      <c r="V58" s="9">
        <v>0</v>
      </c>
      <c r="W58" s="6">
        <v>15.552000000000001</v>
      </c>
      <c r="X58" s="12">
        <f>Table1[[#This Row],[Profit$]]/Table1[[#This Row],[Sales$]]</f>
        <v>0.48</v>
      </c>
      <c r="Y58" s="13">
        <f>Table1[[#This Row],[Sales$]]-Table1[[#This Row],[Profit$]]</f>
        <v>16.848000000000006</v>
      </c>
      <c r="Z58" s="13">
        <f>Table1[[#This Row],[Sales$]]/Table1[[#This Row],[Quantity]]</f>
        <v>6.4800000000000013</v>
      </c>
      <c r="AA58" s="13">
        <f>Table1[[#This Row],[Profit$]]/Table1[[#This Row],[Quantity]]</f>
        <v>3.1104000000000003</v>
      </c>
      <c r="AB58" s="4" t="str">
        <f>IF(Table1[[#This Row],[Profit$]]&lt;0,"loss","profit")</f>
        <v>profit</v>
      </c>
      <c r="AC58" s="4" t="str">
        <f>IF(Table1[[#This Row],[Discount]]&gt;0.2,"high",IF(Table1[[#This Row],[Discount]]&gt;0.1,"average","low"))</f>
        <v>low</v>
      </c>
      <c r="AD58" s="12">
        <f>Table1[[#This Row],[Profit$]]/Table1[[#This Row],[cost price$]]</f>
        <v>0.9230769230769228</v>
      </c>
    </row>
    <row r="59" spans="1:30" ht="15.75" customHeight="1" x14ac:dyDescent="0.3">
      <c r="A59" s="2">
        <v>58</v>
      </c>
      <c r="B59" s="2" t="s">
        <v>270</v>
      </c>
      <c r="C59" s="3">
        <v>42538</v>
      </c>
      <c r="D59" s="3" t="str">
        <f>TEXT(Table1[[#This Row],[Order Date]],"MMMM")</f>
        <v>June</v>
      </c>
      <c r="E59" s="3" t="str">
        <f>TEXT(Table1[[#This Row],[Order Date]],"YYYy")</f>
        <v>2016</v>
      </c>
      <c r="F59" s="3">
        <v>42539</v>
      </c>
      <c r="G59" s="2" t="s">
        <v>185</v>
      </c>
      <c r="H59" s="2" t="s">
        <v>271</v>
      </c>
      <c r="I59" s="2" t="s">
        <v>272</v>
      </c>
      <c r="J59" s="2" t="s">
        <v>23</v>
      </c>
      <c r="K59" s="2" t="s">
        <v>24</v>
      </c>
      <c r="L59" s="2" t="s">
        <v>273</v>
      </c>
      <c r="M59" s="2" t="s">
        <v>264</v>
      </c>
      <c r="N59" s="2">
        <v>12180</v>
      </c>
      <c r="O59" s="2" t="s">
        <v>145</v>
      </c>
      <c r="P59" s="2" t="s">
        <v>278</v>
      </c>
      <c r="Q59" s="2" t="s">
        <v>29</v>
      </c>
      <c r="R59" s="2" t="s">
        <v>33</v>
      </c>
      <c r="S59" s="2" t="s">
        <v>279</v>
      </c>
      <c r="T59" s="6">
        <v>319.41000000000003</v>
      </c>
      <c r="U59" s="2">
        <v>5</v>
      </c>
      <c r="V59" s="9">
        <v>0.1</v>
      </c>
      <c r="W59" s="6">
        <v>7.0980000000000061</v>
      </c>
      <c r="X59" s="12">
        <f>Table1[[#This Row],[Profit$]]/Table1[[#This Row],[Sales$]]</f>
        <v>2.222222222222224E-2</v>
      </c>
      <c r="Y59" s="13">
        <f>Table1[[#This Row],[Sales$]]-Table1[[#This Row],[Profit$]]</f>
        <v>312.31200000000001</v>
      </c>
      <c r="Z59" s="13">
        <f>Table1[[#This Row],[Sales$]]/Table1[[#This Row],[Quantity]]</f>
        <v>63.882000000000005</v>
      </c>
      <c r="AA59" s="13">
        <f>Table1[[#This Row],[Profit$]]/Table1[[#This Row],[Quantity]]</f>
        <v>1.4196000000000013</v>
      </c>
      <c r="AB59" s="4" t="str">
        <f>IF(Table1[[#This Row],[Profit$]]&lt;0,"loss","profit")</f>
        <v>profit</v>
      </c>
      <c r="AC59" s="4" t="str">
        <f>IF(Table1[[#This Row],[Discount]]&gt;0.2,"high",IF(Table1[[#This Row],[Discount]]&gt;0.1,"average","low"))</f>
        <v>low</v>
      </c>
      <c r="AD59" s="12">
        <f>Table1[[#This Row],[Profit$]]/Table1[[#This Row],[cost price$]]</f>
        <v>2.2727272727272745E-2</v>
      </c>
    </row>
    <row r="60" spans="1:30" ht="15.75" customHeight="1" x14ac:dyDescent="0.3">
      <c r="A60" s="2">
        <v>59</v>
      </c>
      <c r="B60" s="2" t="s">
        <v>270</v>
      </c>
      <c r="C60" s="3">
        <v>42538</v>
      </c>
      <c r="D60" s="3" t="str">
        <f>TEXT(Table1[[#This Row],[Order Date]],"MMMM")</f>
        <v>June</v>
      </c>
      <c r="E60" s="3" t="str">
        <f>TEXT(Table1[[#This Row],[Order Date]],"YYYy")</f>
        <v>2016</v>
      </c>
      <c r="F60" s="3">
        <v>42539</v>
      </c>
      <c r="G60" s="2" t="s">
        <v>185</v>
      </c>
      <c r="H60" s="2" t="s">
        <v>271</v>
      </c>
      <c r="I60" s="2" t="s">
        <v>272</v>
      </c>
      <c r="J60" s="2" t="s">
        <v>23</v>
      </c>
      <c r="K60" s="2" t="s">
        <v>24</v>
      </c>
      <c r="L60" s="2" t="s">
        <v>273</v>
      </c>
      <c r="M60" s="2" t="s">
        <v>264</v>
      </c>
      <c r="N60" s="2">
        <v>12180</v>
      </c>
      <c r="O60" s="2" t="s">
        <v>145</v>
      </c>
      <c r="P60" s="2" t="s">
        <v>280</v>
      </c>
      <c r="Q60" s="2" t="s">
        <v>43</v>
      </c>
      <c r="R60" s="2" t="s">
        <v>87</v>
      </c>
      <c r="S60" s="2" t="s">
        <v>281</v>
      </c>
      <c r="T60" s="6">
        <v>14.56</v>
      </c>
      <c r="U60" s="2">
        <v>2</v>
      </c>
      <c r="V60" s="9">
        <v>0</v>
      </c>
      <c r="W60" s="6">
        <v>6.9888000000000003</v>
      </c>
      <c r="X60" s="12">
        <f>Table1[[#This Row],[Profit$]]/Table1[[#This Row],[Sales$]]</f>
        <v>0.48</v>
      </c>
      <c r="Y60" s="13">
        <f>Table1[[#This Row],[Sales$]]-Table1[[#This Row],[Profit$]]</f>
        <v>7.5712000000000002</v>
      </c>
      <c r="Z60" s="13">
        <f>Table1[[#This Row],[Sales$]]/Table1[[#This Row],[Quantity]]</f>
        <v>7.28</v>
      </c>
      <c r="AA60" s="13">
        <f>Table1[[#This Row],[Profit$]]/Table1[[#This Row],[Quantity]]</f>
        <v>3.4944000000000002</v>
      </c>
      <c r="AB60" s="4" t="str">
        <f>IF(Table1[[#This Row],[Profit$]]&lt;0,"loss","profit")</f>
        <v>profit</v>
      </c>
      <c r="AC60" s="4" t="str">
        <f>IF(Table1[[#This Row],[Discount]]&gt;0.2,"high",IF(Table1[[#This Row],[Discount]]&gt;0.1,"average","low"))</f>
        <v>low</v>
      </c>
      <c r="AD60" s="12">
        <f>Table1[[#This Row],[Profit$]]/Table1[[#This Row],[cost price$]]</f>
        <v>0.92307692307692313</v>
      </c>
    </row>
    <row r="61" spans="1:30" ht="15.75" customHeight="1" x14ac:dyDescent="0.3">
      <c r="A61" s="2">
        <v>60</v>
      </c>
      <c r="B61" s="2" t="s">
        <v>270</v>
      </c>
      <c r="C61" s="3">
        <v>42538</v>
      </c>
      <c r="D61" s="3" t="str">
        <f>TEXT(Table1[[#This Row],[Order Date]],"MMMM")</f>
        <v>June</v>
      </c>
      <c r="E61" s="3" t="str">
        <f>TEXT(Table1[[#This Row],[Order Date]],"YYYy")</f>
        <v>2016</v>
      </c>
      <c r="F61" s="3">
        <v>42539</v>
      </c>
      <c r="G61" s="2" t="s">
        <v>185</v>
      </c>
      <c r="H61" s="2" t="s">
        <v>271</v>
      </c>
      <c r="I61" s="2" t="s">
        <v>272</v>
      </c>
      <c r="J61" s="2" t="s">
        <v>23</v>
      </c>
      <c r="K61" s="2" t="s">
        <v>24</v>
      </c>
      <c r="L61" s="2" t="s">
        <v>273</v>
      </c>
      <c r="M61" s="2" t="s">
        <v>264</v>
      </c>
      <c r="N61" s="2">
        <v>12180</v>
      </c>
      <c r="O61" s="2" t="s">
        <v>145</v>
      </c>
      <c r="P61" s="2" t="s">
        <v>243</v>
      </c>
      <c r="Q61" s="2" t="s">
        <v>68</v>
      </c>
      <c r="R61" s="2" t="s">
        <v>158</v>
      </c>
      <c r="S61" s="2" t="s">
        <v>244</v>
      </c>
      <c r="T61" s="6">
        <v>30</v>
      </c>
      <c r="U61" s="2">
        <v>2</v>
      </c>
      <c r="V61" s="9">
        <v>0</v>
      </c>
      <c r="W61" s="6">
        <v>3.3000000000000007</v>
      </c>
      <c r="X61" s="12">
        <f>Table1[[#This Row],[Profit$]]/Table1[[#This Row],[Sales$]]</f>
        <v>0.11000000000000003</v>
      </c>
      <c r="Y61" s="13">
        <f>Table1[[#This Row],[Sales$]]-Table1[[#This Row],[Profit$]]</f>
        <v>26.7</v>
      </c>
      <c r="Z61" s="13">
        <f>Table1[[#This Row],[Sales$]]/Table1[[#This Row],[Quantity]]</f>
        <v>15</v>
      </c>
      <c r="AA61" s="13">
        <f>Table1[[#This Row],[Profit$]]/Table1[[#This Row],[Quantity]]</f>
        <v>1.6500000000000004</v>
      </c>
      <c r="AB61" s="4" t="str">
        <f>IF(Table1[[#This Row],[Profit$]]&lt;0,"loss","profit")</f>
        <v>profit</v>
      </c>
      <c r="AC61" s="4" t="str">
        <f>IF(Table1[[#This Row],[Discount]]&gt;0.2,"high",IF(Table1[[#This Row],[Discount]]&gt;0.1,"average","low"))</f>
        <v>low</v>
      </c>
      <c r="AD61" s="12">
        <f>Table1[[#This Row],[Profit$]]/Table1[[#This Row],[cost price$]]</f>
        <v>0.12359550561797755</v>
      </c>
    </row>
    <row r="62" spans="1:30" ht="15.75" customHeight="1" x14ac:dyDescent="0.3">
      <c r="A62" s="2">
        <v>61</v>
      </c>
      <c r="B62" s="2" t="s">
        <v>270</v>
      </c>
      <c r="C62" s="3">
        <v>42538</v>
      </c>
      <c r="D62" s="3" t="str">
        <f>TEXT(Table1[[#This Row],[Order Date]],"MMMM")</f>
        <v>June</v>
      </c>
      <c r="E62" s="3" t="str">
        <f>TEXT(Table1[[#This Row],[Order Date]],"YYYy")</f>
        <v>2016</v>
      </c>
      <c r="F62" s="3">
        <v>42539</v>
      </c>
      <c r="G62" s="2" t="s">
        <v>185</v>
      </c>
      <c r="H62" s="2" t="s">
        <v>271</v>
      </c>
      <c r="I62" s="2" t="s">
        <v>272</v>
      </c>
      <c r="J62" s="2" t="s">
        <v>23</v>
      </c>
      <c r="K62" s="2" t="s">
        <v>24</v>
      </c>
      <c r="L62" s="2" t="s">
        <v>273</v>
      </c>
      <c r="M62" s="2" t="s">
        <v>264</v>
      </c>
      <c r="N62" s="2">
        <v>12180</v>
      </c>
      <c r="O62" s="2" t="s">
        <v>145</v>
      </c>
      <c r="P62" s="2" t="s">
        <v>282</v>
      </c>
      <c r="Q62" s="2" t="s">
        <v>43</v>
      </c>
      <c r="R62" s="2" t="s">
        <v>72</v>
      </c>
      <c r="S62" s="2" t="s">
        <v>283</v>
      </c>
      <c r="T62" s="6">
        <v>48.480000000000004</v>
      </c>
      <c r="U62" s="2">
        <v>4</v>
      </c>
      <c r="V62" s="9">
        <v>0.2</v>
      </c>
      <c r="W62" s="6">
        <v>16.361999999999998</v>
      </c>
      <c r="X62" s="12">
        <f>Table1[[#This Row],[Profit$]]/Table1[[#This Row],[Sales$]]</f>
        <v>0.33749999999999991</v>
      </c>
      <c r="Y62" s="13">
        <f>Table1[[#This Row],[Sales$]]-Table1[[#This Row],[Profit$]]</f>
        <v>32.118000000000009</v>
      </c>
      <c r="Z62" s="13">
        <f>Table1[[#This Row],[Sales$]]/Table1[[#This Row],[Quantity]]</f>
        <v>12.120000000000001</v>
      </c>
      <c r="AA62" s="13">
        <f>Table1[[#This Row],[Profit$]]/Table1[[#This Row],[Quantity]]</f>
        <v>4.0904999999999996</v>
      </c>
      <c r="AB62" s="4" t="str">
        <f>IF(Table1[[#This Row],[Profit$]]&lt;0,"loss","profit")</f>
        <v>profit</v>
      </c>
      <c r="AC62" s="4" t="str">
        <f>IF(Table1[[#This Row],[Discount]]&gt;0.2,"high",IF(Table1[[#This Row],[Discount]]&gt;0.1,"average","low"))</f>
        <v>average</v>
      </c>
      <c r="AD62" s="12">
        <f>Table1[[#This Row],[Profit$]]/Table1[[#This Row],[cost price$]]</f>
        <v>0.50943396226415072</v>
      </c>
    </row>
    <row r="63" spans="1:30" ht="15.75" customHeight="1" x14ac:dyDescent="0.3">
      <c r="A63" s="2">
        <v>62</v>
      </c>
      <c r="B63" s="2" t="s">
        <v>270</v>
      </c>
      <c r="C63" s="3">
        <v>42538</v>
      </c>
      <c r="D63" s="3" t="str">
        <f>TEXT(Table1[[#This Row],[Order Date]],"MMMM")</f>
        <v>June</v>
      </c>
      <c r="E63" s="3" t="str">
        <f>TEXT(Table1[[#This Row],[Order Date]],"YYYy")</f>
        <v>2016</v>
      </c>
      <c r="F63" s="3">
        <v>42539</v>
      </c>
      <c r="G63" s="2" t="s">
        <v>185</v>
      </c>
      <c r="H63" s="2" t="s">
        <v>271</v>
      </c>
      <c r="I63" s="2" t="s">
        <v>272</v>
      </c>
      <c r="J63" s="2" t="s">
        <v>23</v>
      </c>
      <c r="K63" s="2" t="s">
        <v>24</v>
      </c>
      <c r="L63" s="2" t="s">
        <v>273</v>
      </c>
      <c r="M63" s="2" t="s">
        <v>264</v>
      </c>
      <c r="N63" s="2">
        <v>12180</v>
      </c>
      <c r="O63" s="2" t="s">
        <v>145</v>
      </c>
      <c r="P63" s="2" t="s">
        <v>284</v>
      </c>
      <c r="Q63" s="2" t="s">
        <v>43</v>
      </c>
      <c r="R63" s="2" t="s">
        <v>65</v>
      </c>
      <c r="S63" s="2" t="s">
        <v>285</v>
      </c>
      <c r="T63" s="6">
        <v>1.68</v>
      </c>
      <c r="U63" s="2">
        <v>1</v>
      </c>
      <c r="V63" s="9">
        <v>0</v>
      </c>
      <c r="W63" s="6">
        <v>0.84</v>
      </c>
      <c r="X63" s="12">
        <f>Table1[[#This Row],[Profit$]]/Table1[[#This Row],[Sales$]]</f>
        <v>0.5</v>
      </c>
      <c r="Y63" s="13">
        <f>Table1[[#This Row],[Sales$]]-Table1[[#This Row],[Profit$]]</f>
        <v>0.84</v>
      </c>
      <c r="Z63" s="13">
        <f>Table1[[#This Row],[Sales$]]/Table1[[#This Row],[Quantity]]</f>
        <v>1.68</v>
      </c>
      <c r="AA63" s="13">
        <f>Table1[[#This Row],[Profit$]]/Table1[[#This Row],[Quantity]]</f>
        <v>0.84</v>
      </c>
      <c r="AB63" s="4" t="str">
        <f>IF(Table1[[#This Row],[Profit$]]&lt;0,"loss","profit")</f>
        <v>profit</v>
      </c>
      <c r="AC63" s="4" t="str">
        <f>IF(Table1[[#This Row],[Discount]]&gt;0.2,"high",IF(Table1[[#This Row],[Discount]]&gt;0.1,"average","low"))</f>
        <v>low</v>
      </c>
      <c r="AD63" s="12">
        <f>Table1[[#This Row],[Profit$]]/Table1[[#This Row],[cost price$]]</f>
        <v>1</v>
      </c>
    </row>
    <row r="64" spans="1:30" ht="15.75" customHeight="1" x14ac:dyDescent="0.3">
      <c r="A64" s="2">
        <v>63</v>
      </c>
      <c r="B64" s="2" t="s">
        <v>286</v>
      </c>
      <c r="C64" s="3">
        <v>42332</v>
      </c>
      <c r="D64" s="3" t="str">
        <f>TEXT(Table1[[#This Row],[Order Date]],"MMMM")</f>
        <v>November</v>
      </c>
      <c r="E64" s="3" t="str">
        <f>TEXT(Table1[[#This Row],[Order Date]],"YYYy")</f>
        <v>2015</v>
      </c>
      <c r="F64" s="3">
        <v>42338</v>
      </c>
      <c r="G64" s="2" t="s">
        <v>47</v>
      </c>
      <c r="H64" s="2" t="s">
        <v>287</v>
      </c>
      <c r="I64" s="2" t="s">
        <v>288</v>
      </c>
      <c r="J64" s="2" t="s">
        <v>23</v>
      </c>
      <c r="K64" s="2" t="s">
        <v>24</v>
      </c>
      <c r="L64" s="2" t="s">
        <v>39</v>
      </c>
      <c r="M64" s="2" t="s">
        <v>40</v>
      </c>
      <c r="N64" s="2">
        <v>90004</v>
      </c>
      <c r="O64" s="2" t="s">
        <v>41</v>
      </c>
      <c r="P64" s="2" t="s">
        <v>289</v>
      </c>
      <c r="Q64" s="2" t="s">
        <v>68</v>
      </c>
      <c r="R64" s="2" t="s">
        <v>158</v>
      </c>
      <c r="S64" s="2" t="s">
        <v>290</v>
      </c>
      <c r="T64" s="6">
        <v>13.98</v>
      </c>
      <c r="U64" s="2">
        <v>2</v>
      </c>
      <c r="V64" s="9">
        <v>0</v>
      </c>
      <c r="W64" s="6">
        <v>6.1512000000000011</v>
      </c>
      <c r="X64" s="12">
        <f>Table1[[#This Row],[Profit$]]/Table1[[#This Row],[Sales$]]</f>
        <v>0.44000000000000006</v>
      </c>
      <c r="Y64" s="13">
        <f>Table1[[#This Row],[Sales$]]-Table1[[#This Row],[Profit$]]</f>
        <v>7.8287999999999993</v>
      </c>
      <c r="Z64" s="13">
        <f>Table1[[#This Row],[Sales$]]/Table1[[#This Row],[Quantity]]</f>
        <v>6.99</v>
      </c>
      <c r="AA64" s="13">
        <f>Table1[[#This Row],[Profit$]]/Table1[[#This Row],[Quantity]]</f>
        <v>3.0756000000000006</v>
      </c>
      <c r="AB64" s="4" t="str">
        <f>IF(Table1[[#This Row],[Profit$]]&lt;0,"loss","profit")</f>
        <v>profit</v>
      </c>
      <c r="AC64" s="4" t="str">
        <f>IF(Table1[[#This Row],[Discount]]&gt;0.2,"high",IF(Table1[[#This Row],[Discount]]&gt;0.1,"average","low"))</f>
        <v>low</v>
      </c>
      <c r="AD64" s="12">
        <f>Table1[[#This Row],[Profit$]]/Table1[[#This Row],[cost price$]]</f>
        <v>0.78571428571428592</v>
      </c>
    </row>
    <row r="65" spans="1:30" ht="15.75" customHeight="1" x14ac:dyDescent="0.3">
      <c r="A65" s="2">
        <v>64</v>
      </c>
      <c r="B65" s="2" t="s">
        <v>286</v>
      </c>
      <c r="C65" s="3">
        <v>42332</v>
      </c>
      <c r="D65" s="3" t="str">
        <f>TEXT(Table1[[#This Row],[Order Date]],"MMMM")</f>
        <v>November</v>
      </c>
      <c r="E65" s="3" t="str">
        <f>TEXT(Table1[[#This Row],[Order Date]],"YYYy")</f>
        <v>2015</v>
      </c>
      <c r="F65" s="3">
        <v>42338</v>
      </c>
      <c r="G65" s="2" t="s">
        <v>47</v>
      </c>
      <c r="H65" s="2" t="s">
        <v>287</v>
      </c>
      <c r="I65" s="2" t="s">
        <v>288</v>
      </c>
      <c r="J65" s="2" t="s">
        <v>23</v>
      </c>
      <c r="K65" s="2" t="s">
        <v>24</v>
      </c>
      <c r="L65" s="2" t="s">
        <v>39</v>
      </c>
      <c r="M65" s="2" t="s">
        <v>40</v>
      </c>
      <c r="N65" s="2">
        <v>90004</v>
      </c>
      <c r="O65" s="2" t="s">
        <v>41</v>
      </c>
      <c r="P65" s="2" t="s">
        <v>291</v>
      </c>
      <c r="Q65" s="2" t="s">
        <v>43</v>
      </c>
      <c r="R65" s="2" t="s">
        <v>72</v>
      </c>
      <c r="S65" s="2" t="s">
        <v>292</v>
      </c>
      <c r="T65" s="6">
        <v>25.824000000000002</v>
      </c>
      <c r="U65" s="2">
        <v>6</v>
      </c>
      <c r="V65" s="9">
        <v>0.2</v>
      </c>
      <c r="W65" s="6">
        <v>9.3612000000000002</v>
      </c>
      <c r="X65" s="12">
        <f>Table1[[#This Row],[Profit$]]/Table1[[#This Row],[Sales$]]</f>
        <v>0.36249999999999999</v>
      </c>
      <c r="Y65" s="13">
        <f>Table1[[#This Row],[Sales$]]-Table1[[#This Row],[Profit$]]</f>
        <v>16.462800000000001</v>
      </c>
      <c r="Z65" s="13">
        <f>Table1[[#This Row],[Sales$]]/Table1[[#This Row],[Quantity]]</f>
        <v>4.3040000000000003</v>
      </c>
      <c r="AA65" s="13">
        <f>Table1[[#This Row],[Profit$]]/Table1[[#This Row],[Quantity]]</f>
        <v>1.5602</v>
      </c>
      <c r="AB65" s="4" t="str">
        <f>IF(Table1[[#This Row],[Profit$]]&lt;0,"loss","profit")</f>
        <v>profit</v>
      </c>
      <c r="AC65" s="4" t="str">
        <f>IF(Table1[[#This Row],[Discount]]&gt;0.2,"high",IF(Table1[[#This Row],[Discount]]&gt;0.1,"average","low"))</f>
        <v>average</v>
      </c>
      <c r="AD65" s="12">
        <f>Table1[[#This Row],[Profit$]]/Table1[[#This Row],[cost price$]]</f>
        <v>0.56862745098039214</v>
      </c>
    </row>
    <row r="66" spans="1:30" ht="15.75" customHeight="1" x14ac:dyDescent="0.3">
      <c r="A66" s="2">
        <v>65</v>
      </c>
      <c r="B66" s="2" t="s">
        <v>286</v>
      </c>
      <c r="C66" s="3">
        <v>42332</v>
      </c>
      <c r="D66" s="3" t="str">
        <f>TEXT(Table1[[#This Row],[Order Date]],"MMMM")</f>
        <v>November</v>
      </c>
      <c r="E66" s="3" t="str">
        <f>TEXT(Table1[[#This Row],[Order Date]],"YYYy")</f>
        <v>2015</v>
      </c>
      <c r="F66" s="3">
        <v>42338</v>
      </c>
      <c r="G66" s="2" t="s">
        <v>47</v>
      </c>
      <c r="H66" s="2" t="s">
        <v>287</v>
      </c>
      <c r="I66" s="2" t="s">
        <v>288</v>
      </c>
      <c r="J66" s="2" t="s">
        <v>23</v>
      </c>
      <c r="K66" s="2" t="s">
        <v>24</v>
      </c>
      <c r="L66" s="2" t="s">
        <v>39</v>
      </c>
      <c r="M66" s="2" t="s">
        <v>40</v>
      </c>
      <c r="N66" s="2">
        <v>90004</v>
      </c>
      <c r="O66" s="2" t="s">
        <v>41</v>
      </c>
      <c r="P66" s="2" t="s">
        <v>293</v>
      </c>
      <c r="Q66" s="2" t="s">
        <v>43</v>
      </c>
      <c r="R66" s="2" t="s">
        <v>87</v>
      </c>
      <c r="S66" s="2" t="s">
        <v>294</v>
      </c>
      <c r="T66" s="6">
        <v>146.72999999999999</v>
      </c>
      <c r="U66" s="2">
        <v>3</v>
      </c>
      <c r="V66" s="9">
        <v>0</v>
      </c>
      <c r="W66" s="6">
        <v>68.963099999999997</v>
      </c>
      <c r="X66" s="12">
        <f>Table1[[#This Row],[Profit$]]/Table1[[#This Row],[Sales$]]</f>
        <v>0.47000000000000003</v>
      </c>
      <c r="Y66" s="13">
        <f>Table1[[#This Row],[Sales$]]-Table1[[#This Row],[Profit$]]</f>
        <v>77.766899999999993</v>
      </c>
      <c r="Z66" s="13">
        <f>Table1[[#This Row],[Sales$]]/Table1[[#This Row],[Quantity]]</f>
        <v>48.91</v>
      </c>
      <c r="AA66" s="13">
        <f>Table1[[#This Row],[Profit$]]/Table1[[#This Row],[Quantity]]</f>
        <v>22.9877</v>
      </c>
      <c r="AB66" s="4" t="str">
        <f>IF(Table1[[#This Row],[Profit$]]&lt;0,"loss","profit")</f>
        <v>profit</v>
      </c>
      <c r="AC66" s="4" t="str">
        <f>IF(Table1[[#This Row],[Discount]]&gt;0.2,"high",IF(Table1[[#This Row],[Discount]]&gt;0.1,"average","low"))</f>
        <v>low</v>
      </c>
      <c r="AD66" s="12">
        <f>Table1[[#This Row],[Profit$]]/Table1[[#This Row],[cost price$]]</f>
        <v>0.8867924528301887</v>
      </c>
    </row>
    <row r="67" spans="1:30" ht="15.75" customHeight="1" x14ac:dyDescent="0.3">
      <c r="A67" s="2">
        <v>66</v>
      </c>
      <c r="B67" s="2" t="s">
        <v>286</v>
      </c>
      <c r="C67" s="3">
        <v>42332</v>
      </c>
      <c r="D67" s="3" t="str">
        <f>TEXT(Table1[[#This Row],[Order Date]],"MMMM")</f>
        <v>November</v>
      </c>
      <c r="E67" s="3" t="str">
        <f>TEXT(Table1[[#This Row],[Order Date]],"YYYy")</f>
        <v>2015</v>
      </c>
      <c r="F67" s="3">
        <v>42338</v>
      </c>
      <c r="G67" s="2" t="s">
        <v>47</v>
      </c>
      <c r="H67" s="2" t="s">
        <v>287</v>
      </c>
      <c r="I67" s="2" t="s">
        <v>288</v>
      </c>
      <c r="J67" s="2" t="s">
        <v>23</v>
      </c>
      <c r="K67" s="2" t="s">
        <v>24</v>
      </c>
      <c r="L67" s="2" t="s">
        <v>39</v>
      </c>
      <c r="M67" s="2" t="s">
        <v>40</v>
      </c>
      <c r="N67" s="2">
        <v>90004</v>
      </c>
      <c r="O67" s="2" t="s">
        <v>41</v>
      </c>
      <c r="P67" s="2" t="s">
        <v>295</v>
      </c>
      <c r="Q67" s="2" t="s">
        <v>29</v>
      </c>
      <c r="R67" s="2" t="s">
        <v>62</v>
      </c>
      <c r="S67" s="2" t="s">
        <v>296</v>
      </c>
      <c r="T67" s="6">
        <v>79.760000000000005</v>
      </c>
      <c r="U67" s="2">
        <v>4</v>
      </c>
      <c r="V67" s="9">
        <v>0</v>
      </c>
      <c r="W67" s="6">
        <v>22.332800000000006</v>
      </c>
      <c r="X67" s="12">
        <f>Table1[[#This Row],[Profit$]]/Table1[[#This Row],[Sales$]]</f>
        <v>0.28000000000000008</v>
      </c>
      <c r="Y67" s="13">
        <f>Table1[[#This Row],[Sales$]]-Table1[[#This Row],[Profit$]]</f>
        <v>57.427199999999999</v>
      </c>
      <c r="Z67" s="13">
        <f>Table1[[#This Row],[Sales$]]/Table1[[#This Row],[Quantity]]</f>
        <v>19.940000000000001</v>
      </c>
      <c r="AA67" s="13">
        <f>Table1[[#This Row],[Profit$]]/Table1[[#This Row],[Quantity]]</f>
        <v>5.5832000000000015</v>
      </c>
      <c r="AB67" s="4" t="str">
        <f>IF(Table1[[#This Row],[Profit$]]&lt;0,"loss","profit")</f>
        <v>profit</v>
      </c>
      <c r="AC67" s="4" t="str">
        <f>IF(Table1[[#This Row],[Discount]]&gt;0.2,"high",IF(Table1[[#This Row],[Discount]]&gt;0.1,"average","low"))</f>
        <v>low</v>
      </c>
      <c r="AD67" s="12">
        <f>Table1[[#This Row],[Profit$]]/Table1[[#This Row],[cost price$]]</f>
        <v>0.38888888888888901</v>
      </c>
    </row>
    <row r="68" spans="1:30" ht="15.75" customHeight="1" x14ac:dyDescent="0.3">
      <c r="A68" s="2">
        <v>67</v>
      </c>
      <c r="B68" s="2" t="s">
        <v>297</v>
      </c>
      <c r="C68" s="3">
        <v>42124</v>
      </c>
      <c r="D68" s="3" t="str">
        <f>TEXT(Table1[[#This Row],[Order Date]],"MMMM")</f>
        <v>April</v>
      </c>
      <c r="E68" s="3" t="str">
        <f>TEXT(Table1[[#This Row],[Order Date]],"YYYy")</f>
        <v>2015</v>
      </c>
      <c r="F68" s="3">
        <v>42129</v>
      </c>
      <c r="G68" s="2" t="s">
        <v>47</v>
      </c>
      <c r="H68" s="2" t="s">
        <v>298</v>
      </c>
      <c r="I68" s="2" t="s">
        <v>299</v>
      </c>
      <c r="J68" s="2" t="s">
        <v>99</v>
      </c>
      <c r="K68" s="2" t="s">
        <v>24</v>
      </c>
      <c r="L68" s="2" t="s">
        <v>300</v>
      </c>
      <c r="M68" s="2" t="s">
        <v>208</v>
      </c>
      <c r="N68" s="2">
        <v>60610</v>
      </c>
      <c r="O68" s="2" t="s">
        <v>102</v>
      </c>
      <c r="P68" s="2" t="s">
        <v>301</v>
      </c>
      <c r="Q68" s="2" t="s">
        <v>29</v>
      </c>
      <c r="R68" s="2" t="s">
        <v>33</v>
      </c>
      <c r="S68" s="2" t="s">
        <v>302</v>
      </c>
      <c r="T68" s="6">
        <v>213.11499999999998</v>
      </c>
      <c r="U68" s="2">
        <v>5</v>
      </c>
      <c r="V68" s="9">
        <v>0.3</v>
      </c>
      <c r="W68" s="6">
        <v>-15.222500000000011</v>
      </c>
      <c r="X68" s="12">
        <f>Table1[[#This Row],[Profit$]]/Table1[[#This Row],[Sales$]]</f>
        <v>-7.142857142857148E-2</v>
      </c>
      <c r="Y68" s="13">
        <f>Table1[[#This Row],[Sales$]]-Table1[[#This Row],[Profit$]]</f>
        <v>228.33749999999998</v>
      </c>
      <c r="Z68" s="13">
        <f>Table1[[#This Row],[Sales$]]/Table1[[#This Row],[Quantity]]</f>
        <v>42.622999999999998</v>
      </c>
      <c r="AA68" s="13">
        <f>Table1[[#This Row],[Profit$]]/Table1[[#This Row],[Quantity]]</f>
        <v>-3.044500000000002</v>
      </c>
      <c r="AB68" s="4" t="str">
        <f>IF(Table1[[#This Row],[Profit$]]&lt;0,"loss","profit")</f>
        <v>loss</v>
      </c>
      <c r="AC68" s="4" t="str">
        <f>IF(Table1[[#This Row],[Discount]]&gt;0.2,"high",IF(Table1[[#This Row],[Discount]]&gt;0.1,"average","low"))</f>
        <v>high</v>
      </c>
      <c r="AD68" s="12">
        <f>Table1[[#This Row],[Profit$]]/Table1[[#This Row],[cost price$]]</f>
        <v>-6.6666666666666721E-2</v>
      </c>
    </row>
    <row r="69" spans="1:30" ht="15.75" customHeight="1" x14ac:dyDescent="0.3">
      <c r="A69" s="2">
        <v>68</v>
      </c>
      <c r="B69" s="2" t="s">
        <v>303</v>
      </c>
      <c r="C69" s="3">
        <v>41978</v>
      </c>
      <c r="D69" s="3" t="str">
        <f>TEXT(Table1[[#This Row],[Order Date]],"MMMM")</f>
        <v>December</v>
      </c>
      <c r="E69" s="3" t="str">
        <f>TEXT(Table1[[#This Row],[Order Date]],"YYYy")</f>
        <v>2014</v>
      </c>
      <c r="F69" s="3">
        <v>41983</v>
      </c>
      <c r="G69" s="2" t="s">
        <v>47</v>
      </c>
      <c r="H69" s="2" t="s">
        <v>304</v>
      </c>
      <c r="I69" s="2" t="s">
        <v>305</v>
      </c>
      <c r="J69" s="2" t="s">
        <v>38</v>
      </c>
      <c r="K69" s="2" t="s">
        <v>24</v>
      </c>
      <c r="L69" s="2" t="s">
        <v>306</v>
      </c>
      <c r="M69" s="2" t="s">
        <v>307</v>
      </c>
      <c r="N69" s="2">
        <v>85234</v>
      </c>
      <c r="O69" s="2" t="s">
        <v>41</v>
      </c>
      <c r="P69" s="2" t="s">
        <v>308</v>
      </c>
      <c r="Q69" s="2" t="s">
        <v>43</v>
      </c>
      <c r="R69" s="2" t="s">
        <v>65</v>
      </c>
      <c r="S69" s="2" t="s">
        <v>309</v>
      </c>
      <c r="T69" s="6">
        <v>1113.0240000000001</v>
      </c>
      <c r="U69" s="2">
        <v>8</v>
      </c>
      <c r="V69" s="9">
        <v>0.2</v>
      </c>
      <c r="W69" s="6">
        <v>111.30239999999998</v>
      </c>
      <c r="X69" s="12">
        <f>Table1[[#This Row],[Profit$]]/Table1[[#This Row],[Sales$]]</f>
        <v>9.9999999999999964E-2</v>
      </c>
      <c r="Y69" s="13">
        <f>Table1[[#This Row],[Sales$]]-Table1[[#This Row],[Profit$]]</f>
        <v>1001.7216000000001</v>
      </c>
      <c r="Z69" s="13">
        <f>Table1[[#This Row],[Sales$]]/Table1[[#This Row],[Quantity]]</f>
        <v>139.12800000000001</v>
      </c>
      <c r="AA69" s="13">
        <f>Table1[[#This Row],[Profit$]]/Table1[[#This Row],[Quantity]]</f>
        <v>13.912799999999997</v>
      </c>
      <c r="AB69" s="4" t="str">
        <f>IF(Table1[[#This Row],[Profit$]]&lt;0,"loss","profit")</f>
        <v>profit</v>
      </c>
      <c r="AC69" s="4" t="str">
        <f>IF(Table1[[#This Row],[Discount]]&gt;0.2,"high",IF(Table1[[#This Row],[Discount]]&gt;0.1,"average","low"))</f>
        <v>average</v>
      </c>
      <c r="AD69" s="12">
        <f>Table1[[#This Row],[Profit$]]/Table1[[#This Row],[cost price$]]</f>
        <v>0.11111111111111108</v>
      </c>
    </row>
    <row r="70" spans="1:30" ht="15.75" customHeight="1" x14ac:dyDescent="0.3">
      <c r="A70" s="2">
        <v>69</v>
      </c>
      <c r="B70" s="2" t="s">
        <v>303</v>
      </c>
      <c r="C70" s="3">
        <v>41978</v>
      </c>
      <c r="D70" s="3" t="str">
        <f>TEXT(Table1[[#This Row],[Order Date]],"MMMM")</f>
        <v>December</v>
      </c>
      <c r="E70" s="3" t="str">
        <f>TEXT(Table1[[#This Row],[Order Date]],"YYYy")</f>
        <v>2014</v>
      </c>
      <c r="F70" s="3">
        <v>41983</v>
      </c>
      <c r="G70" s="2" t="s">
        <v>47</v>
      </c>
      <c r="H70" s="2" t="s">
        <v>304</v>
      </c>
      <c r="I70" s="2" t="s">
        <v>305</v>
      </c>
      <c r="J70" s="2" t="s">
        <v>38</v>
      </c>
      <c r="K70" s="2" t="s">
        <v>24</v>
      </c>
      <c r="L70" s="2" t="s">
        <v>306</v>
      </c>
      <c r="M70" s="2" t="s">
        <v>307</v>
      </c>
      <c r="N70" s="2">
        <v>85234</v>
      </c>
      <c r="O70" s="2" t="s">
        <v>41</v>
      </c>
      <c r="P70" s="2" t="s">
        <v>310</v>
      </c>
      <c r="Q70" s="2" t="s">
        <v>68</v>
      </c>
      <c r="R70" s="2" t="s">
        <v>69</v>
      </c>
      <c r="S70" s="2" t="s">
        <v>311</v>
      </c>
      <c r="T70" s="6">
        <v>167.96800000000002</v>
      </c>
      <c r="U70" s="2">
        <v>4</v>
      </c>
      <c r="V70" s="9">
        <v>0.2</v>
      </c>
      <c r="W70" s="6">
        <v>62.988</v>
      </c>
      <c r="X70" s="12">
        <f>Table1[[#This Row],[Profit$]]/Table1[[#This Row],[Sales$]]</f>
        <v>0.37499999999999994</v>
      </c>
      <c r="Y70" s="13">
        <f>Table1[[#This Row],[Sales$]]-Table1[[#This Row],[Profit$]]</f>
        <v>104.98000000000002</v>
      </c>
      <c r="Z70" s="13">
        <f>Table1[[#This Row],[Sales$]]/Table1[[#This Row],[Quantity]]</f>
        <v>41.992000000000004</v>
      </c>
      <c r="AA70" s="13">
        <f>Table1[[#This Row],[Profit$]]/Table1[[#This Row],[Quantity]]</f>
        <v>15.747</v>
      </c>
      <c r="AB70" s="4" t="str">
        <f>IF(Table1[[#This Row],[Profit$]]&lt;0,"loss","profit")</f>
        <v>profit</v>
      </c>
      <c r="AC70" s="4" t="str">
        <f>IF(Table1[[#This Row],[Discount]]&gt;0.2,"high",IF(Table1[[#This Row],[Discount]]&gt;0.1,"average","low"))</f>
        <v>average</v>
      </c>
      <c r="AD70" s="12">
        <f>Table1[[#This Row],[Profit$]]/Table1[[#This Row],[cost price$]]</f>
        <v>0.59999999999999987</v>
      </c>
    </row>
    <row r="71" spans="1:30" ht="15.75" customHeight="1" x14ac:dyDescent="0.3">
      <c r="A71" s="2">
        <v>70</v>
      </c>
      <c r="B71" s="2" t="s">
        <v>312</v>
      </c>
      <c r="C71" s="3">
        <v>42525</v>
      </c>
      <c r="D71" s="3" t="str">
        <f>TEXT(Table1[[#This Row],[Order Date]],"MMMM")</f>
        <v>June</v>
      </c>
      <c r="E71" s="3" t="str">
        <f>TEXT(Table1[[#This Row],[Order Date]],"YYYy")</f>
        <v>2016</v>
      </c>
      <c r="F71" s="3">
        <v>42527</v>
      </c>
      <c r="G71" s="2" t="s">
        <v>185</v>
      </c>
      <c r="H71" s="2" t="s">
        <v>313</v>
      </c>
      <c r="I71" s="2" t="s">
        <v>314</v>
      </c>
      <c r="J71" s="2" t="s">
        <v>23</v>
      </c>
      <c r="K71" s="2" t="s">
        <v>24</v>
      </c>
      <c r="L71" s="2" t="s">
        <v>315</v>
      </c>
      <c r="M71" s="2" t="s">
        <v>316</v>
      </c>
      <c r="N71" s="2">
        <v>22153</v>
      </c>
      <c r="O71" s="2" t="s">
        <v>27</v>
      </c>
      <c r="P71" s="2" t="s">
        <v>317</v>
      </c>
      <c r="Q71" s="2" t="s">
        <v>43</v>
      </c>
      <c r="R71" s="2" t="s">
        <v>87</v>
      </c>
      <c r="S71" s="2" t="s">
        <v>318</v>
      </c>
      <c r="T71" s="6">
        <v>75.88</v>
      </c>
      <c r="U71" s="2">
        <v>2</v>
      </c>
      <c r="V71" s="9">
        <v>0</v>
      </c>
      <c r="W71" s="6">
        <v>35.663599999999995</v>
      </c>
      <c r="X71" s="12">
        <f>Table1[[#This Row],[Profit$]]/Table1[[#This Row],[Sales$]]</f>
        <v>0.47</v>
      </c>
      <c r="Y71" s="13">
        <f>Table1[[#This Row],[Sales$]]-Table1[[#This Row],[Profit$]]</f>
        <v>40.2164</v>
      </c>
      <c r="Z71" s="13">
        <f>Table1[[#This Row],[Sales$]]/Table1[[#This Row],[Quantity]]</f>
        <v>37.94</v>
      </c>
      <c r="AA71" s="13">
        <f>Table1[[#This Row],[Profit$]]/Table1[[#This Row],[Quantity]]</f>
        <v>17.831799999999998</v>
      </c>
      <c r="AB71" s="4" t="str">
        <f>IF(Table1[[#This Row],[Profit$]]&lt;0,"loss","profit")</f>
        <v>profit</v>
      </c>
      <c r="AC71" s="4" t="str">
        <f>IF(Table1[[#This Row],[Discount]]&gt;0.2,"high",IF(Table1[[#This Row],[Discount]]&gt;0.1,"average","low"))</f>
        <v>low</v>
      </c>
      <c r="AD71" s="12">
        <f>Table1[[#This Row],[Profit$]]/Table1[[#This Row],[cost price$]]</f>
        <v>0.88679245283018859</v>
      </c>
    </row>
    <row r="72" spans="1:30" ht="15.75" customHeight="1" x14ac:dyDescent="0.3">
      <c r="A72" s="2">
        <v>71</v>
      </c>
      <c r="B72" s="2" t="s">
        <v>319</v>
      </c>
      <c r="C72" s="3">
        <v>42631</v>
      </c>
      <c r="D72" s="3" t="str">
        <f>TEXT(Table1[[#This Row],[Order Date]],"MMMM")</f>
        <v>September</v>
      </c>
      <c r="E72" s="3" t="str">
        <f>TEXT(Table1[[#This Row],[Order Date]],"YYYy")</f>
        <v>2016</v>
      </c>
      <c r="F72" s="3">
        <v>42636</v>
      </c>
      <c r="G72" s="2" t="s">
        <v>47</v>
      </c>
      <c r="H72" s="2" t="s">
        <v>320</v>
      </c>
      <c r="I72" s="2" t="s">
        <v>321</v>
      </c>
      <c r="J72" s="2" t="s">
        <v>23</v>
      </c>
      <c r="K72" s="2" t="s">
        <v>24</v>
      </c>
      <c r="L72" s="2" t="s">
        <v>263</v>
      </c>
      <c r="M72" s="2" t="s">
        <v>264</v>
      </c>
      <c r="N72" s="2">
        <v>10009</v>
      </c>
      <c r="O72" s="2" t="s">
        <v>145</v>
      </c>
      <c r="P72" s="2" t="s">
        <v>322</v>
      </c>
      <c r="Q72" s="2" t="s">
        <v>43</v>
      </c>
      <c r="R72" s="2" t="s">
        <v>72</v>
      </c>
      <c r="S72" s="2" t="s">
        <v>323</v>
      </c>
      <c r="T72" s="6">
        <v>4.6159999999999997</v>
      </c>
      <c r="U72" s="2">
        <v>1</v>
      </c>
      <c r="V72" s="9">
        <v>0.2</v>
      </c>
      <c r="W72" s="6">
        <v>1.7309999999999999</v>
      </c>
      <c r="X72" s="12">
        <f>Table1[[#This Row],[Profit$]]/Table1[[#This Row],[Sales$]]</f>
        <v>0.375</v>
      </c>
      <c r="Y72" s="13">
        <f>Table1[[#This Row],[Sales$]]-Table1[[#This Row],[Profit$]]</f>
        <v>2.8849999999999998</v>
      </c>
      <c r="Z72" s="13">
        <f>Table1[[#This Row],[Sales$]]/Table1[[#This Row],[Quantity]]</f>
        <v>4.6159999999999997</v>
      </c>
      <c r="AA72" s="13">
        <f>Table1[[#This Row],[Profit$]]/Table1[[#This Row],[Quantity]]</f>
        <v>1.7309999999999999</v>
      </c>
      <c r="AB72" s="4" t="str">
        <f>IF(Table1[[#This Row],[Profit$]]&lt;0,"loss","profit")</f>
        <v>profit</v>
      </c>
      <c r="AC72" s="4" t="str">
        <f>IF(Table1[[#This Row],[Discount]]&gt;0.2,"high",IF(Table1[[#This Row],[Discount]]&gt;0.1,"average","low"))</f>
        <v>average</v>
      </c>
      <c r="AD72" s="12">
        <f>Table1[[#This Row],[Profit$]]/Table1[[#This Row],[cost price$]]</f>
        <v>0.6</v>
      </c>
    </row>
    <row r="73" spans="1:30" ht="15.75" customHeight="1" x14ac:dyDescent="0.3">
      <c r="A73" s="2">
        <v>72</v>
      </c>
      <c r="B73" s="2" t="s">
        <v>324</v>
      </c>
      <c r="C73" s="3">
        <v>42992</v>
      </c>
      <c r="D73" s="3" t="str">
        <f>TEXT(Table1[[#This Row],[Order Date]],"MMMM")</f>
        <v>September</v>
      </c>
      <c r="E73" s="3" t="str">
        <f>TEXT(Table1[[#This Row],[Order Date]],"YYYy")</f>
        <v>2017</v>
      </c>
      <c r="F73" s="3">
        <v>42995</v>
      </c>
      <c r="G73" s="2" t="s">
        <v>20</v>
      </c>
      <c r="H73" s="2" t="s">
        <v>161</v>
      </c>
      <c r="I73" s="2" t="s">
        <v>162</v>
      </c>
      <c r="J73" s="2" t="s">
        <v>23</v>
      </c>
      <c r="K73" s="2" t="s">
        <v>24</v>
      </c>
      <c r="L73" s="2" t="s">
        <v>325</v>
      </c>
      <c r="M73" s="2" t="s">
        <v>235</v>
      </c>
      <c r="N73" s="2">
        <v>49201</v>
      </c>
      <c r="O73" s="2" t="s">
        <v>102</v>
      </c>
      <c r="P73" s="2" t="s">
        <v>326</v>
      </c>
      <c r="Q73" s="2" t="s">
        <v>43</v>
      </c>
      <c r="R73" s="2" t="s">
        <v>87</v>
      </c>
      <c r="S73" s="2" t="s">
        <v>327</v>
      </c>
      <c r="T73" s="6">
        <v>19.049999999999997</v>
      </c>
      <c r="U73" s="2">
        <v>3</v>
      </c>
      <c r="V73" s="9">
        <v>0</v>
      </c>
      <c r="W73" s="6">
        <v>8.7629999999999999</v>
      </c>
      <c r="X73" s="12">
        <f>Table1[[#This Row],[Profit$]]/Table1[[#This Row],[Sales$]]</f>
        <v>0.46000000000000008</v>
      </c>
      <c r="Y73" s="13">
        <f>Table1[[#This Row],[Sales$]]-Table1[[#This Row],[Profit$]]</f>
        <v>10.286999999999997</v>
      </c>
      <c r="Z73" s="13">
        <f>Table1[[#This Row],[Sales$]]/Table1[[#This Row],[Quantity]]</f>
        <v>6.3499999999999988</v>
      </c>
      <c r="AA73" s="13">
        <f>Table1[[#This Row],[Profit$]]/Table1[[#This Row],[Quantity]]</f>
        <v>2.9209999999999998</v>
      </c>
      <c r="AB73" s="4" t="str">
        <f>IF(Table1[[#This Row],[Profit$]]&lt;0,"loss","profit")</f>
        <v>profit</v>
      </c>
      <c r="AC73" s="4" t="str">
        <f>IF(Table1[[#This Row],[Discount]]&gt;0.2,"high",IF(Table1[[#This Row],[Discount]]&gt;0.1,"average","low"))</f>
        <v>low</v>
      </c>
      <c r="AD73" s="12">
        <f>Table1[[#This Row],[Profit$]]/Table1[[#This Row],[cost price$]]</f>
        <v>0.85185185185185208</v>
      </c>
    </row>
    <row r="74" spans="1:30" ht="15.75" customHeight="1" x14ac:dyDescent="0.3">
      <c r="A74" s="2">
        <v>73</v>
      </c>
      <c r="B74" s="2" t="s">
        <v>328</v>
      </c>
      <c r="C74" s="3">
        <v>42120</v>
      </c>
      <c r="D74" s="3" t="str">
        <f>TEXT(Table1[[#This Row],[Order Date]],"MMMM")</f>
        <v>April</v>
      </c>
      <c r="E74" s="3" t="str">
        <f>TEXT(Table1[[#This Row],[Order Date]],"YYYy")</f>
        <v>2015</v>
      </c>
      <c r="F74" s="3">
        <v>42126</v>
      </c>
      <c r="G74" s="2" t="s">
        <v>47</v>
      </c>
      <c r="H74" s="2" t="s">
        <v>329</v>
      </c>
      <c r="I74" s="2" t="s">
        <v>330</v>
      </c>
      <c r="J74" s="2" t="s">
        <v>23</v>
      </c>
      <c r="K74" s="2" t="s">
        <v>24</v>
      </c>
      <c r="L74" s="2" t="s">
        <v>331</v>
      </c>
      <c r="M74" s="2" t="s">
        <v>332</v>
      </c>
      <c r="N74" s="2">
        <v>38109</v>
      </c>
      <c r="O74" s="2" t="s">
        <v>27</v>
      </c>
      <c r="P74" s="2" t="s">
        <v>333</v>
      </c>
      <c r="Q74" s="2" t="s">
        <v>29</v>
      </c>
      <c r="R74" s="2" t="s">
        <v>33</v>
      </c>
      <c r="S74" s="2" t="s">
        <v>334</v>
      </c>
      <c r="T74" s="6">
        <v>831.93600000000015</v>
      </c>
      <c r="U74" s="2">
        <v>8</v>
      </c>
      <c r="V74" s="9">
        <v>0.2</v>
      </c>
      <c r="W74" s="6">
        <v>-114.39120000000003</v>
      </c>
      <c r="X74" s="12">
        <f>Table1[[#This Row],[Profit$]]/Table1[[#This Row],[Sales$]]</f>
        <v>-0.13750000000000001</v>
      </c>
      <c r="Y74" s="13">
        <f>Table1[[#This Row],[Sales$]]-Table1[[#This Row],[Profit$]]</f>
        <v>946.32720000000018</v>
      </c>
      <c r="Z74" s="13">
        <f>Table1[[#This Row],[Sales$]]/Table1[[#This Row],[Quantity]]</f>
        <v>103.99200000000002</v>
      </c>
      <c r="AA74" s="13">
        <f>Table1[[#This Row],[Profit$]]/Table1[[#This Row],[Quantity]]</f>
        <v>-14.298900000000003</v>
      </c>
      <c r="AB74" s="4" t="str">
        <f>IF(Table1[[#This Row],[Profit$]]&lt;0,"loss","profit")</f>
        <v>loss</v>
      </c>
      <c r="AC74" s="4" t="str">
        <f>IF(Table1[[#This Row],[Discount]]&gt;0.2,"high",IF(Table1[[#This Row],[Discount]]&gt;0.1,"average","low"))</f>
        <v>average</v>
      </c>
      <c r="AD74" s="12">
        <f>Table1[[#This Row],[Profit$]]/Table1[[#This Row],[cost price$]]</f>
        <v>-0.12087912087912088</v>
      </c>
    </row>
    <row r="75" spans="1:30" ht="15.75" customHeight="1" x14ac:dyDescent="0.3">
      <c r="A75" s="2">
        <v>74</v>
      </c>
      <c r="B75" s="2" t="s">
        <v>328</v>
      </c>
      <c r="C75" s="3">
        <v>42120</v>
      </c>
      <c r="D75" s="3" t="str">
        <f>TEXT(Table1[[#This Row],[Order Date]],"MMMM")</f>
        <v>April</v>
      </c>
      <c r="E75" s="3" t="str">
        <f>TEXT(Table1[[#This Row],[Order Date]],"YYYy")</f>
        <v>2015</v>
      </c>
      <c r="F75" s="3">
        <v>42126</v>
      </c>
      <c r="G75" s="2" t="s">
        <v>47</v>
      </c>
      <c r="H75" s="2" t="s">
        <v>329</v>
      </c>
      <c r="I75" s="2" t="s">
        <v>330</v>
      </c>
      <c r="J75" s="2" t="s">
        <v>23</v>
      </c>
      <c r="K75" s="2" t="s">
        <v>24</v>
      </c>
      <c r="L75" s="2" t="s">
        <v>331</v>
      </c>
      <c r="M75" s="2" t="s">
        <v>332</v>
      </c>
      <c r="N75" s="2">
        <v>38109</v>
      </c>
      <c r="O75" s="2" t="s">
        <v>27</v>
      </c>
      <c r="P75" s="2" t="s">
        <v>335</v>
      </c>
      <c r="Q75" s="2" t="s">
        <v>29</v>
      </c>
      <c r="R75" s="2" t="s">
        <v>62</v>
      </c>
      <c r="S75" s="2" t="s">
        <v>336</v>
      </c>
      <c r="T75" s="6">
        <v>97.04</v>
      </c>
      <c r="U75" s="2">
        <v>2</v>
      </c>
      <c r="V75" s="9">
        <v>0.2</v>
      </c>
      <c r="W75" s="6">
        <v>1.2129999999999974</v>
      </c>
      <c r="X75" s="12">
        <f>Table1[[#This Row],[Profit$]]/Table1[[#This Row],[Sales$]]</f>
        <v>1.2499999999999973E-2</v>
      </c>
      <c r="Y75" s="13">
        <f>Table1[[#This Row],[Sales$]]-Table1[[#This Row],[Profit$]]</f>
        <v>95.827000000000012</v>
      </c>
      <c r="Z75" s="13">
        <f>Table1[[#This Row],[Sales$]]/Table1[[#This Row],[Quantity]]</f>
        <v>48.52</v>
      </c>
      <c r="AA75" s="13">
        <f>Table1[[#This Row],[Profit$]]/Table1[[#This Row],[Quantity]]</f>
        <v>0.60649999999999871</v>
      </c>
      <c r="AB75" s="4" t="str">
        <f>IF(Table1[[#This Row],[Profit$]]&lt;0,"loss","profit")</f>
        <v>profit</v>
      </c>
      <c r="AC75" s="4" t="str">
        <f>IF(Table1[[#This Row],[Discount]]&gt;0.2,"high",IF(Table1[[#This Row],[Discount]]&gt;0.1,"average","low"))</f>
        <v>average</v>
      </c>
      <c r="AD75" s="12">
        <f>Table1[[#This Row],[Profit$]]/Table1[[#This Row],[cost price$]]</f>
        <v>1.2658227848101238E-2</v>
      </c>
    </row>
    <row r="76" spans="1:30" ht="15.75" customHeight="1" x14ac:dyDescent="0.3">
      <c r="A76" s="2">
        <v>75</v>
      </c>
      <c r="B76" s="2" t="s">
        <v>328</v>
      </c>
      <c r="C76" s="3">
        <v>42120</v>
      </c>
      <c r="D76" s="3" t="str">
        <f>TEXT(Table1[[#This Row],[Order Date]],"MMMM")</f>
        <v>April</v>
      </c>
      <c r="E76" s="3" t="str">
        <f>TEXT(Table1[[#This Row],[Order Date]],"YYYy")</f>
        <v>2015</v>
      </c>
      <c r="F76" s="3">
        <v>42126</v>
      </c>
      <c r="G76" s="2" t="s">
        <v>47</v>
      </c>
      <c r="H76" s="2" t="s">
        <v>329</v>
      </c>
      <c r="I76" s="2" t="s">
        <v>330</v>
      </c>
      <c r="J76" s="2" t="s">
        <v>23</v>
      </c>
      <c r="K76" s="2" t="s">
        <v>24</v>
      </c>
      <c r="L76" s="2" t="s">
        <v>331</v>
      </c>
      <c r="M76" s="2" t="s">
        <v>332</v>
      </c>
      <c r="N76" s="2">
        <v>38109</v>
      </c>
      <c r="O76" s="2" t="s">
        <v>27</v>
      </c>
      <c r="P76" s="2" t="s">
        <v>337</v>
      </c>
      <c r="Q76" s="2" t="s">
        <v>43</v>
      </c>
      <c r="R76" s="2" t="s">
        <v>56</v>
      </c>
      <c r="S76" s="2" t="s">
        <v>338</v>
      </c>
      <c r="T76" s="6">
        <v>72.784000000000006</v>
      </c>
      <c r="U76" s="2">
        <v>1</v>
      </c>
      <c r="V76" s="9">
        <v>0.2</v>
      </c>
      <c r="W76" s="6">
        <v>-18.196000000000002</v>
      </c>
      <c r="X76" s="12">
        <f>Table1[[#This Row],[Profit$]]/Table1[[#This Row],[Sales$]]</f>
        <v>-0.25</v>
      </c>
      <c r="Y76" s="13">
        <f>Table1[[#This Row],[Sales$]]-Table1[[#This Row],[Profit$]]</f>
        <v>90.98</v>
      </c>
      <c r="Z76" s="13">
        <f>Table1[[#This Row],[Sales$]]/Table1[[#This Row],[Quantity]]</f>
        <v>72.784000000000006</v>
      </c>
      <c r="AA76" s="13">
        <f>Table1[[#This Row],[Profit$]]/Table1[[#This Row],[Quantity]]</f>
        <v>-18.196000000000002</v>
      </c>
      <c r="AB76" s="4" t="str">
        <f>IF(Table1[[#This Row],[Profit$]]&lt;0,"loss","profit")</f>
        <v>loss</v>
      </c>
      <c r="AC76" s="4" t="str">
        <f>IF(Table1[[#This Row],[Discount]]&gt;0.2,"high",IF(Table1[[#This Row],[Discount]]&gt;0.1,"average","low"))</f>
        <v>average</v>
      </c>
      <c r="AD76" s="12">
        <f>Table1[[#This Row],[Profit$]]/Table1[[#This Row],[cost price$]]</f>
        <v>-0.2</v>
      </c>
    </row>
    <row r="77" spans="1:30" ht="15.75" customHeight="1" x14ac:dyDescent="0.3">
      <c r="A77" s="2">
        <v>76</v>
      </c>
      <c r="B77" s="2" t="s">
        <v>339</v>
      </c>
      <c r="C77" s="3">
        <v>43078</v>
      </c>
      <c r="D77" s="3" t="str">
        <f>TEXT(Table1[[#This Row],[Order Date]],"MMMM")</f>
        <v>December</v>
      </c>
      <c r="E77" s="3" t="str">
        <f>TEXT(Table1[[#This Row],[Order Date]],"YYYy")</f>
        <v>2017</v>
      </c>
      <c r="F77" s="3">
        <v>43080</v>
      </c>
      <c r="G77" s="2" t="s">
        <v>185</v>
      </c>
      <c r="H77" s="2" t="s">
        <v>340</v>
      </c>
      <c r="I77" s="2" t="s">
        <v>341</v>
      </c>
      <c r="J77" s="2" t="s">
        <v>38</v>
      </c>
      <c r="K77" s="2" t="s">
        <v>24</v>
      </c>
      <c r="L77" s="2" t="s">
        <v>181</v>
      </c>
      <c r="M77" s="2" t="s">
        <v>101</v>
      </c>
      <c r="N77" s="2">
        <v>77041</v>
      </c>
      <c r="O77" s="2" t="s">
        <v>102</v>
      </c>
      <c r="P77" s="2" t="s">
        <v>342</v>
      </c>
      <c r="Q77" s="2" t="s">
        <v>43</v>
      </c>
      <c r="R77" s="2" t="s">
        <v>72</v>
      </c>
      <c r="S77" s="2" t="s">
        <v>343</v>
      </c>
      <c r="T77" s="6">
        <v>1.2479999999999998</v>
      </c>
      <c r="U77" s="2">
        <v>3</v>
      </c>
      <c r="V77" s="9">
        <v>0.8</v>
      </c>
      <c r="W77" s="6">
        <v>-1.9344000000000006</v>
      </c>
      <c r="X77" s="12">
        <f>Table1[[#This Row],[Profit$]]/Table1[[#This Row],[Sales$]]</f>
        <v>-1.5500000000000007</v>
      </c>
      <c r="Y77" s="13">
        <f>Table1[[#This Row],[Sales$]]-Table1[[#This Row],[Profit$]]</f>
        <v>3.1824000000000003</v>
      </c>
      <c r="Z77" s="13">
        <f>Table1[[#This Row],[Sales$]]/Table1[[#This Row],[Quantity]]</f>
        <v>0.41599999999999993</v>
      </c>
      <c r="AA77" s="13">
        <f>Table1[[#This Row],[Profit$]]/Table1[[#This Row],[Quantity]]</f>
        <v>-0.64480000000000015</v>
      </c>
      <c r="AB77" s="4" t="str">
        <f>IF(Table1[[#This Row],[Profit$]]&lt;0,"loss","profit")</f>
        <v>loss</v>
      </c>
      <c r="AC77" s="4" t="str">
        <f>IF(Table1[[#This Row],[Discount]]&gt;0.2,"high",IF(Table1[[#This Row],[Discount]]&gt;0.1,"average","low"))</f>
        <v>high</v>
      </c>
      <c r="AD77" s="12">
        <f>Table1[[#This Row],[Profit$]]/Table1[[#This Row],[cost price$]]</f>
        <v>-0.60784313725490202</v>
      </c>
    </row>
    <row r="78" spans="1:30" ht="15.75" customHeight="1" x14ac:dyDescent="0.3">
      <c r="A78" s="2">
        <v>77</v>
      </c>
      <c r="B78" s="2" t="s">
        <v>339</v>
      </c>
      <c r="C78" s="3">
        <v>43078</v>
      </c>
      <c r="D78" s="3" t="str">
        <f>TEXT(Table1[[#This Row],[Order Date]],"MMMM")</f>
        <v>December</v>
      </c>
      <c r="E78" s="3" t="str">
        <f>TEXT(Table1[[#This Row],[Order Date]],"YYYy")</f>
        <v>2017</v>
      </c>
      <c r="F78" s="3">
        <v>43080</v>
      </c>
      <c r="G78" s="2" t="s">
        <v>185</v>
      </c>
      <c r="H78" s="2" t="s">
        <v>340</v>
      </c>
      <c r="I78" s="2" t="s">
        <v>341</v>
      </c>
      <c r="J78" s="2" t="s">
        <v>38</v>
      </c>
      <c r="K78" s="2" t="s">
        <v>24</v>
      </c>
      <c r="L78" s="2" t="s">
        <v>181</v>
      </c>
      <c r="M78" s="2" t="s">
        <v>101</v>
      </c>
      <c r="N78" s="2">
        <v>77041</v>
      </c>
      <c r="O78" s="2" t="s">
        <v>102</v>
      </c>
      <c r="P78" s="2" t="s">
        <v>344</v>
      </c>
      <c r="Q78" s="2" t="s">
        <v>29</v>
      </c>
      <c r="R78" s="2" t="s">
        <v>62</v>
      </c>
      <c r="S78" s="2" t="s">
        <v>345</v>
      </c>
      <c r="T78" s="6">
        <v>9.7080000000000002</v>
      </c>
      <c r="U78" s="2">
        <v>3</v>
      </c>
      <c r="V78" s="9">
        <v>0.6</v>
      </c>
      <c r="W78" s="6">
        <v>-5.8248000000000015</v>
      </c>
      <c r="X78" s="12">
        <f>Table1[[#This Row],[Profit$]]/Table1[[#This Row],[Sales$]]</f>
        <v>-0.6000000000000002</v>
      </c>
      <c r="Y78" s="13">
        <f>Table1[[#This Row],[Sales$]]-Table1[[#This Row],[Profit$]]</f>
        <v>15.532800000000002</v>
      </c>
      <c r="Z78" s="13">
        <f>Table1[[#This Row],[Sales$]]/Table1[[#This Row],[Quantity]]</f>
        <v>3.2360000000000002</v>
      </c>
      <c r="AA78" s="13">
        <f>Table1[[#This Row],[Profit$]]/Table1[[#This Row],[Quantity]]</f>
        <v>-1.9416000000000004</v>
      </c>
      <c r="AB78" s="4" t="str">
        <f>IF(Table1[[#This Row],[Profit$]]&lt;0,"loss","profit")</f>
        <v>loss</v>
      </c>
      <c r="AC78" s="4" t="str">
        <f>IF(Table1[[#This Row],[Discount]]&gt;0.2,"high",IF(Table1[[#This Row],[Discount]]&gt;0.1,"average","low"))</f>
        <v>high</v>
      </c>
      <c r="AD78" s="12">
        <f>Table1[[#This Row],[Profit$]]/Table1[[#This Row],[cost price$]]</f>
        <v>-0.37500000000000006</v>
      </c>
    </row>
    <row r="79" spans="1:30" ht="15.75" customHeight="1" x14ac:dyDescent="0.3">
      <c r="A79" s="2">
        <v>78</v>
      </c>
      <c r="B79" s="2" t="s">
        <v>339</v>
      </c>
      <c r="C79" s="3">
        <v>43078</v>
      </c>
      <c r="D79" s="3" t="str">
        <f>TEXT(Table1[[#This Row],[Order Date]],"MMMM")</f>
        <v>December</v>
      </c>
      <c r="E79" s="3" t="str">
        <f>TEXT(Table1[[#This Row],[Order Date]],"YYYy")</f>
        <v>2017</v>
      </c>
      <c r="F79" s="3">
        <v>43080</v>
      </c>
      <c r="G79" s="2" t="s">
        <v>185</v>
      </c>
      <c r="H79" s="2" t="s">
        <v>340</v>
      </c>
      <c r="I79" s="2" t="s">
        <v>341</v>
      </c>
      <c r="J79" s="2" t="s">
        <v>38</v>
      </c>
      <c r="K79" s="2" t="s">
        <v>24</v>
      </c>
      <c r="L79" s="2" t="s">
        <v>181</v>
      </c>
      <c r="M79" s="2" t="s">
        <v>101</v>
      </c>
      <c r="N79" s="2">
        <v>77041</v>
      </c>
      <c r="O79" s="2" t="s">
        <v>102</v>
      </c>
      <c r="P79" s="2" t="s">
        <v>346</v>
      </c>
      <c r="Q79" s="2" t="s">
        <v>43</v>
      </c>
      <c r="R79" s="2" t="s">
        <v>56</v>
      </c>
      <c r="S79" s="2" t="s">
        <v>347</v>
      </c>
      <c r="T79" s="6">
        <v>27.240000000000002</v>
      </c>
      <c r="U79" s="2">
        <v>3</v>
      </c>
      <c r="V79" s="9">
        <v>0.2</v>
      </c>
      <c r="W79" s="6">
        <v>2.724000000000002</v>
      </c>
      <c r="X79" s="12">
        <f>Table1[[#This Row],[Profit$]]/Table1[[#This Row],[Sales$]]</f>
        <v>0.10000000000000006</v>
      </c>
      <c r="Y79" s="13">
        <f>Table1[[#This Row],[Sales$]]-Table1[[#This Row],[Profit$]]</f>
        <v>24.515999999999998</v>
      </c>
      <c r="Z79" s="13">
        <f>Table1[[#This Row],[Sales$]]/Table1[[#This Row],[Quantity]]</f>
        <v>9.08</v>
      </c>
      <c r="AA79" s="13">
        <f>Table1[[#This Row],[Profit$]]/Table1[[#This Row],[Quantity]]</f>
        <v>0.9080000000000007</v>
      </c>
      <c r="AB79" s="4" t="str">
        <f>IF(Table1[[#This Row],[Profit$]]&lt;0,"loss","profit")</f>
        <v>profit</v>
      </c>
      <c r="AC79" s="4" t="str">
        <f>IF(Table1[[#This Row],[Discount]]&gt;0.2,"high",IF(Table1[[#This Row],[Discount]]&gt;0.1,"average","low"))</f>
        <v>average</v>
      </c>
      <c r="AD79" s="12">
        <f>Table1[[#This Row],[Profit$]]/Table1[[#This Row],[cost price$]]</f>
        <v>0.1111111111111112</v>
      </c>
    </row>
    <row r="80" spans="1:30" ht="15.75" customHeight="1" x14ac:dyDescent="0.3">
      <c r="A80" s="2">
        <v>79</v>
      </c>
      <c r="B80" s="2" t="s">
        <v>348</v>
      </c>
      <c r="C80" s="3">
        <v>41969</v>
      </c>
      <c r="D80" s="3" t="str">
        <f>TEXT(Table1[[#This Row],[Order Date]],"MMMM")</f>
        <v>November</v>
      </c>
      <c r="E80" s="3" t="str">
        <f>TEXT(Table1[[#This Row],[Order Date]],"YYYy")</f>
        <v>2014</v>
      </c>
      <c r="F80" s="3">
        <v>41974</v>
      </c>
      <c r="G80" s="2" t="s">
        <v>20</v>
      </c>
      <c r="H80" s="2" t="s">
        <v>329</v>
      </c>
      <c r="I80" s="2" t="s">
        <v>330</v>
      </c>
      <c r="J80" s="2" t="s">
        <v>23</v>
      </c>
      <c r="K80" s="2" t="s">
        <v>24</v>
      </c>
      <c r="L80" s="2" t="s">
        <v>181</v>
      </c>
      <c r="M80" s="2" t="s">
        <v>101</v>
      </c>
      <c r="N80" s="2">
        <v>77070</v>
      </c>
      <c r="O80" s="2" t="s">
        <v>102</v>
      </c>
      <c r="P80" s="2" t="s">
        <v>349</v>
      </c>
      <c r="Q80" s="2" t="s">
        <v>29</v>
      </c>
      <c r="R80" s="2" t="s">
        <v>62</v>
      </c>
      <c r="S80" s="2" t="s">
        <v>350</v>
      </c>
      <c r="T80" s="6">
        <v>19.3</v>
      </c>
      <c r="U80" s="2">
        <v>5</v>
      </c>
      <c r="V80" s="9">
        <v>0.6</v>
      </c>
      <c r="W80" s="6">
        <v>-14.475000000000001</v>
      </c>
      <c r="X80" s="12">
        <f>Table1[[#This Row],[Profit$]]/Table1[[#This Row],[Sales$]]</f>
        <v>-0.75</v>
      </c>
      <c r="Y80" s="13">
        <f>Table1[[#This Row],[Sales$]]-Table1[[#This Row],[Profit$]]</f>
        <v>33.775000000000006</v>
      </c>
      <c r="Z80" s="13">
        <f>Table1[[#This Row],[Sales$]]/Table1[[#This Row],[Quantity]]</f>
        <v>3.8600000000000003</v>
      </c>
      <c r="AA80" s="13">
        <f>Table1[[#This Row],[Profit$]]/Table1[[#This Row],[Quantity]]</f>
        <v>-2.8950000000000005</v>
      </c>
      <c r="AB80" s="4" t="str">
        <f>IF(Table1[[#This Row],[Profit$]]&lt;0,"loss","profit")</f>
        <v>loss</v>
      </c>
      <c r="AC80" s="4" t="str">
        <f>IF(Table1[[#This Row],[Discount]]&gt;0.2,"high",IF(Table1[[#This Row],[Discount]]&gt;0.1,"average","low"))</f>
        <v>high</v>
      </c>
      <c r="AD80" s="12">
        <f>Table1[[#This Row],[Profit$]]/Table1[[#This Row],[cost price$]]</f>
        <v>-0.42857142857142855</v>
      </c>
    </row>
    <row r="81" spans="1:30" ht="15.75" customHeight="1" x14ac:dyDescent="0.3">
      <c r="A81" s="2">
        <v>80</v>
      </c>
      <c r="B81" s="2" t="s">
        <v>351</v>
      </c>
      <c r="C81" s="3">
        <v>42533</v>
      </c>
      <c r="D81" s="3" t="str">
        <f>TEXT(Table1[[#This Row],[Order Date]],"MMMM")</f>
        <v>June</v>
      </c>
      <c r="E81" s="3" t="str">
        <f>TEXT(Table1[[#This Row],[Order Date]],"YYYy")</f>
        <v>2016</v>
      </c>
      <c r="F81" s="3">
        <v>42536</v>
      </c>
      <c r="G81" s="2" t="s">
        <v>185</v>
      </c>
      <c r="H81" s="2" t="s">
        <v>352</v>
      </c>
      <c r="I81" s="2" t="s">
        <v>353</v>
      </c>
      <c r="J81" s="2" t="s">
        <v>38</v>
      </c>
      <c r="K81" s="2" t="s">
        <v>24</v>
      </c>
      <c r="L81" s="2" t="s">
        <v>354</v>
      </c>
      <c r="M81" s="2" t="s">
        <v>355</v>
      </c>
      <c r="N81" s="2">
        <v>35601</v>
      </c>
      <c r="O81" s="2" t="s">
        <v>27</v>
      </c>
      <c r="P81" s="2" t="s">
        <v>356</v>
      </c>
      <c r="Q81" s="2" t="s">
        <v>43</v>
      </c>
      <c r="R81" s="2" t="s">
        <v>75</v>
      </c>
      <c r="S81" s="2" t="s">
        <v>357</v>
      </c>
      <c r="T81" s="6">
        <v>208.16</v>
      </c>
      <c r="U81" s="2">
        <v>1</v>
      </c>
      <c r="V81" s="9">
        <v>0</v>
      </c>
      <c r="W81" s="6">
        <v>56.20320000000001</v>
      </c>
      <c r="X81" s="12">
        <f>Table1[[#This Row],[Profit$]]/Table1[[#This Row],[Sales$]]</f>
        <v>0.27000000000000007</v>
      </c>
      <c r="Y81" s="13">
        <f>Table1[[#This Row],[Sales$]]-Table1[[#This Row],[Profit$]]</f>
        <v>151.95679999999999</v>
      </c>
      <c r="Z81" s="13">
        <f>Table1[[#This Row],[Sales$]]/Table1[[#This Row],[Quantity]]</f>
        <v>208.16</v>
      </c>
      <c r="AA81" s="13">
        <f>Table1[[#This Row],[Profit$]]/Table1[[#This Row],[Quantity]]</f>
        <v>56.20320000000001</v>
      </c>
      <c r="AB81" s="4" t="str">
        <f>IF(Table1[[#This Row],[Profit$]]&lt;0,"loss","profit")</f>
        <v>profit</v>
      </c>
      <c r="AC81" s="4" t="str">
        <f>IF(Table1[[#This Row],[Discount]]&gt;0.2,"high",IF(Table1[[#This Row],[Discount]]&gt;0.1,"average","low"))</f>
        <v>low</v>
      </c>
      <c r="AD81" s="12">
        <f>Table1[[#This Row],[Profit$]]/Table1[[#This Row],[cost price$]]</f>
        <v>0.36986301369863023</v>
      </c>
    </row>
    <row r="82" spans="1:30" ht="15.75" customHeight="1" x14ac:dyDescent="0.3">
      <c r="A82" s="2">
        <v>81</v>
      </c>
      <c r="B82" s="2" t="s">
        <v>351</v>
      </c>
      <c r="C82" s="3">
        <v>42533</v>
      </c>
      <c r="D82" s="3" t="str">
        <f>TEXT(Table1[[#This Row],[Order Date]],"MMMM")</f>
        <v>June</v>
      </c>
      <c r="E82" s="3" t="str">
        <f>TEXT(Table1[[#This Row],[Order Date]],"YYYy")</f>
        <v>2016</v>
      </c>
      <c r="F82" s="3">
        <v>42536</v>
      </c>
      <c r="G82" s="2" t="s">
        <v>185</v>
      </c>
      <c r="H82" s="2" t="s">
        <v>352</v>
      </c>
      <c r="I82" s="2" t="s">
        <v>353</v>
      </c>
      <c r="J82" s="2" t="s">
        <v>38</v>
      </c>
      <c r="K82" s="2" t="s">
        <v>24</v>
      </c>
      <c r="L82" s="2" t="s">
        <v>354</v>
      </c>
      <c r="M82" s="2" t="s">
        <v>355</v>
      </c>
      <c r="N82" s="2">
        <v>35601</v>
      </c>
      <c r="O82" s="2" t="s">
        <v>27</v>
      </c>
      <c r="P82" s="2" t="s">
        <v>358</v>
      </c>
      <c r="Q82" s="2" t="s">
        <v>43</v>
      </c>
      <c r="R82" s="2" t="s">
        <v>72</v>
      </c>
      <c r="S82" s="2" t="s">
        <v>359</v>
      </c>
      <c r="T82" s="6">
        <v>16.740000000000002</v>
      </c>
      <c r="U82" s="2">
        <v>3</v>
      </c>
      <c r="V82" s="9">
        <v>0</v>
      </c>
      <c r="W82" s="6">
        <v>8.0351999999999997</v>
      </c>
      <c r="X82" s="12">
        <f>Table1[[#This Row],[Profit$]]/Table1[[#This Row],[Sales$]]</f>
        <v>0.47999999999999993</v>
      </c>
      <c r="Y82" s="13">
        <f>Table1[[#This Row],[Sales$]]-Table1[[#This Row],[Profit$]]</f>
        <v>8.7048000000000023</v>
      </c>
      <c r="Z82" s="13">
        <f>Table1[[#This Row],[Sales$]]/Table1[[#This Row],[Quantity]]</f>
        <v>5.580000000000001</v>
      </c>
      <c r="AA82" s="13">
        <f>Table1[[#This Row],[Profit$]]/Table1[[#This Row],[Quantity]]</f>
        <v>2.6783999999999999</v>
      </c>
      <c r="AB82" s="4" t="str">
        <f>IF(Table1[[#This Row],[Profit$]]&lt;0,"loss","profit")</f>
        <v>profit</v>
      </c>
      <c r="AC82" s="4" t="str">
        <f>IF(Table1[[#This Row],[Discount]]&gt;0.2,"high",IF(Table1[[#This Row],[Discount]]&gt;0.1,"average","low"))</f>
        <v>low</v>
      </c>
      <c r="AD82" s="12">
        <f>Table1[[#This Row],[Profit$]]/Table1[[#This Row],[cost price$]]</f>
        <v>0.9230769230769228</v>
      </c>
    </row>
    <row r="83" spans="1:30" ht="15.75" customHeight="1" x14ac:dyDescent="0.3">
      <c r="A83" s="2">
        <v>82</v>
      </c>
      <c r="B83" s="2" t="s">
        <v>360</v>
      </c>
      <c r="C83" s="3">
        <v>41924</v>
      </c>
      <c r="D83" s="3" t="str">
        <f>TEXT(Table1[[#This Row],[Order Date]],"MMMM")</f>
        <v>October</v>
      </c>
      <c r="E83" s="3" t="str">
        <f>TEXT(Table1[[#This Row],[Order Date]],"YYYy")</f>
        <v>2014</v>
      </c>
      <c r="F83" s="3">
        <v>41928</v>
      </c>
      <c r="G83" s="2" t="s">
        <v>47</v>
      </c>
      <c r="H83" s="2" t="s">
        <v>361</v>
      </c>
      <c r="I83" s="2" t="s">
        <v>362</v>
      </c>
      <c r="J83" s="2" t="s">
        <v>23</v>
      </c>
      <c r="K83" s="2" t="s">
        <v>24</v>
      </c>
      <c r="L83" s="2" t="s">
        <v>124</v>
      </c>
      <c r="M83" s="2" t="s">
        <v>40</v>
      </c>
      <c r="N83" s="2">
        <v>94122</v>
      </c>
      <c r="O83" s="2" t="s">
        <v>41</v>
      </c>
      <c r="P83" s="2" t="s">
        <v>363</v>
      </c>
      <c r="Q83" s="2" t="s">
        <v>43</v>
      </c>
      <c r="R83" s="2" t="s">
        <v>65</v>
      </c>
      <c r="S83" s="2" t="s">
        <v>364</v>
      </c>
      <c r="T83" s="6">
        <v>14.9</v>
      </c>
      <c r="U83" s="2">
        <v>5</v>
      </c>
      <c r="V83" s="9">
        <v>0</v>
      </c>
      <c r="W83" s="6">
        <v>4.1720000000000006</v>
      </c>
      <c r="X83" s="12">
        <f>Table1[[#This Row],[Profit$]]/Table1[[#This Row],[Sales$]]</f>
        <v>0.28000000000000003</v>
      </c>
      <c r="Y83" s="13">
        <f>Table1[[#This Row],[Sales$]]-Table1[[#This Row],[Profit$]]</f>
        <v>10.728</v>
      </c>
      <c r="Z83" s="13">
        <f>Table1[[#This Row],[Sales$]]/Table1[[#This Row],[Quantity]]</f>
        <v>2.98</v>
      </c>
      <c r="AA83" s="13">
        <f>Table1[[#This Row],[Profit$]]/Table1[[#This Row],[Quantity]]</f>
        <v>0.83440000000000014</v>
      </c>
      <c r="AB83" s="4" t="str">
        <f>IF(Table1[[#This Row],[Profit$]]&lt;0,"loss","profit")</f>
        <v>profit</v>
      </c>
      <c r="AC83" s="4" t="str">
        <f>IF(Table1[[#This Row],[Discount]]&gt;0.2,"high",IF(Table1[[#This Row],[Discount]]&gt;0.1,"average","low"))</f>
        <v>low</v>
      </c>
      <c r="AD83" s="12">
        <f>Table1[[#This Row],[Profit$]]/Table1[[#This Row],[cost price$]]</f>
        <v>0.38888888888888895</v>
      </c>
    </row>
    <row r="84" spans="1:30" ht="15.75" customHeight="1" x14ac:dyDescent="0.3">
      <c r="A84" s="2">
        <v>83</v>
      </c>
      <c r="B84" s="2" t="s">
        <v>360</v>
      </c>
      <c r="C84" s="3">
        <v>41924</v>
      </c>
      <c r="D84" s="3" t="str">
        <f>TEXT(Table1[[#This Row],[Order Date]],"MMMM")</f>
        <v>October</v>
      </c>
      <c r="E84" s="3" t="str">
        <f>TEXT(Table1[[#This Row],[Order Date]],"YYYy")</f>
        <v>2014</v>
      </c>
      <c r="F84" s="3">
        <v>41928</v>
      </c>
      <c r="G84" s="2" t="s">
        <v>47</v>
      </c>
      <c r="H84" s="2" t="s">
        <v>361</v>
      </c>
      <c r="I84" s="2" t="s">
        <v>362</v>
      </c>
      <c r="J84" s="2" t="s">
        <v>23</v>
      </c>
      <c r="K84" s="2" t="s">
        <v>24</v>
      </c>
      <c r="L84" s="2" t="s">
        <v>124</v>
      </c>
      <c r="M84" s="2" t="s">
        <v>40</v>
      </c>
      <c r="N84" s="2">
        <v>94122</v>
      </c>
      <c r="O84" s="2" t="s">
        <v>41</v>
      </c>
      <c r="P84" s="2" t="s">
        <v>365</v>
      </c>
      <c r="Q84" s="2" t="s">
        <v>43</v>
      </c>
      <c r="R84" s="2" t="s">
        <v>56</v>
      </c>
      <c r="S84" s="2" t="s">
        <v>366</v>
      </c>
      <c r="T84" s="6">
        <v>21.39</v>
      </c>
      <c r="U84" s="2">
        <v>1</v>
      </c>
      <c r="V84" s="9">
        <v>0</v>
      </c>
      <c r="W84" s="6">
        <v>6.2030999999999992</v>
      </c>
      <c r="X84" s="12">
        <f>Table1[[#This Row],[Profit$]]/Table1[[#This Row],[Sales$]]</f>
        <v>0.28999999999999998</v>
      </c>
      <c r="Y84" s="13">
        <f>Table1[[#This Row],[Sales$]]-Table1[[#This Row],[Profit$]]</f>
        <v>15.186900000000001</v>
      </c>
      <c r="Z84" s="13">
        <f>Table1[[#This Row],[Sales$]]/Table1[[#This Row],[Quantity]]</f>
        <v>21.39</v>
      </c>
      <c r="AA84" s="13">
        <f>Table1[[#This Row],[Profit$]]/Table1[[#This Row],[Quantity]]</f>
        <v>6.2030999999999992</v>
      </c>
      <c r="AB84" s="4" t="str">
        <f>IF(Table1[[#This Row],[Profit$]]&lt;0,"loss","profit")</f>
        <v>profit</v>
      </c>
      <c r="AC84" s="4" t="str">
        <f>IF(Table1[[#This Row],[Discount]]&gt;0.2,"high",IF(Table1[[#This Row],[Discount]]&gt;0.1,"average","low"))</f>
        <v>low</v>
      </c>
      <c r="AD84" s="12">
        <f>Table1[[#This Row],[Profit$]]/Table1[[#This Row],[cost price$]]</f>
        <v>0.40845070422535201</v>
      </c>
    </row>
    <row r="85" spans="1:30" ht="15.75" customHeight="1" x14ac:dyDescent="0.3">
      <c r="A85" s="2">
        <v>84</v>
      </c>
      <c r="B85" s="2" t="s">
        <v>367</v>
      </c>
      <c r="C85" s="3">
        <v>42250</v>
      </c>
      <c r="D85" s="3" t="str">
        <f>TEXT(Table1[[#This Row],[Order Date]],"MMMM")</f>
        <v>September</v>
      </c>
      <c r="E85" s="3" t="str">
        <f>TEXT(Table1[[#This Row],[Order Date]],"YYYy")</f>
        <v>2015</v>
      </c>
      <c r="F85" s="3">
        <v>42255</v>
      </c>
      <c r="G85" s="2" t="s">
        <v>47</v>
      </c>
      <c r="H85" s="2" t="s">
        <v>368</v>
      </c>
      <c r="I85" s="2" t="s">
        <v>369</v>
      </c>
      <c r="J85" s="2" t="s">
        <v>38</v>
      </c>
      <c r="K85" s="2" t="s">
        <v>24</v>
      </c>
      <c r="L85" s="2" t="s">
        <v>370</v>
      </c>
      <c r="M85" s="2" t="s">
        <v>85</v>
      </c>
      <c r="N85" s="2">
        <v>27707</v>
      </c>
      <c r="O85" s="2" t="s">
        <v>27</v>
      </c>
      <c r="P85" s="2" t="s">
        <v>371</v>
      </c>
      <c r="Q85" s="2" t="s">
        <v>43</v>
      </c>
      <c r="R85" s="2" t="s">
        <v>170</v>
      </c>
      <c r="S85" s="2" t="s">
        <v>372</v>
      </c>
      <c r="T85" s="6">
        <v>200.98400000000004</v>
      </c>
      <c r="U85" s="2">
        <v>7</v>
      </c>
      <c r="V85" s="9">
        <v>0.2</v>
      </c>
      <c r="W85" s="6">
        <v>62.807499999999976</v>
      </c>
      <c r="X85" s="12">
        <f>Table1[[#This Row],[Profit$]]/Table1[[#This Row],[Sales$]]</f>
        <v>0.31249999999999983</v>
      </c>
      <c r="Y85" s="13">
        <f>Table1[[#This Row],[Sales$]]-Table1[[#This Row],[Profit$]]</f>
        <v>138.17650000000006</v>
      </c>
      <c r="Z85" s="13">
        <f>Table1[[#This Row],[Sales$]]/Table1[[#This Row],[Quantity]]</f>
        <v>28.712000000000007</v>
      </c>
      <c r="AA85" s="13">
        <f>Table1[[#This Row],[Profit$]]/Table1[[#This Row],[Quantity]]</f>
        <v>8.9724999999999966</v>
      </c>
      <c r="AB85" s="4" t="str">
        <f>IF(Table1[[#This Row],[Profit$]]&lt;0,"loss","profit")</f>
        <v>profit</v>
      </c>
      <c r="AC85" s="4" t="str">
        <f>IF(Table1[[#This Row],[Discount]]&gt;0.2,"high",IF(Table1[[#This Row],[Discount]]&gt;0.1,"average","low"))</f>
        <v>average</v>
      </c>
      <c r="AD85" s="12">
        <f>Table1[[#This Row],[Profit$]]/Table1[[#This Row],[cost price$]]</f>
        <v>0.4545454545454542</v>
      </c>
    </row>
    <row r="86" spans="1:30" ht="15.75" customHeight="1" x14ac:dyDescent="0.3">
      <c r="A86" s="2">
        <v>85</v>
      </c>
      <c r="B86" s="2" t="s">
        <v>373</v>
      </c>
      <c r="C86" s="3">
        <v>43052</v>
      </c>
      <c r="D86" s="3" t="str">
        <f>TEXT(Table1[[#This Row],[Order Date]],"MMMM")</f>
        <v>November</v>
      </c>
      <c r="E86" s="3" t="str">
        <f>TEXT(Table1[[#This Row],[Order Date]],"YYYy")</f>
        <v>2017</v>
      </c>
      <c r="F86" s="3">
        <v>43055</v>
      </c>
      <c r="G86" s="2" t="s">
        <v>185</v>
      </c>
      <c r="H86" s="2" t="s">
        <v>374</v>
      </c>
      <c r="I86" s="2" t="s">
        <v>375</v>
      </c>
      <c r="J86" s="2" t="s">
        <v>99</v>
      </c>
      <c r="K86" s="2" t="s">
        <v>24</v>
      </c>
      <c r="L86" s="2" t="s">
        <v>300</v>
      </c>
      <c r="M86" s="2" t="s">
        <v>208</v>
      </c>
      <c r="N86" s="2">
        <v>60623</v>
      </c>
      <c r="O86" s="2" t="s">
        <v>102</v>
      </c>
      <c r="P86" s="2" t="s">
        <v>376</v>
      </c>
      <c r="Q86" s="2" t="s">
        <v>43</v>
      </c>
      <c r="R86" s="2" t="s">
        <v>56</v>
      </c>
      <c r="S86" s="2" t="s">
        <v>377</v>
      </c>
      <c r="T86" s="6">
        <v>230.376</v>
      </c>
      <c r="U86" s="2">
        <v>3</v>
      </c>
      <c r="V86" s="9">
        <v>0.2</v>
      </c>
      <c r="W86" s="6">
        <v>-48.954900000000002</v>
      </c>
      <c r="X86" s="12">
        <f>Table1[[#This Row],[Profit$]]/Table1[[#This Row],[Sales$]]</f>
        <v>-0.21249999999999999</v>
      </c>
      <c r="Y86" s="13">
        <f>Table1[[#This Row],[Sales$]]-Table1[[#This Row],[Profit$]]</f>
        <v>279.33089999999999</v>
      </c>
      <c r="Z86" s="13">
        <f>Table1[[#This Row],[Sales$]]/Table1[[#This Row],[Quantity]]</f>
        <v>76.792000000000002</v>
      </c>
      <c r="AA86" s="13">
        <f>Table1[[#This Row],[Profit$]]/Table1[[#This Row],[Quantity]]</f>
        <v>-16.318300000000001</v>
      </c>
      <c r="AB86" s="4" t="str">
        <f>IF(Table1[[#This Row],[Profit$]]&lt;0,"loss","profit")</f>
        <v>loss</v>
      </c>
      <c r="AC86" s="4" t="str">
        <f>IF(Table1[[#This Row],[Discount]]&gt;0.2,"high",IF(Table1[[#This Row],[Discount]]&gt;0.1,"average","low"))</f>
        <v>average</v>
      </c>
      <c r="AD86" s="12">
        <f>Table1[[#This Row],[Profit$]]/Table1[[#This Row],[cost price$]]</f>
        <v>-0.1752577319587629</v>
      </c>
    </row>
    <row r="87" spans="1:30" ht="15.75" customHeight="1" x14ac:dyDescent="0.3">
      <c r="A87" s="2">
        <v>86</v>
      </c>
      <c r="B87" s="2" t="s">
        <v>378</v>
      </c>
      <c r="C87" s="3">
        <v>42883</v>
      </c>
      <c r="D87" s="3" t="str">
        <f>TEXT(Table1[[#This Row],[Order Date]],"MMMM")</f>
        <v>May</v>
      </c>
      <c r="E87" s="3" t="str">
        <f>TEXT(Table1[[#This Row],[Order Date]],"YYYy")</f>
        <v>2017</v>
      </c>
      <c r="F87" s="3">
        <v>42885</v>
      </c>
      <c r="G87" s="2" t="s">
        <v>20</v>
      </c>
      <c r="H87" s="2" t="s">
        <v>232</v>
      </c>
      <c r="I87" s="2" t="s">
        <v>233</v>
      </c>
      <c r="J87" s="2" t="s">
        <v>23</v>
      </c>
      <c r="K87" s="2" t="s">
        <v>24</v>
      </c>
      <c r="L87" s="2" t="s">
        <v>379</v>
      </c>
      <c r="M87" s="2" t="s">
        <v>380</v>
      </c>
      <c r="N87" s="2">
        <v>29203</v>
      </c>
      <c r="O87" s="2" t="s">
        <v>27</v>
      </c>
      <c r="P87" s="2" t="s">
        <v>381</v>
      </c>
      <c r="Q87" s="2" t="s">
        <v>29</v>
      </c>
      <c r="R87" s="2" t="s">
        <v>33</v>
      </c>
      <c r="S87" s="2" t="s">
        <v>382</v>
      </c>
      <c r="T87" s="6">
        <v>301.95999999999998</v>
      </c>
      <c r="U87" s="2">
        <v>2</v>
      </c>
      <c r="V87" s="9">
        <v>0</v>
      </c>
      <c r="W87" s="6">
        <v>33.215599999999995</v>
      </c>
      <c r="X87" s="12">
        <f>Table1[[#This Row],[Profit$]]/Table1[[#This Row],[Sales$]]</f>
        <v>0.10999999999999999</v>
      </c>
      <c r="Y87" s="13">
        <f>Table1[[#This Row],[Sales$]]-Table1[[#This Row],[Profit$]]</f>
        <v>268.74439999999998</v>
      </c>
      <c r="Z87" s="13">
        <f>Table1[[#This Row],[Sales$]]/Table1[[#This Row],[Quantity]]</f>
        <v>150.97999999999999</v>
      </c>
      <c r="AA87" s="13">
        <f>Table1[[#This Row],[Profit$]]/Table1[[#This Row],[Quantity]]</f>
        <v>16.607799999999997</v>
      </c>
      <c r="AB87" s="4" t="str">
        <f>IF(Table1[[#This Row],[Profit$]]&lt;0,"loss","profit")</f>
        <v>profit</v>
      </c>
      <c r="AC87" s="4" t="str">
        <f>IF(Table1[[#This Row],[Discount]]&gt;0.2,"high",IF(Table1[[#This Row],[Discount]]&gt;0.1,"average","low"))</f>
        <v>low</v>
      </c>
      <c r="AD87" s="12">
        <f>Table1[[#This Row],[Profit$]]/Table1[[#This Row],[cost price$]]</f>
        <v>0.12359550561797751</v>
      </c>
    </row>
    <row r="88" spans="1:30" ht="15.75" customHeight="1" x14ac:dyDescent="0.3">
      <c r="A88" s="2">
        <v>87</v>
      </c>
      <c r="B88" s="2" t="s">
        <v>383</v>
      </c>
      <c r="C88" s="3">
        <v>43034</v>
      </c>
      <c r="D88" s="3" t="str">
        <f>TEXT(Table1[[#This Row],[Order Date]],"MMMM")</f>
        <v>October</v>
      </c>
      <c r="E88" s="3" t="str">
        <f>TEXT(Table1[[#This Row],[Order Date]],"YYYy")</f>
        <v>2017</v>
      </c>
      <c r="F88" s="3">
        <v>43041</v>
      </c>
      <c r="G88" s="2" t="s">
        <v>47</v>
      </c>
      <c r="H88" s="2" t="s">
        <v>384</v>
      </c>
      <c r="I88" s="2" t="s">
        <v>385</v>
      </c>
      <c r="J88" s="2" t="s">
        <v>23</v>
      </c>
      <c r="K88" s="2" t="s">
        <v>24</v>
      </c>
      <c r="L88" s="2" t="s">
        <v>386</v>
      </c>
      <c r="M88" s="2" t="s">
        <v>226</v>
      </c>
      <c r="N88" s="2">
        <v>55901</v>
      </c>
      <c r="O88" s="2" t="s">
        <v>102</v>
      </c>
      <c r="P88" s="2" t="s">
        <v>387</v>
      </c>
      <c r="Q88" s="2" t="s">
        <v>68</v>
      </c>
      <c r="R88" s="2" t="s">
        <v>158</v>
      </c>
      <c r="S88" s="2" t="s">
        <v>388</v>
      </c>
      <c r="T88" s="6">
        <v>19.989999999999998</v>
      </c>
      <c r="U88" s="2">
        <v>1</v>
      </c>
      <c r="V88" s="9">
        <v>0</v>
      </c>
      <c r="W88" s="6">
        <v>6.796599999999998</v>
      </c>
      <c r="X88" s="12">
        <f>Table1[[#This Row],[Profit$]]/Table1[[#This Row],[Sales$]]</f>
        <v>0.33999999999999991</v>
      </c>
      <c r="Y88" s="13">
        <f>Table1[[#This Row],[Sales$]]-Table1[[#This Row],[Profit$]]</f>
        <v>13.1934</v>
      </c>
      <c r="Z88" s="13">
        <f>Table1[[#This Row],[Sales$]]/Table1[[#This Row],[Quantity]]</f>
        <v>19.989999999999998</v>
      </c>
      <c r="AA88" s="13">
        <f>Table1[[#This Row],[Profit$]]/Table1[[#This Row],[Quantity]]</f>
        <v>6.796599999999998</v>
      </c>
      <c r="AB88" s="4" t="str">
        <f>IF(Table1[[#This Row],[Profit$]]&lt;0,"loss","profit")</f>
        <v>profit</v>
      </c>
      <c r="AC88" s="4" t="str">
        <f>IF(Table1[[#This Row],[Discount]]&gt;0.2,"high",IF(Table1[[#This Row],[Discount]]&gt;0.1,"average","low"))</f>
        <v>low</v>
      </c>
      <c r="AD88" s="12">
        <f>Table1[[#This Row],[Profit$]]/Table1[[#This Row],[cost price$]]</f>
        <v>0.51515151515151503</v>
      </c>
    </row>
    <row r="89" spans="1:30" ht="15.75" customHeight="1" x14ac:dyDescent="0.3">
      <c r="A89" s="2">
        <v>88</v>
      </c>
      <c r="B89" s="2" t="s">
        <v>383</v>
      </c>
      <c r="C89" s="3">
        <v>43034</v>
      </c>
      <c r="D89" s="3" t="str">
        <f>TEXT(Table1[[#This Row],[Order Date]],"MMMM")</f>
        <v>October</v>
      </c>
      <c r="E89" s="3" t="str">
        <f>TEXT(Table1[[#This Row],[Order Date]],"YYYy")</f>
        <v>2017</v>
      </c>
      <c r="F89" s="3">
        <v>43041</v>
      </c>
      <c r="G89" s="2" t="s">
        <v>47</v>
      </c>
      <c r="H89" s="2" t="s">
        <v>384</v>
      </c>
      <c r="I89" s="2" t="s">
        <v>385</v>
      </c>
      <c r="J89" s="2" t="s">
        <v>23</v>
      </c>
      <c r="K89" s="2" t="s">
        <v>24</v>
      </c>
      <c r="L89" s="2" t="s">
        <v>386</v>
      </c>
      <c r="M89" s="2" t="s">
        <v>226</v>
      </c>
      <c r="N89" s="2">
        <v>55901</v>
      </c>
      <c r="O89" s="2" t="s">
        <v>102</v>
      </c>
      <c r="P89" s="2" t="s">
        <v>389</v>
      </c>
      <c r="Q89" s="2" t="s">
        <v>43</v>
      </c>
      <c r="R89" s="2" t="s">
        <v>44</v>
      </c>
      <c r="S89" s="2" t="s">
        <v>390</v>
      </c>
      <c r="T89" s="6">
        <v>6.16</v>
      </c>
      <c r="U89" s="2">
        <v>2</v>
      </c>
      <c r="V89" s="9">
        <v>0</v>
      </c>
      <c r="W89" s="6">
        <v>2.9567999999999999</v>
      </c>
      <c r="X89" s="12">
        <f>Table1[[#This Row],[Profit$]]/Table1[[#This Row],[Sales$]]</f>
        <v>0.48</v>
      </c>
      <c r="Y89" s="13">
        <f>Table1[[#This Row],[Sales$]]-Table1[[#This Row],[Profit$]]</f>
        <v>3.2032000000000003</v>
      </c>
      <c r="Z89" s="13">
        <f>Table1[[#This Row],[Sales$]]/Table1[[#This Row],[Quantity]]</f>
        <v>3.08</v>
      </c>
      <c r="AA89" s="13">
        <f>Table1[[#This Row],[Profit$]]/Table1[[#This Row],[Quantity]]</f>
        <v>1.4783999999999999</v>
      </c>
      <c r="AB89" s="4" t="str">
        <f>IF(Table1[[#This Row],[Profit$]]&lt;0,"loss","profit")</f>
        <v>profit</v>
      </c>
      <c r="AC89" s="4" t="str">
        <f>IF(Table1[[#This Row],[Discount]]&gt;0.2,"high",IF(Table1[[#This Row],[Discount]]&gt;0.1,"average","low"))</f>
        <v>low</v>
      </c>
      <c r="AD89" s="12">
        <f>Table1[[#This Row],[Profit$]]/Table1[[#This Row],[cost price$]]</f>
        <v>0.92307692307692291</v>
      </c>
    </row>
    <row r="90" spans="1:30" ht="15.75" customHeight="1" x14ac:dyDescent="0.3">
      <c r="A90" s="2">
        <v>89</v>
      </c>
      <c r="B90" s="2" t="s">
        <v>391</v>
      </c>
      <c r="C90" s="3">
        <v>42465</v>
      </c>
      <c r="D90" s="3" t="str">
        <f>TEXT(Table1[[#This Row],[Order Date]],"MMMM")</f>
        <v>April</v>
      </c>
      <c r="E90" s="3" t="str">
        <f>TEXT(Table1[[#This Row],[Order Date]],"YYYy")</f>
        <v>2016</v>
      </c>
      <c r="F90" s="3">
        <v>42470</v>
      </c>
      <c r="G90" s="2" t="s">
        <v>20</v>
      </c>
      <c r="H90" s="2" t="s">
        <v>392</v>
      </c>
      <c r="I90" s="2" t="s">
        <v>393</v>
      </c>
      <c r="J90" s="2" t="s">
        <v>99</v>
      </c>
      <c r="K90" s="2" t="s">
        <v>24</v>
      </c>
      <c r="L90" s="2" t="s">
        <v>181</v>
      </c>
      <c r="M90" s="2" t="s">
        <v>101</v>
      </c>
      <c r="N90" s="2">
        <v>77095</v>
      </c>
      <c r="O90" s="2" t="s">
        <v>102</v>
      </c>
      <c r="P90" s="2" t="s">
        <v>394</v>
      </c>
      <c r="Q90" s="2" t="s">
        <v>43</v>
      </c>
      <c r="R90" s="2" t="s">
        <v>56</v>
      </c>
      <c r="S90" s="2" t="s">
        <v>395</v>
      </c>
      <c r="T90" s="6">
        <v>158.36800000000002</v>
      </c>
      <c r="U90" s="2">
        <v>7</v>
      </c>
      <c r="V90" s="9">
        <v>0.2</v>
      </c>
      <c r="W90" s="6">
        <v>13.857199999999999</v>
      </c>
      <c r="X90" s="12">
        <f>Table1[[#This Row],[Profit$]]/Table1[[#This Row],[Sales$]]</f>
        <v>8.7499999999999981E-2</v>
      </c>
      <c r="Y90" s="13">
        <f>Table1[[#This Row],[Sales$]]-Table1[[#This Row],[Profit$]]</f>
        <v>144.51080000000002</v>
      </c>
      <c r="Z90" s="13">
        <f>Table1[[#This Row],[Sales$]]/Table1[[#This Row],[Quantity]]</f>
        <v>22.624000000000002</v>
      </c>
      <c r="AA90" s="13">
        <f>Table1[[#This Row],[Profit$]]/Table1[[#This Row],[Quantity]]</f>
        <v>1.9795999999999998</v>
      </c>
      <c r="AB90" s="4" t="str">
        <f>IF(Table1[[#This Row],[Profit$]]&lt;0,"loss","profit")</f>
        <v>profit</v>
      </c>
      <c r="AC90" s="4" t="str">
        <f>IF(Table1[[#This Row],[Discount]]&gt;0.2,"high",IF(Table1[[#This Row],[Discount]]&gt;0.1,"average","low"))</f>
        <v>average</v>
      </c>
      <c r="AD90" s="12">
        <f>Table1[[#This Row],[Profit$]]/Table1[[#This Row],[cost price$]]</f>
        <v>9.589041095890409E-2</v>
      </c>
    </row>
    <row r="91" spans="1:30" ht="15.75" customHeight="1" x14ac:dyDescent="0.3">
      <c r="A91" s="2">
        <v>90</v>
      </c>
      <c r="B91" s="2" t="s">
        <v>396</v>
      </c>
      <c r="C91" s="3">
        <v>42630</v>
      </c>
      <c r="D91" s="3" t="str">
        <f>TEXT(Table1[[#This Row],[Order Date]],"MMMM")</f>
        <v>September</v>
      </c>
      <c r="E91" s="3" t="str">
        <f>TEXT(Table1[[#This Row],[Order Date]],"YYYy")</f>
        <v>2016</v>
      </c>
      <c r="F91" s="3">
        <v>42635</v>
      </c>
      <c r="G91" s="2" t="s">
        <v>47</v>
      </c>
      <c r="H91" s="2" t="s">
        <v>397</v>
      </c>
      <c r="I91" s="2" t="s">
        <v>398</v>
      </c>
      <c r="J91" s="2" t="s">
        <v>38</v>
      </c>
      <c r="K91" s="2" t="s">
        <v>24</v>
      </c>
      <c r="L91" s="2" t="s">
        <v>39</v>
      </c>
      <c r="M91" s="2" t="s">
        <v>40</v>
      </c>
      <c r="N91" s="2">
        <v>90036</v>
      </c>
      <c r="O91" s="2" t="s">
        <v>41</v>
      </c>
      <c r="P91" s="2" t="s">
        <v>399</v>
      </c>
      <c r="Q91" s="2" t="s">
        <v>43</v>
      </c>
      <c r="R91" s="2" t="s">
        <v>65</v>
      </c>
      <c r="S91" s="2" t="s">
        <v>400</v>
      </c>
      <c r="T91" s="6">
        <v>20.100000000000001</v>
      </c>
      <c r="U91" s="2">
        <v>3</v>
      </c>
      <c r="V91" s="9">
        <v>0</v>
      </c>
      <c r="W91" s="6">
        <v>6.6329999999999982</v>
      </c>
      <c r="X91" s="12">
        <f>Table1[[#This Row],[Profit$]]/Table1[[#This Row],[Sales$]]</f>
        <v>0.3299999999999999</v>
      </c>
      <c r="Y91" s="13">
        <f>Table1[[#This Row],[Sales$]]-Table1[[#This Row],[Profit$]]</f>
        <v>13.467000000000002</v>
      </c>
      <c r="Z91" s="13">
        <f>Table1[[#This Row],[Sales$]]/Table1[[#This Row],[Quantity]]</f>
        <v>6.7</v>
      </c>
      <c r="AA91" s="13">
        <f>Table1[[#This Row],[Profit$]]/Table1[[#This Row],[Quantity]]</f>
        <v>2.2109999999999994</v>
      </c>
      <c r="AB91" s="4" t="str">
        <f>IF(Table1[[#This Row],[Profit$]]&lt;0,"loss","profit")</f>
        <v>profit</v>
      </c>
      <c r="AC91" s="4" t="str">
        <f>IF(Table1[[#This Row],[Discount]]&gt;0.2,"high",IF(Table1[[#This Row],[Discount]]&gt;0.1,"average","low"))</f>
        <v>low</v>
      </c>
      <c r="AD91" s="12">
        <f>Table1[[#This Row],[Profit$]]/Table1[[#This Row],[cost price$]]</f>
        <v>0.49253731343283563</v>
      </c>
    </row>
    <row r="92" spans="1:30" ht="15.75" customHeight="1" x14ac:dyDescent="0.3">
      <c r="A92" s="2">
        <v>91</v>
      </c>
      <c r="B92" s="2" t="s">
        <v>396</v>
      </c>
      <c r="C92" s="3">
        <v>42630</v>
      </c>
      <c r="D92" s="3" t="str">
        <f>TEXT(Table1[[#This Row],[Order Date]],"MMMM")</f>
        <v>September</v>
      </c>
      <c r="E92" s="3" t="str">
        <f>TEXT(Table1[[#This Row],[Order Date]],"YYYy")</f>
        <v>2016</v>
      </c>
      <c r="F92" s="3">
        <v>42635</v>
      </c>
      <c r="G92" s="2" t="s">
        <v>47</v>
      </c>
      <c r="H92" s="2" t="s">
        <v>397</v>
      </c>
      <c r="I92" s="2" t="s">
        <v>398</v>
      </c>
      <c r="J92" s="2" t="s">
        <v>38</v>
      </c>
      <c r="K92" s="2" t="s">
        <v>24</v>
      </c>
      <c r="L92" s="2" t="s">
        <v>39</v>
      </c>
      <c r="M92" s="2" t="s">
        <v>40</v>
      </c>
      <c r="N92" s="2">
        <v>90036</v>
      </c>
      <c r="O92" s="2" t="s">
        <v>41</v>
      </c>
      <c r="P92" s="2" t="s">
        <v>209</v>
      </c>
      <c r="Q92" s="2" t="s">
        <v>68</v>
      </c>
      <c r="R92" s="2" t="s">
        <v>69</v>
      </c>
      <c r="S92" s="2" t="s">
        <v>210</v>
      </c>
      <c r="T92" s="6">
        <v>73.584000000000003</v>
      </c>
      <c r="U92" s="2">
        <v>2</v>
      </c>
      <c r="V92" s="9">
        <v>0.2</v>
      </c>
      <c r="W92" s="6">
        <v>8.2781999999999982</v>
      </c>
      <c r="X92" s="12">
        <f>Table1[[#This Row],[Profit$]]/Table1[[#This Row],[Sales$]]</f>
        <v>0.11249999999999998</v>
      </c>
      <c r="Y92" s="13">
        <f>Table1[[#This Row],[Sales$]]-Table1[[#This Row],[Profit$]]</f>
        <v>65.305800000000005</v>
      </c>
      <c r="Z92" s="13">
        <f>Table1[[#This Row],[Sales$]]/Table1[[#This Row],[Quantity]]</f>
        <v>36.792000000000002</v>
      </c>
      <c r="AA92" s="13">
        <f>Table1[[#This Row],[Profit$]]/Table1[[#This Row],[Quantity]]</f>
        <v>4.1390999999999991</v>
      </c>
      <c r="AB92" s="4" t="str">
        <f>IF(Table1[[#This Row],[Profit$]]&lt;0,"loss","profit")</f>
        <v>profit</v>
      </c>
      <c r="AC92" s="4" t="str">
        <f>IF(Table1[[#This Row],[Discount]]&gt;0.2,"high",IF(Table1[[#This Row],[Discount]]&gt;0.1,"average","low"))</f>
        <v>average</v>
      </c>
      <c r="AD92" s="12">
        <f>Table1[[#This Row],[Profit$]]/Table1[[#This Row],[cost price$]]</f>
        <v>0.12676056338028166</v>
      </c>
    </row>
    <row r="93" spans="1:30" ht="15.75" customHeight="1" x14ac:dyDescent="0.3">
      <c r="A93" s="2">
        <v>92</v>
      </c>
      <c r="B93" s="2" t="s">
        <v>396</v>
      </c>
      <c r="C93" s="3">
        <v>42630</v>
      </c>
      <c r="D93" s="3" t="str">
        <f>TEXT(Table1[[#This Row],[Order Date]],"MMMM")</f>
        <v>September</v>
      </c>
      <c r="E93" s="3" t="str">
        <f>TEXT(Table1[[#This Row],[Order Date]],"YYYy")</f>
        <v>2016</v>
      </c>
      <c r="F93" s="3">
        <v>42635</v>
      </c>
      <c r="G93" s="2" t="s">
        <v>47</v>
      </c>
      <c r="H93" s="2" t="s">
        <v>397</v>
      </c>
      <c r="I93" s="2" t="s">
        <v>398</v>
      </c>
      <c r="J93" s="2" t="s">
        <v>38</v>
      </c>
      <c r="K93" s="2" t="s">
        <v>24</v>
      </c>
      <c r="L93" s="2" t="s">
        <v>39</v>
      </c>
      <c r="M93" s="2" t="s">
        <v>40</v>
      </c>
      <c r="N93" s="2">
        <v>90036</v>
      </c>
      <c r="O93" s="2" t="s">
        <v>41</v>
      </c>
      <c r="P93" s="2" t="s">
        <v>401</v>
      </c>
      <c r="Q93" s="2" t="s">
        <v>43</v>
      </c>
      <c r="R93" s="2" t="s">
        <v>87</v>
      </c>
      <c r="S93" s="2" t="s">
        <v>402</v>
      </c>
      <c r="T93" s="6">
        <v>6.48</v>
      </c>
      <c r="U93" s="2">
        <v>1</v>
      </c>
      <c r="V93" s="9">
        <v>0</v>
      </c>
      <c r="W93" s="6">
        <v>3.1104000000000003</v>
      </c>
      <c r="X93" s="12">
        <f>Table1[[#This Row],[Profit$]]/Table1[[#This Row],[Sales$]]</f>
        <v>0.48000000000000004</v>
      </c>
      <c r="Y93" s="13">
        <f>Table1[[#This Row],[Sales$]]-Table1[[#This Row],[Profit$]]</f>
        <v>3.3696000000000002</v>
      </c>
      <c r="Z93" s="13">
        <f>Table1[[#This Row],[Sales$]]/Table1[[#This Row],[Quantity]]</f>
        <v>6.48</v>
      </c>
      <c r="AA93" s="13">
        <f>Table1[[#This Row],[Profit$]]/Table1[[#This Row],[Quantity]]</f>
        <v>3.1104000000000003</v>
      </c>
      <c r="AB93" s="4" t="str">
        <f>IF(Table1[[#This Row],[Profit$]]&lt;0,"loss","profit")</f>
        <v>profit</v>
      </c>
      <c r="AC93" s="4" t="str">
        <f>IF(Table1[[#This Row],[Discount]]&gt;0.2,"high",IF(Table1[[#This Row],[Discount]]&gt;0.1,"average","low"))</f>
        <v>low</v>
      </c>
      <c r="AD93" s="12">
        <f>Table1[[#This Row],[Profit$]]/Table1[[#This Row],[cost price$]]</f>
        <v>0.92307692307692313</v>
      </c>
    </row>
    <row r="94" spans="1:30" ht="15.75" customHeight="1" x14ac:dyDescent="0.3">
      <c r="A94" s="2">
        <v>93</v>
      </c>
      <c r="B94" s="2" t="s">
        <v>403</v>
      </c>
      <c r="C94" s="3">
        <v>42035</v>
      </c>
      <c r="D94" s="3" t="str">
        <f>TEXT(Table1[[#This Row],[Order Date]],"MMMM")</f>
        <v>January</v>
      </c>
      <c r="E94" s="3" t="str">
        <f>TEXT(Table1[[#This Row],[Order Date]],"YYYy")</f>
        <v>2015</v>
      </c>
      <c r="F94" s="3">
        <v>42040</v>
      </c>
      <c r="G94" s="2" t="s">
        <v>20</v>
      </c>
      <c r="H94" s="2" t="s">
        <v>404</v>
      </c>
      <c r="I94" s="2" t="s">
        <v>405</v>
      </c>
      <c r="J94" s="2" t="s">
        <v>23</v>
      </c>
      <c r="K94" s="2" t="s">
        <v>24</v>
      </c>
      <c r="L94" s="2" t="s">
        <v>406</v>
      </c>
      <c r="M94" s="2" t="s">
        <v>226</v>
      </c>
      <c r="N94" s="2">
        <v>55407</v>
      </c>
      <c r="O94" s="2" t="s">
        <v>102</v>
      </c>
      <c r="P94" s="2" t="s">
        <v>407</v>
      </c>
      <c r="Q94" s="2" t="s">
        <v>43</v>
      </c>
      <c r="R94" s="2" t="s">
        <v>87</v>
      </c>
      <c r="S94" s="2" t="s">
        <v>408</v>
      </c>
      <c r="T94" s="6">
        <v>12.96</v>
      </c>
      <c r="U94" s="2">
        <v>2</v>
      </c>
      <c r="V94" s="9">
        <v>0</v>
      </c>
      <c r="W94" s="6">
        <v>6.2208000000000006</v>
      </c>
      <c r="X94" s="12">
        <f>Table1[[#This Row],[Profit$]]/Table1[[#This Row],[Sales$]]</f>
        <v>0.48000000000000004</v>
      </c>
      <c r="Y94" s="13">
        <f>Table1[[#This Row],[Sales$]]-Table1[[#This Row],[Profit$]]</f>
        <v>6.7392000000000003</v>
      </c>
      <c r="Z94" s="13">
        <f>Table1[[#This Row],[Sales$]]/Table1[[#This Row],[Quantity]]</f>
        <v>6.48</v>
      </c>
      <c r="AA94" s="13">
        <f>Table1[[#This Row],[Profit$]]/Table1[[#This Row],[Quantity]]</f>
        <v>3.1104000000000003</v>
      </c>
      <c r="AB94" s="4" t="str">
        <f>IF(Table1[[#This Row],[Profit$]]&lt;0,"loss","profit")</f>
        <v>profit</v>
      </c>
      <c r="AC94" s="4" t="str">
        <f>IF(Table1[[#This Row],[Discount]]&gt;0.2,"high",IF(Table1[[#This Row],[Discount]]&gt;0.1,"average","low"))</f>
        <v>low</v>
      </c>
      <c r="AD94" s="12">
        <f>Table1[[#This Row],[Profit$]]/Table1[[#This Row],[cost price$]]</f>
        <v>0.92307692307692313</v>
      </c>
    </row>
    <row r="95" spans="1:30" ht="15.75" customHeight="1" x14ac:dyDescent="0.3">
      <c r="A95" s="2">
        <v>94</v>
      </c>
      <c r="B95" s="2" t="s">
        <v>403</v>
      </c>
      <c r="C95" s="3">
        <v>42035</v>
      </c>
      <c r="D95" s="3" t="str">
        <f>TEXT(Table1[[#This Row],[Order Date]],"MMMM")</f>
        <v>January</v>
      </c>
      <c r="E95" s="3" t="str">
        <f>TEXT(Table1[[#This Row],[Order Date]],"YYYy")</f>
        <v>2015</v>
      </c>
      <c r="F95" s="3">
        <v>42040</v>
      </c>
      <c r="G95" s="2" t="s">
        <v>20</v>
      </c>
      <c r="H95" s="2" t="s">
        <v>404</v>
      </c>
      <c r="I95" s="2" t="s">
        <v>405</v>
      </c>
      <c r="J95" s="2" t="s">
        <v>23</v>
      </c>
      <c r="K95" s="2" t="s">
        <v>24</v>
      </c>
      <c r="L95" s="2" t="s">
        <v>406</v>
      </c>
      <c r="M95" s="2" t="s">
        <v>226</v>
      </c>
      <c r="N95" s="2">
        <v>55407</v>
      </c>
      <c r="O95" s="2" t="s">
        <v>102</v>
      </c>
      <c r="P95" s="2" t="s">
        <v>409</v>
      </c>
      <c r="Q95" s="2" t="s">
        <v>29</v>
      </c>
      <c r="R95" s="2" t="s">
        <v>62</v>
      </c>
      <c r="S95" s="2" t="s">
        <v>410</v>
      </c>
      <c r="T95" s="6">
        <v>53.34</v>
      </c>
      <c r="U95" s="2">
        <v>3</v>
      </c>
      <c r="V95" s="9">
        <v>0</v>
      </c>
      <c r="W95" s="6">
        <v>16.535399999999996</v>
      </c>
      <c r="X95" s="12">
        <f>Table1[[#This Row],[Profit$]]/Table1[[#This Row],[Sales$]]</f>
        <v>0.30999999999999989</v>
      </c>
      <c r="Y95" s="13">
        <f>Table1[[#This Row],[Sales$]]-Table1[[#This Row],[Profit$]]</f>
        <v>36.804600000000008</v>
      </c>
      <c r="Z95" s="13">
        <f>Table1[[#This Row],[Sales$]]/Table1[[#This Row],[Quantity]]</f>
        <v>17.78</v>
      </c>
      <c r="AA95" s="13">
        <f>Table1[[#This Row],[Profit$]]/Table1[[#This Row],[Quantity]]</f>
        <v>5.5117999999999983</v>
      </c>
      <c r="AB95" s="4" t="str">
        <f>IF(Table1[[#This Row],[Profit$]]&lt;0,"loss","profit")</f>
        <v>profit</v>
      </c>
      <c r="AC95" s="4" t="str">
        <f>IF(Table1[[#This Row],[Discount]]&gt;0.2,"high",IF(Table1[[#This Row],[Discount]]&gt;0.1,"average","low"))</f>
        <v>low</v>
      </c>
      <c r="AD95" s="12">
        <f>Table1[[#This Row],[Profit$]]/Table1[[#This Row],[cost price$]]</f>
        <v>0.44927536231884035</v>
      </c>
    </row>
    <row r="96" spans="1:30" ht="15.75" customHeight="1" x14ac:dyDescent="0.3">
      <c r="A96" s="2">
        <v>95</v>
      </c>
      <c r="B96" s="2" t="s">
        <v>403</v>
      </c>
      <c r="C96" s="3">
        <v>42035</v>
      </c>
      <c r="D96" s="3" t="str">
        <f>TEXT(Table1[[#This Row],[Order Date]],"MMMM")</f>
        <v>January</v>
      </c>
      <c r="E96" s="3" t="str">
        <f>TEXT(Table1[[#This Row],[Order Date]],"YYYy")</f>
        <v>2015</v>
      </c>
      <c r="F96" s="3">
        <v>42040</v>
      </c>
      <c r="G96" s="2" t="s">
        <v>20</v>
      </c>
      <c r="H96" s="2" t="s">
        <v>404</v>
      </c>
      <c r="I96" s="2" t="s">
        <v>405</v>
      </c>
      <c r="J96" s="2" t="s">
        <v>23</v>
      </c>
      <c r="K96" s="2" t="s">
        <v>24</v>
      </c>
      <c r="L96" s="2" t="s">
        <v>406</v>
      </c>
      <c r="M96" s="2" t="s">
        <v>226</v>
      </c>
      <c r="N96" s="2">
        <v>55407</v>
      </c>
      <c r="O96" s="2" t="s">
        <v>102</v>
      </c>
      <c r="P96" s="2" t="s">
        <v>411</v>
      </c>
      <c r="Q96" s="2" t="s">
        <v>43</v>
      </c>
      <c r="R96" s="2" t="s">
        <v>72</v>
      </c>
      <c r="S96" s="2" t="s">
        <v>412</v>
      </c>
      <c r="T96" s="6">
        <v>32.96</v>
      </c>
      <c r="U96" s="2">
        <v>2</v>
      </c>
      <c r="V96" s="9">
        <v>0</v>
      </c>
      <c r="W96" s="6">
        <v>16.150400000000001</v>
      </c>
      <c r="X96" s="12">
        <f>Table1[[#This Row],[Profit$]]/Table1[[#This Row],[Sales$]]</f>
        <v>0.49000000000000005</v>
      </c>
      <c r="Y96" s="13">
        <f>Table1[[#This Row],[Sales$]]-Table1[[#This Row],[Profit$]]</f>
        <v>16.8096</v>
      </c>
      <c r="Z96" s="13">
        <f>Table1[[#This Row],[Sales$]]/Table1[[#This Row],[Quantity]]</f>
        <v>16.48</v>
      </c>
      <c r="AA96" s="13">
        <f>Table1[[#This Row],[Profit$]]/Table1[[#This Row],[Quantity]]</f>
        <v>8.0752000000000006</v>
      </c>
      <c r="AB96" s="4" t="str">
        <f>IF(Table1[[#This Row],[Profit$]]&lt;0,"loss","profit")</f>
        <v>profit</v>
      </c>
      <c r="AC96" s="4" t="str">
        <f>IF(Table1[[#This Row],[Discount]]&gt;0.2,"high",IF(Table1[[#This Row],[Discount]]&gt;0.1,"average","low"))</f>
        <v>low</v>
      </c>
      <c r="AD96" s="12">
        <f>Table1[[#This Row],[Profit$]]/Table1[[#This Row],[cost price$]]</f>
        <v>0.96078431372549034</v>
      </c>
    </row>
    <row r="97" spans="1:30" ht="15.75" customHeight="1" x14ac:dyDescent="0.3">
      <c r="A97" s="2">
        <v>96</v>
      </c>
      <c r="B97" s="2" t="s">
        <v>413</v>
      </c>
      <c r="C97" s="3">
        <v>43045</v>
      </c>
      <c r="D97" s="3" t="str">
        <f>TEXT(Table1[[#This Row],[Order Date]],"MMMM")</f>
        <v>November</v>
      </c>
      <c r="E97" s="3" t="str">
        <f>TEXT(Table1[[#This Row],[Order Date]],"YYYy")</f>
        <v>2017</v>
      </c>
      <c r="F97" s="3">
        <v>43051</v>
      </c>
      <c r="G97" s="2" t="s">
        <v>47</v>
      </c>
      <c r="H97" s="2" t="s">
        <v>414</v>
      </c>
      <c r="I97" s="2" t="s">
        <v>415</v>
      </c>
      <c r="J97" s="2" t="s">
        <v>99</v>
      </c>
      <c r="K97" s="2" t="s">
        <v>24</v>
      </c>
      <c r="L97" s="2" t="s">
        <v>416</v>
      </c>
      <c r="M97" s="2" t="s">
        <v>417</v>
      </c>
      <c r="N97" s="2">
        <v>97206</v>
      </c>
      <c r="O97" s="2" t="s">
        <v>41</v>
      </c>
      <c r="P97" s="2" t="s">
        <v>418</v>
      </c>
      <c r="Q97" s="2" t="s">
        <v>43</v>
      </c>
      <c r="R97" s="2" t="s">
        <v>72</v>
      </c>
      <c r="S97" s="2" t="s">
        <v>419</v>
      </c>
      <c r="T97" s="6">
        <v>5.6820000000000013</v>
      </c>
      <c r="U97" s="2">
        <v>1</v>
      </c>
      <c r="V97" s="9">
        <v>0.7</v>
      </c>
      <c r="W97" s="6">
        <v>-3.7880000000000003</v>
      </c>
      <c r="X97" s="12">
        <f>Table1[[#This Row],[Profit$]]/Table1[[#This Row],[Sales$]]</f>
        <v>-0.66666666666666652</v>
      </c>
      <c r="Y97" s="13">
        <f>Table1[[#This Row],[Sales$]]-Table1[[#This Row],[Profit$]]</f>
        <v>9.4700000000000024</v>
      </c>
      <c r="Z97" s="13">
        <f>Table1[[#This Row],[Sales$]]/Table1[[#This Row],[Quantity]]</f>
        <v>5.6820000000000013</v>
      </c>
      <c r="AA97" s="13">
        <f>Table1[[#This Row],[Profit$]]/Table1[[#This Row],[Quantity]]</f>
        <v>-3.7880000000000003</v>
      </c>
      <c r="AB97" s="4" t="str">
        <f>IF(Table1[[#This Row],[Profit$]]&lt;0,"loss","profit")</f>
        <v>loss</v>
      </c>
      <c r="AC97" s="4" t="str">
        <f>IF(Table1[[#This Row],[Discount]]&gt;0.2,"high",IF(Table1[[#This Row],[Discount]]&gt;0.1,"average","low"))</f>
        <v>high</v>
      </c>
      <c r="AD97" s="12">
        <f>Table1[[#This Row],[Profit$]]/Table1[[#This Row],[cost price$]]</f>
        <v>-0.39999999999999991</v>
      </c>
    </row>
    <row r="98" spans="1:30" ht="15.75" customHeight="1" x14ac:dyDescent="0.3">
      <c r="A98" s="2">
        <v>97</v>
      </c>
      <c r="B98" s="2" t="s">
        <v>420</v>
      </c>
      <c r="C98" s="3">
        <v>43048</v>
      </c>
      <c r="D98" s="3" t="str">
        <f>TEXT(Table1[[#This Row],[Order Date]],"MMMM")</f>
        <v>November</v>
      </c>
      <c r="E98" s="3" t="str">
        <f>TEXT(Table1[[#This Row],[Order Date]],"YYYy")</f>
        <v>2017</v>
      </c>
      <c r="F98" s="3">
        <v>43050</v>
      </c>
      <c r="G98" s="2" t="s">
        <v>20</v>
      </c>
      <c r="H98" s="2" t="s">
        <v>421</v>
      </c>
      <c r="I98" s="2" t="s">
        <v>422</v>
      </c>
      <c r="J98" s="2" t="s">
        <v>99</v>
      </c>
      <c r="K98" s="2" t="s">
        <v>24</v>
      </c>
      <c r="L98" s="2" t="s">
        <v>263</v>
      </c>
      <c r="M98" s="2" t="s">
        <v>264</v>
      </c>
      <c r="N98" s="2">
        <v>10009</v>
      </c>
      <c r="O98" s="2" t="s">
        <v>145</v>
      </c>
      <c r="P98" s="2" t="s">
        <v>423</v>
      </c>
      <c r="Q98" s="2" t="s">
        <v>29</v>
      </c>
      <c r="R98" s="2" t="s">
        <v>62</v>
      </c>
      <c r="S98" s="2" t="s">
        <v>424</v>
      </c>
      <c r="T98" s="6">
        <v>96.53</v>
      </c>
      <c r="U98" s="2">
        <v>7</v>
      </c>
      <c r="V98" s="9">
        <v>0</v>
      </c>
      <c r="W98" s="6">
        <v>40.5426</v>
      </c>
      <c r="X98" s="12">
        <f>Table1[[#This Row],[Profit$]]/Table1[[#This Row],[Sales$]]</f>
        <v>0.42</v>
      </c>
      <c r="Y98" s="13">
        <f>Table1[[#This Row],[Sales$]]-Table1[[#This Row],[Profit$]]</f>
        <v>55.987400000000001</v>
      </c>
      <c r="Z98" s="13">
        <f>Table1[[#This Row],[Sales$]]/Table1[[#This Row],[Quantity]]</f>
        <v>13.790000000000001</v>
      </c>
      <c r="AA98" s="13">
        <f>Table1[[#This Row],[Profit$]]/Table1[[#This Row],[Quantity]]</f>
        <v>5.7918000000000003</v>
      </c>
      <c r="AB98" s="4" t="str">
        <f>IF(Table1[[#This Row],[Profit$]]&lt;0,"loss","profit")</f>
        <v>profit</v>
      </c>
      <c r="AC98" s="4" t="str">
        <f>IF(Table1[[#This Row],[Discount]]&gt;0.2,"high",IF(Table1[[#This Row],[Discount]]&gt;0.1,"average","low"))</f>
        <v>low</v>
      </c>
      <c r="AD98" s="12">
        <f>Table1[[#This Row],[Profit$]]/Table1[[#This Row],[cost price$]]</f>
        <v>0.72413793103448276</v>
      </c>
    </row>
    <row r="99" spans="1:30" ht="15.75" customHeight="1" x14ac:dyDescent="0.3">
      <c r="A99" s="2">
        <v>98</v>
      </c>
      <c r="B99" s="2" t="s">
        <v>425</v>
      </c>
      <c r="C99" s="3">
        <v>42903</v>
      </c>
      <c r="D99" s="3" t="str">
        <f>TEXT(Table1[[#This Row],[Order Date]],"MMMM")</f>
        <v>June</v>
      </c>
      <c r="E99" s="3" t="str">
        <f>TEXT(Table1[[#This Row],[Order Date]],"YYYy")</f>
        <v>2017</v>
      </c>
      <c r="F99" s="3">
        <v>42906</v>
      </c>
      <c r="G99" s="2" t="s">
        <v>185</v>
      </c>
      <c r="H99" s="2" t="s">
        <v>426</v>
      </c>
      <c r="I99" s="2" t="s">
        <v>427</v>
      </c>
      <c r="J99" s="2" t="s">
        <v>23</v>
      </c>
      <c r="K99" s="2" t="s">
        <v>24</v>
      </c>
      <c r="L99" s="2" t="s">
        <v>124</v>
      </c>
      <c r="M99" s="2" t="s">
        <v>40</v>
      </c>
      <c r="N99" s="2">
        <v>94122</v>
      </c>
      <c r="O99" s="2" t="s">
        <v>41</v>
      </c>
      <c r="P99" s="2" t="s">
        <v>428</v>
      </c>
      <c r="Q99" s="2" t="s">
        <v>43</v>
      </c>
      <c r="R99" s="2" t="s">
        <v>72</v>
      </c>
      <c r="S99" s="2" t="s">
        <v>429</v>
      </c>
      <c r="T99" s="6">
        <v>51.311999999999998</v>
      </c>
      <c r="U99" s="2">
        <v>3</v>
      </c>
      <c r="V99" s="9">
        <v>0.2</v>
      </c>
      <c r="W99" s="6">
        <v>17.959199999999999</v>
      </c>
      <c r="X99" s="12">
        <f>Table1[[#This Row],[Profit$]]/Table1[[#This Row],[Sales$]]</f>
        <v>0.35</v>
      </c>
      <c r="Y99" s="13">
        <f>Table1[[#This Row],[Sales$]]-Table1[[#This Row],[Profit$]]</f>
        <v>33.352800000000002</v>
      </c>
      <c r="Z99" s="13">
        <f>Table1[[#This Row],[Sales$]]/Table1[[#This Row],[Quantity]]</f>
        <v>17.103999999999999</v>
      </c>
      <c r="AA99" s="13">
        <f>Table1[[#This Row],[Profit$]]/Table1[[#This Row],[Quantity]]</f>
        <v>5.9863999999999997</v>
      </c>
      <c r="AB99" s="4" t="str">
        <f>IF(Table1[[#This Row],[Profit$]]&lt;0,"loss","profit")</f>
        <v>profit</v>
      </c>
      <c r="AC99" s="4" t="str">
        <f>IF(Table1[[#This Row],[Discount]]&gt;0.2,"high",IF(Table1[[#This Row],[Discount]]&gt;0.1,"average","low"))</f>
        <v>average</v>
      </c>
      <c r="AD99" s="12">
        <f>Table1[[#This Row],[Profit$]]/Table1[[#This Row],[cost price$]]</f>
        <v>0.53846153846153844</v>
      </c>
    </row>
    <row r="100" spans="1:30" ht="15.75" customHeight="1" x14ac:dyDescent="0.3">
      <c r="A100" s="2">
        <v>99</v>
      </c>
      <c r="B100" s="2" t="s">
        <v>430</v>
      </c>
      <c r="C100" s="3">
        <v>42619</v>
      </c>
      <c r="D100" s="3" t="str">
        <f>TEXT(Table1[[#This Row],[Order Date]],"MMMM")</f>
        <v>September</v>
      </c>
      <c r="E100" s="3" t="str">
        <f>TEXT(Table1[[#This Row],[Order Date]],"YYYy")</f>
        <v>2016</v>
      </c>
      <c r="F100" s="3">
        <v>42624</v>
      </c>
      <c r="G100" s="2" t="s">
        <v>47</v>
      </c>
      <c r="H100" s="2" t="s">
        <v>431</v>
      </c>
      <c r="I100" s="2" t="s">
        <v>432</v>
      </c>
      <c r="J100" s="2" t="s">
        <v>38</v>
      </c>
      <c r="K100" s="2" t="s">
        <v>24</v>
      </c>
      <c r="L100" s="2" t="s">
        <v>433</v>
      </c>
      <c r="M100" s="2" t="s">
        <v>226</v>
      </c>
      <c r="N100" s="2">
        <v>55106</v>
      </c>
      <c r="O100" s="2" t="s">
        <v>102</v>
      </c>
      <c r="P100" s="2" t="s">
        <v>434</v>
      </c>
      <c r="Q100" s="2" t="s">
        <v>43</v>
      </c>
      <c r="R100" s="2" t="s">
        <v>75</v>
      </c>
      <c r="S100" s="2" t="s">
        <v>435</v>
      </c>
      <c r="T100" s="6">
        <v>77.88</v>
      </c>
      <c r="U100" s="2">
        <v>6</v>
      </c>
      <c r="V100" s="9">
        <v>0</v>
      </c>
      <c r="W100" s="6">
        <v>22.585199999999993</v>
      </c>
      <c r="X100" s="12">
        <f>Table1[[#This Row],[Profit$]]/Table1[[#This Row],[Sales$]]</f>
        <v>0.28999999999999992</v>
      </c>
      <c r="Y100" s="13">
        <f>Table1[[#This Row],[Sales$]]-Table1[[#This Row],[Profit$]]</f>
        <v>55.294800000000002</v>
      </c>
      <c r="Z100" s="13">
        <f>Table1[[#This Row],[Sales$]]/Table1[[#This Row],[Quantity]]</f>
        <v>12.979999999999999</v>
      </c>
      <c r="AA100" s="13">
        <f>Table1[[#This Row],[Profit$]]/Table1[[#This Row],[Quantity]]</f>
        <v>3.7641999999999989</v>
      </c>
      <c r="AB100" s="4" t="str">
        <f>IF(Table1[[#This Row],[Profit$]]&lt;0,"loss","profit")</f>
        <v>profit</v>
      </c>
      <c r="AC100" s="4" t="str">
        <f>IF(Table1[[#This Row],[Discount]]&gt;0.2,"high",IF(Table1[[#This Row],[Discount]]&gt;0.1,"average","low"))</f>
        <v>low</v>
      </c>
      <c r="AD100" s="12">
        <f>Table1[[#This Row],[Profit$]]/Table1[[#This Row],[cost price$]]</f>
        <v>0.40845070422535196</v>
      </c>
    </row>
    <row r="101" spans="1:30" ht="15.75" customHeight="1" x14ac:dyDescent="0.3">
      <c r="A101" s="2">
        <v>100</v>
      </c>
      <c r="B101" s="2" t="s">
        <v>436</v>
      </c>
      <c r="C101" s="3">
        <v>42611</v>
      </c>
      <c r="D101" s="3" t="str">
        <f>TEXT(Table1[[#This Row],[Order Date]],"MMMM")</f>
        <v>August</v>
      </c>
      <c r="E101" s="3" t="str">
        <f>TEXT(Table1[[#This Row],[Order Date]],"YYYy")</f>
        <v>2016</v>
      </c>
      <c r="F101" s="3">
        <v>42615</v>
      </c>
      <c r="G101" s="2" t="s">
        <v>47</v>
      </c>
      <c r="H101" s="2" t="s">
        <v>437</v>
      </c>
      <c r="I101" s="2" t="s">
        <v>438</v>
      </c>
      <c r="J101" s="2" t="s">
        <v>99</v>
      </c>
      <c r="K101" s="2" t="s">
        <v>24</v>
      </c>
      <c r="L101" s="2" t="s">
        <v>300</v>
      </c>
      <c r="M101" s="2" t="s">
        <v>208</v>
      </c>
      <c r="N101" s="2">
        <v>60610</v>
      </c>
      <c r="O101" s="2" t="s">
        <v>102</v>
      </c>
      <c r="P101" s="2" t="s">
        <v>439</v>
      </c>
      <c r="Q101" s="2" t="s">
        <v>43</v>
      </c>
      <c r="R101" s="2" t="s">
        <v>87</v>
      </c>
      <c r="S101" s="2" t="s">
        <v>440</v>
      </c>
      <c r="T101" s="6">
        <v>64.623999999999995</v>
      </c>
      <c r="U101" s="2">
        <v>7</v>
      </c>
      <c r="V101" s="9">
        <v>0.2</v>
      </c>
      <c r="W101" s="6">
        <v>22.618399999999994</v>
      </c>
      <c r="X101" s="12">
        <f>Table1[[#This Row],[Profit$]]/Table1[[#This Row],[Sales$]]</f>
        <v>0.34999999999999992</v>
      </c>
      <c r="Y101" s="13">
        <f>Table1[[#This Row],[Sales$]]-Table1[[#This Row],[Profit$]]</f>
        <v>42.005600000000001</v>
      </c>
      <c r="Z101" s="13">
        <f>Table1[[#This Row],[Sales$]]/Table1[[#This Row],[Quantity]]</f>
        <v>9.2319999999999993</v>
      </c>
      <c r="AA101" s="13">
        <f>Table1[[#This Row],[Profit$]]/Table1[[#This Row],[Quantity]]</f>
        <v>3.231199999999999</v>
      </c>
      <c r="AB101" s="4" t="str">
        <f>IF(Table1[[#This Row],[Profit$]]&lt;0,"loss","profit")</f>
        <v>profit</v>
      </c>
      <c r="AC101" s="4" t="str">
        <f>IF(Table1[[#This Row],[Discount]]&gt;0.2,"high",IF(Table1[[#This Row],[Discount]]&gt;0.1,"average","low"))</f>
        <v>average</v>
      </c>
      <c r="AD101" s="12">
        <f>Table1[[#This Row],[Profit$]]/Table1[[#This Row],[cost price$]]</f>
        <v>0.53846153846153832</v>
      </c>
    </row>
    <row r="102" spans="1:30" ht="15.75" customHeight="1" x14ac:dyDescent="0.3">
      <c r="A102" s="2">
        <v>101</v>
      </c>
      <c r="B102" s="2" t="s">
        <v>436</v>
      </c>
      <c r="C102" s="3">
        <v>42611</v>
      </c>
      <c r="D102" s="3" t="str">
        <f>TEXT(Table1[[#This Row],[Order Date]],"MMMM")</f>
        <v>August</v>
      </c>
      <c r="E102" s="3" t="str">
        <f>TEXT(Table1[[#This Row],[Order Date]],"YYYy")</f>
        <v>2016</v>
      </c>
      <c r="F102" s="3">
        <v>42615</v>
      </c>
      <c r="G102" s="2" t="s">
        <v>47</v>
      </c>
      <c r="H102" s="2" t="s">
        <v>437</v>
      </c>
      <c r="I102" s="2" t="s">
        <v>438</v>
      </c>
      <c r="J102" s="2" t="s">
        <v>99</v>
      </c>
      <c r="K102" s="2" t="s">
        <v>24</v>
      </c>
      <c r="L102" s="2" t="s">
        <v>300</v>
      </c>
      <c r="M102" s="2" t="s">
        <v>208</v>
      </c>
      <c r="N102" s="2">
        <v>60610</v>
      </c>
      <c r="O102" s="2" t="s">
        <v>102</v>
      </c>
      <c r="P102" s="2" t="s">
        <v>441</v>
      </c>
      <c r="Q102" s="2" t="s">
        <v>68</v>
      </c>
      <c r="R102" s="2" t="s">
        <v>158</v>
      </c>
      <c r="S102" s="2" t="s">
        <v>442</v>
      </c>
      <c r="T102" s="6">
        <v>95.976000000000013</v>
      </c>
      <c r="U102" s="2">
        <v>3</v>
      </c>
      <c r="V102" s="9">
        <v>0.2</v>
      </c>
      <c r="W102" s="6">
        <v>-10.797300000000011</v>
      </c>
      <c r="X102" s="12">
        <f>Table1[[#This Row],[Profit$]]/Table1[[#This Row],[Sales$]]</f>
        <v>-0.1125000000000001</v>
      </c>
      <c r="Y102" s="13">
        <f>Table1[[#This Row],[Sales$]]-Table1[[#This Row],[Profit$]]</f>
        <v>106.77330000000002</v>
      </c>
      <c r="Z102" s="13">
        <f>Table1[[#This Row],[Sales$]]/Table1[[#This Row],[Quantity]]</f>
        <v>31.992000000000004</v>
      </c>
      <c r="AA102" s="13">
        <f>Table1[[#This Row],[Profit$]]/Table1[[#This Row],[Quantity]]</f>
        <v>-3.5991000000000035</v>
      </c>
      <c r="AB102" s="4" t="str">
        <f>IF(Table1[[#This Row],[Profit$]]&lt;0,"loss","profit")</f>
        <v>loss</v>
      </c>
      <c r="AC102" s="4" t="str">
        <f>IF(Table1[[#This Row],[Discount]]&gt;0.2,"high",IF(Table1[[#This Row],[Discount]]&gt;0.1,"average","low"))</f>
        <v>average</v>
      </c>
      <c r="AD102" s="12">
        <f>Table1[[#This Row],[Profit$]]/Table1[[#This Row],[cost price$]]</f>
        <v>-0.10112359550561806</v>
      </c>
    </row>
    <row r="103" spans="1:30" ht="15.75" customHeight="1" x14ac:dyDescent="0.3">
      <c r="A103" s="2">
        <v>102</v>
      </c>
      <c r="B103" s="2" t="s">
        <v>436</v>
      </c>
      <c r="C103" s="3">
        <v>42611</v>
      </c>
      <c r="D103" s="3" t="str">
        <f>TEXT(Table1[[#This Row],[Order Date]],"MMMM")</f>
        <v>August</v>
      </c>
      <c r="E103" s="3" t="str">
        <f>TEXT(Table1[[#This Row],[Order Date]],"YYYy")</f>
        <v>2016</v>
      </c>
      <c r="F103" s="3">
        <v>42615</v>
      </c>
      <c r="G103" s="2" t="s">
        <v>47</v>
      </c>
      <c r="H103" s="2" t="s">
        <v>437</v>
      </c>
      <c r="I103" s="2" t="s">
        <v>438</v>
      </c>
      <c r="J103" s="2" t="s">
        <v>99</v>
      </c>
      <c r="K103" s="2" t="s">
        <v>24</v>
      </c>
      <c r="L103" s="2" t="s">
        <v>300</v>
      </c>
      <c r="M103" s="2" t="s">
        <v>208</v>
      </c>
      <c r="N103" s="2">
        <v>60610</v>
      </c>
      <c r="O103" s="2" t="s">
        <v>102</v>
      </c>
      <c r="P103" s="2" t="s">
        <v>443</v>
      </c>
      <c r="Q103" s="2" t="s">
        <v>43</v>
      </c>
      <c r="R103" s="2" t="s">
        <v>72</v>
      </c>
      <c r="S103" s="2" t="s">
        <v>444</v>
      </c>
      <c r="T103" s="6">
        <v>1.7879999999999996</v>
      </c>
      <c r="U103" s="2">
        <v>3</v>
      </c>
      <c r="V103" s="9">
        <v>0.8</v>
      </c>
      <c r="W103" s="6">
        <v>-3.0396000000000001</v>
      </c>
      <c r="X103" s="12">
        <f>Table1[[#This Row],[Profit$]]/Table1[[#This Row],[Sales$]]</f>
        <v>-1.7000000000000004</v>
      </c>
      <c r="Y103" s="13">
        <f>Table1[[#This Row],[Sales$]]-Table1[[#This Row],[Profit$]]</f>
        <v>4.8275999999999994</v>
      </c>
      <c r="Z103" s="13">
        <f>Table1[[#This Row],[Sales$]]/Table1[[#This Row],[Quantity]]</f>
        <v>0.59599999999999986</v>
      </c>
      <c r="AA103" s="13">
        <f>Table1[[#This Row],[Profit$]]/Table1[[#This Row],[Quantity]]</f>
        <v>-1.0132000000000001</v>
      </c>
      <c r="AB103" s="4" t="str">
        <f>IF(Table1[[#This Row],[Profit$]]&lt;0,"loss","profit")</f>
        <v>loss</v>
      </c>
      <c r="AC103" s="4" t="str">
        <f>IF(Table1[[#This Row],[Discount]]&gt;0.2,"high",IF(Table1[[#This Row],[Discount]]&gt;0.1,"average","low"))</f>
        <v>high</v>
      </c>
      <c r="AD103" s="12">
        <f>Table1[[#This Row],[Profit$]]/Table1[[#This Row],[cost price$]]</f>
        <v>-0.62962962962962976</v>
      </c>
    </row>
    <row r="104" spans="1:30" ht="15.75" customHeight="1" x14ac:dyDescent="0.3">
      <c r="A104" s="2">
        <v>103</v>
      </c>
      <c r="B104" s="2" t="s">
        <v>445</v>
      </c>
      <c r="C104" s="3">
        <v>42705</v>
      </c>
      <c r="D104" s="3" t="str">
        <f>TEXT(Table1[[#This Row],[Order Date]],"MMMM")</f>
        <v>December</v>
      </c>
      <c r="E104" s="3" t="str">
        <f>TEXT(Table1[[#This Row],[Order Date]],"YYYy")</f>
        <v>2016</v>
      </c>
      <c r="F104" s="3">
        <v>42708</v>
      </c>
      <c r="G104" s="2" t="s">
        <v>20</v>
      </c>
      <c r="H104" s="2" t="s">
        <v>446</v>
      </c>
      <c r="I104" s="2" t="s">
        <v>447</v>
      </c>
      <c r="J104" s="2" t="s">
        <v>23</v>
      </c>
      <c r="K104" s="2" t="s">
        <v>24</v>
      </c>
      <c r="L104" s="2" t="s">
        <v>386</v>
      </c>
      <c r="M104" s="2" t="s">
        <v>226</v>
      </c>
      <c r="N104" s="2">
        <v>55901</v>
      </c>
      <c r="O104" s="2" t="s">
        <v>102</v>
      </c>
      <c r="P104" s="2" t="s">
        <v>448</v>
      </c>
      <c r="Q104" s="2" t="s">
        <v>43</v>
      </c>
      <c r="R104" s="2" t="s">
        <v>87</v>
      </c>
      <c r="S104" s="2" t="s">
        <v>449</v>
      </c>
      <c r="T104" s="6">
        <v>23.92</v>
      </c>
      <c r="U104" s="2">
        <v>4</v>
      </c>
      <c r="V104" s="9">
        <v>0</v>
      </c>
      <c r="W104" s="6">
        <v>11.720800000000001</v>
      </c>
      <c r="X104" s="12">
        <f>Table1[[#This Row],[Profit$]]/Table1[[#This Row],[Sales$]]</f>
        <v>0.49</v>
      </c>
      <c r="Y104" s="13">
        <f>Table1[[#This Row],[Sales$]]-Table1[[#This Row],[Profit$]]</f>
        <v>12.199200000000001</v>
      </c>
      <c r="Z104" s="13">
        <f>Table1[[#This Row],[Sales$]]/Table1[[#This Row],[Quantity]]</f>
        <v>5.98</v>
      </c>
      <c r="AA104" s="13">
        <f>Table1[[#This Row],[Profit$]]/Table1[[#This Row],[Quantity]]</f>
        <v>2.9302000000000001</v>
      </c>
      <c r="AB104" s="4" t="str">
        <f>IF(Table1[[#This Row],[Profit$]]&lt;0,"loss","profit")</f>
        <v>profit</v>
      </c>
      <c r="AC104" s="4" t="str">
        <f>IF(Table1[[#This Row],[Discount]]&gt;0.2,"high",IF(Table1[[#This Row],[Discount]]&gt;0.1,"average","low"))</f>
        <v>low</v>
      </c>
      <c r="AD104" s="12">
        <f>Table1[[#This Row],[Profit$]]/Table1[[#This Row],[cost price$]]</f>
        <v>0.96078431372549011</v>
      </c>
    </row>
    <row r="105" spans="1:30" ht="15.75" customHeight="1" x14ac:dyDescent="0.3">
      <c r="A105" s="2">
        <v>104</v>
      </c>
      <c r="B105" s="2" t="s">
        <v>450</v>
      </c>
      <c r="C105" s="3">
        <v>42321</v>
      </c>
      <c r="D105" s="3" t="str">
        <f>TEXT(Table1[[#This Row],[Order Date]],"MMMM")</f>
        <v>November</v>
      </c>
      <c r="E105" s="3" t="str">
        <f>TEXT(Table1[[#This Row],[Order Date]],"YYYy")</f>
        <v>2015</v>
      </c>
      <c r="F105" s="3">
        <v>42325</v>
      </c>
      <c r="G105" s="2" t="s">
        <v>47</v>
      </c>
      <c r="H105" s="2" t="s">
        <v>451</v>
      </c>
      <c r="I105" s="2" t="s">
        <v>452</v>
      </c>
      <c r="J105" s="2" t="s">
        <v>23</v>
      </c>
      <c r="K105" s="2" t="s">
        <v>24</v>
      </c>
      <c r="L105" s="2" t="s">
        <v>453</v>
      </c>
      <c r="M105" s="2" t="s">
        <v>454</v>
      </c>
      <c r="N105" s="2">
        <v>80013</v>
      </c>
      <c r="O105" s="2" t="s">
        <v>41</v>
      </c>
      <c r="P105" s="2" t="s">
        <v>455</v>
      </c>
      <c r="Q105" s="2" t="s">
        <v>68</v>
      </c>
      <c r="R105" s="2" t="s">
        <v>158</v>
      </c>
      <c r="S105" s="2" t="s">
        <v>456</v>
      </c>
      <c r="T105" s="6">
        <v>238.89600000000002</v>
      </c>
      <c r="U105" s="2">
        <v>6</v>
      </c>
      <c r="V105" s="9">
        <v>0.2</v>
      </c>
      <c r="W105" s="6">
        <v>-26.875800000000012</v>
      </c>
      <c r="X105" s="12">
        <f>Table1[[#This Row],[Profit$]]/Table1[[#This Row],[Sales$]]</f>
        <v>-0.11250000000000004</v>
      </c>
      <c r="Y105" s="13">
        <f>Table1[[#This Row],[Sales$]]-Table1[[#This Row],[Profit$]]</f>
        <v>265.77180000000004</v>
      </c>
      <c r="Z105" s="13">
        <f>Table1[[#This Row],[Sales$]]/Table1[[#This Row],[Quantity]]</f>
        <v>39.816000000000003</v>
      </c>
      <c r="AA105" s="13">
        <f>Table1[[#This Row],[Profit$]]/Table1[[#This Row],[Quantity]]</f>
        <v>-4.4793000000000021</v>
      </c>
      <c r="AB105" s="4" t="str">
        <f>IF(Table1[[#This Row],[Profit$]]&lt;0,"loss","profit")</f>
        <v>loss</v>
      </c>
      <c r="AC105" s="4" t="str">
        <f>IF(Table1[[#This Row],[Discount]]&gt;0.2,"high",IF(Table1[[#This Row],[Discount]]&gt;0.1,"average","low"))</f>
        <v>average</v>
      </c>
      <c r="AD105" s="12">
        <f>Table1[[#This Row],[Profit$]]/Table1[[#This Row],[cost price$]]</f>
        <v>-0.101123595505618</v>
      </c>
    </row>
    <row r="106" spans="1:30" ht="15.75" customHeight="1" x14ac:dyDescent="0.3">
      <c r="A106" s="2">
        <v>105</v>
      </c>
      <c r="B106" s="2" t="s">
        <v>450</v>
      </c>
      <c r="C106" s="3">
        <v>42321</v>
      </c>
      <c r="D106" s="3" t="str">
        <f>TEXT(Table1[[#This Row],[Order Date]],"MMMM")</f>
        <v>November</v>
      </c>
      <c r="E106" s="3" t="str">
        <f>TEXT(Table1[[#This Row],[Order Date]],"YYYy")</f>
        <v>2015</v>
      </c>
      <c r="F106" s="3">
        <v>42325</v>
      </c>
      <c r="G106" s="2" t="s">
        <v>47</v>
      </c>
      <c r="H106" s="2" t="s">
        <v>451</v>
      </c>
      <c r="I106" s="2" t="s">
        <v>452</v>
      </c>
      <c r="J106" s="2" t="s">
        <v>23</v>
      </c>
      <c r="K106" s="2" t="s">
        <v>24</v>
      </c>
      <c r="L106" s="2" t="s">
        <v>453</v>
      </c>
      <c r="M106" s="2" t="s">
        <v>454</v>
      </c>
      <c r="N106" s="2">
        <v>80013</v>
      </c>
      <c r="O106" s="2" t="s">
        <v>41</v>
      </c>
      <c r="P106" s="2" t="s">
        <v>457</v>
      </c>
      <c r="Q106" s="2" t="s">
        <v>29</v>
      </c>
      <c r="R106" s="2" t="s">
        <v>62</v>
      </c>
      <c r="S106" s="2" t="s">
        <v>458</v>
      </c>
      <c r="T106" s="6">
        <v>102.35999999999999</v>
      </c>
      <c r="U106" s="2">
        <v>3</v>
      </c>
      <c r="V106" s="9">
        <v>0.2</v>
      </c>
      <c r="W106" s="6">
        <v>-3.8385000000000105</v>
      </c>
      <c r="X106" s="12">
        <f>Table1[[#This Row],[Profit$]]/Table1[[#This Row],[Sales$]]</f>
        <v>-3.750000000000011E-2</v>
      </c>
      <c r="Y106" s="13">
        <f>Table1[[#This Row],[Sales$]]-Table1[[#This Row],[Profit$]]</f>
        <v>106.1985</v>
      </c>
      <c r="Z106" s="13">
        <f>Table1[[#This Row],[Sales$]]/Table1[[#This Row],[Quantity]]</f>
        <v>34.119999999999997</v>
      </c>
      <c r="AA106" s="13">
        <f>Table1[[#This Row],[Profit$]]/Table1[[#This Row],[Quantity]]</f>
        <v>-1.2795000000000034</v>
      </c>
      <c r="AB106" s="4" t="str">
        <f>IF(Table1[[#This Row],[Profit$]]&lt;0,"loss","profit")</f>
        <v>loss</v>
      </c>
      <c r="AC106" s="4" t="str">
        <f>IF(Table1[[#This Row],[Discount]]&gt;0.2,"high",IF(Table1[[#This Row],[Discount]]&gt;0.1,"average","low"))</f>
        <v>average</v>
      </c>
      <c r="AD106" s="12">
        <f>Table1[[#This Row],[Profit$]]/Table1[[#This Row],[cost price$]]</f>
        <v>-3.6144578313253115E-2</v>
      </c>
    </row>
    <row r="107" spans="1:30" ht="15.75" customHeight="1" x14ac:dyDescent="0.3">
      <c r="A107" s="2">
        <v>106</v>
      </c>
      <c r="B107" s="2" t="s">
        <v>450</v>
      </c>
      <c r="C107" s="3">
        <v>42321</v>
      </c>
      <c r="D107" s="3" t="str">
        <f>TEXT(Table1[[#This Row],[Order Date]],"MMMM")</f>
        <v>November</v>
      </c>
      <c r="E107" s="3" t="str">
        <f>TEXT(Table1[[#This Row],[Order Date]],"YYYy")</f>
        <v>2015</v>
      </c>
      <c r="F107" s="3">
        <v>42325</v>
      </c>
      <c r="G107" s="2" t="s">
        <v>47</v>
      </c>
      <c r="H107" s="2" t="s">
        <v>451</v>
      </c>
      <c r="I107" s="2" t="s">
        <v>452</v>
      </c>
      <c r="J107" s="2" t="s">
        <v>23</v>
      </c>
      <c r="K107" s="2" t="s">
        <v>24</v>
      </c>
      <c r="L107" s="2" t="s">
        <v>453</v>
      </c>
      <c r="M107" s="2" t="s">
        <v>454</v>
      </c>
      <c r="N107" s="2">
        <v>80013</v>
      </c>
      <c r="O107" s="2" t="s">
        <v>41</v>
      </c>
      <c r="P107" s="2" t="s">
        <v>459</v>
      </c>
      <c r="Q107" s="2" t="s">
        <v>43</v>
      </c>
      <c r="R107" s="2" t="s">
        <v>72</v>
      </c>
      <c r="S107" s="2" t="s">
        <v>460</v>
      </c>
      <c r="T107" s="6">
        <v>36.882000000000005</v>
      </c>
      <c r="U107" s="2">
        <v>3</v>
      </c>
      <c r="V107" s="9">
        <v>0.7</v>
      </c>
      <c r="W107" s="6">
        <v>-25.817399999999999</v>
      </c>
      <c r="X107" s="12">
        <f>Table1[[#This Row],[Profit$]]/Table1[[#This Row],[Sales$]]</f>
        <v>-0.69999999999999984</v>
      </c>
      <c r="Y107" s="13">
        <f>Table1[[#This Row],[Sales$]]-Table1[[#This Row],[Profit$]]</f>
        <v>62.699400000000004</v>
      </c>
      <c r="Z107" s="13">
        <f>Table1[[#This Row],[Sales$]]/Table1[[#This Row],[Quantity]]</f>
        <v>12.294000000000002</v>
      </c>
      <c r="AA107" s="13">
        <f>Table1[[#This Row],[Profit$]]/Table1[[#This Row],[Quantity]]</f>
        <v>-8.6058000000000003</v>
      </c>
      <c r="AB107" s="4" t="str">
        <f>IF(Table1[[#This Row],[Profit$]]&lt;0,"loss","profit")</f>
        <v>loss</v>
      </c>
      <c r="AC107" s="4" t="str">
        <f>IF(Table1[[#This Row],[Discount]]&gt;0.2,"high",IF(Table1[[#This Row],[Discount]]&gt;0.1,"average","low"))</f>
        <v>high</v>
      </c>
      <c r="AD107" s="12">
        <f>Table1[[#This Row],[Profit$]]/Table1[[#This Row],[cost price$]]</f>
        <v>-0.41176470588235292</v>
      </c>
    </row>
    <row r="108" spans="1:30" ht="15.75" customHeight="1" x14ac:dyDescent="0.3">
      <c r="A108" s="2">
        <v>107</v>
      </c>
      <c r="B108" s="2" t="s">
        <v>461</v>
      </c>
      <c r="C108" s="3">
        <v>43062</v>
      </c>
      <c r="D108" s="3" t="str">
        <f>TEXT(Table1[[#This Row],[Order Date]],"MMMM")</f>
        <v>November</v>
      </c>
      <c r="E108" s="3" t="str">
        <f>TEXT(Table1[[#This Row],[Order Date]],"YYYy")</f>
        <v>2017</v>
      </c>
      <c r="F108" s="3">
        <v>43067</v>
      </c>
      <c r="G108" s="2" t="s">
        <v>47</v>
      </c>
      <c r="H108" s="2" t="s">
        <v>462</v>
      </c>
      <c r="I108" s="2" t="s">
        <v>463</v>
      </c>
      <c r="J108" s="2" t="s">
        <v>23</v>
      </c>
      <c r="K108" s="2" t="s">
        <v>24</v>
      </c>
      <c r="L108" s="2" t="s">
        <v>464</v>
      </c>
      <c r="M108" s="2" t="s">
        <v>85</v>
      </c>
      <c r="N108" s="2">
        <v>28205</v>
      </c>
      <c r="O108" s="2" t="s">
        <v>27</v>
      </c>
      <c r="P108" s="2" t="s">
        <v>465</v>
      </c>
      <c r="Q108" s="2" t="s">
        <v>68</v>
      </c>
      <c r="R108" s="2" t="s">
        <v>158</v>
      </c>
      <c r="S108" s="2" t="s">
        <v>466</v>
      </c>
      <c r="T108" s="6">
        <v>74.112000000000009</v>
      </c>
      <c r="U108" s="2">
        <v>8</v>
      </c>
      <c r="V108" s="9">
        <v>0.2</v>
      </c>
      <c r="W108" s="6">
        <v>17.601600000000001</v>
      </c>
      <c r="X108" s="12">
        <f>Table1[[#This Row],[Profit$]]/Table1[[#This Row],[Sales$]]</f>
        <v>0.23749999999999999</v>
      </c>
      <c r="Y108" s="13">
        <f>Table1[[#This Row],[Sales$]]-Table1[[#This Row],[Profit$]]</f>
        <v>56.510400000000004</v>
      </c>
      <c r="Z108" s="13">
        <f>Table1[[#This Row],[Sales$]]/Table1[[#This Row],[Quantity]]</f>
        <v>9.2640000000000011</v>
      </c>
      <c r="AA108" s="13">
        <f>Table1[[#This Row],[Profit$]]/Table1[[#This Row],[Quantity]]</f>
        <v>2.2002000000000002</v>
      </c>
      <c r="AB108" s="4" t="str">
        <f>IF(Table1[[#This Row],[Profit$]]&lt;0,"loss","profit")</f>
        <v>profit</v>
      </c>
      <c r="AC108" s="4" t="str">
        <f>IF(Table1[[#This Row],[Discount]]&gt;0.2,"high",IF(Table1[[#This Row],[Discount]]&gt;0.1,"average","low"))</f>
        <v>average</v>
      </c>
      <c r="AD108" s="12">
        <f>Table1[[#This Row],[Profit$]]/Table1[[#This Row],[cost price$]]</f>
        <v>0.31147540983606559</v>
      </c>
    </row>
    <row r="109" spans="1:30" ht="15.75" customHeight="1" x14ac:dyDescent="0.3">
      <c r="A109" s="2">
        <v>108</v>
      </c>
      <c r="B109" s="2" t="s">
        <v>461</v>
      </c>
      <c r="C109" s="3">
        <v>43062</v>
      </c>
      <c r="D109" s="3" t="str">
        <f>TEXT(Table1[[#This Row],[Order Date]],"MMMM")</f>
        <v>November</v>
      </c>
      <c r="E109" s="3" t="str">
        <f>TEXT(Table1[[#This Row],[Order Date]],"YYYy")</f>
        <v>2017</v>
      </c>
      <c r="F109" s="3">
        <v>43067</v>
      </c>
      <c r="G109" s="2" t="s">
        <v>47</v>
      </c>
      <c r="H109" s="2" t="s">
        <v>462</v>
      </c>
      <c r="I109" s="2" t="s">
        <v>463</v>
      </c>
      <c r="J109" s="2" t="s">
        <v>23</v>
      </c>
      <c r="K109" s="2" t="s">
        <v>24</v>
      </c>
      <c r="L109" s="2" t="s">
        <v>464</v>
      </c>
      <c r="M109" s="2" t="s">
        <v>85</v>
      </c>
      <c r="N109" s="2">
        <v>28205</v>
      </c>
      <c r="O109" s="2" t="s">
        <v>27</v>
      </c>
      <c r="P109" s="2" t="s">
        <v>467</v>
      </c>
      <c r="Q109" s="2" t="s">
        <v>68</v>
      </c>
      <c r="R109" s="2" t="s">
        <v>69</v>
      </c>
      <c r="S109" s="2" t="s">
        <v>468</v>
      </c>
      <c r="T109" s="6">
        <v>27.992000000000004</v>
      </c>
      <c r="U109" s="2">
        <v>1</v>
      </c>
      <c r="V109" s="9">
        <v>0.2</v>
      </c>
      <c r="W109" s="6">
        <v>2.0993999999999993</v>
      </c>
      <c r="X109" s="12">
        <f>Table1[[#This Row],[Profit$]]/Table1[[#This Row],[Sales$]]</f>
        <v>7.4999999999999956E-2</v>
      </c>
      <c r="Y109" s="13">
        <f>Table1[[#This Row],[Sales$]]-Table1[[#This Row],[Profit$]]</f>
        <v>25.892600000000005</v>
      </c>
      <c r="Z109" s="13">
        <f>Table1[[#This Row],[Sales$]]/Table1[[#This Row],[Quantity]]</f>
        <v>27.992000000000004</v>
      </c>
      <c r="AA109" s="13">
        <f>Table1[[#This Row],[Profit$]]/Table1[[#This Row],[Quantity]]</f>
        <v>2.0993999999999993</v>
      </c>
      <c r="AB109" s="4" t="str">
        <f>IF(Table1[[#This Row],[Profit$]]&lt;0,"loss","profit")</f>
        <v>profit</v>
      </c>
      <c r="AC109" s="4" t="str">
        <f>IF(Table1[[#This Row],[Discount]]&gt;0.2,"high",IF(Table1[[#This Row],[Discount]]&gt;0.1,"average","low"))</f>
        <v>average</v>
      </c>
      <c r="AD109" s="12">
        <f>Table1[[#This Row],[Profit$]]/Table1[[#This Row],[cost price$]]</f>
        <v>8.108108108108103E-2</v>
      </c>
    </row>
    <row r="110" spans="1:30" ht="15.75" customHeight="1" x14ac:dyDescent="0.3">
      <c r="A110" s="2">
        <v>109</v>
      </c>
      <c r="B110" s="2" t="s">
        <v>461</v>
      </c>
      <c r="C110" s="3">
        <v>43062</v>
      </c>
      <c r="D110" s="3" t="str">
        <f>TEXT(Table1[[#This Row],[Order Date]],"MMMM")</f>
        <v>November</v>
      </c>
      <c r="E110" s="3" t="str">
        <f>TEXT(Table1[[#This Row],[Order Date]],"YYYy")</f>
        <v>2017</v>
      </c>
      <c r="F110" s="3">
        <v>43067</v>
      </c>
      <c r="G110" s="2" t="s">
        <v>47</v>
      </c>
      <c r="H110" s="2" t="s">
        <v>462</v>
      </c>
      <c r="I110" s="2" t="s">
        <v>463</v>
      </c>
      <c r="J110" s="2" t="s">
        <v>23</v>
      </c>
      <c r="K110" s="2" t="s">
        <v>24</v>
      </c>
      <c r="L110" s="2" t="s">
        <v>464</v>
      </c>
      <c r="M110" s="2" t="s">
        <v>85</v>
      </c>
      <c r="N110" s="2">
        <v>28205</v>
      </c>
      <c r="O110" s="2" t="s">
        <v>27</v>
      </c>
      <c r="P110" s="2" t="s">
        <v>469</v>
      </c>
      <c r="Q110" s="2" t="s">
        <v>43</v>
      </c>
      <c r="R110" s="2" t="s">
        <v>65</v>
      </c>
      <c r="S110" s="2" t="s">
        <v>470</v>
      </c>
      <c r="T110" s="6">
        <v>3.3040000000000003</v>
      </c>
      <c r="U110" s="2">
        <v>1</v>
      </c>
      <c r="V110" s="9">
        <v>0.2</v>
      </c>
      <c r="W110" s="6">
        <v>1.0737999999999999</v>
      </c>
      <c r="X110" s="12">
        <f>Table1[[#This Row],[Profit$]]/Table1[[#This Row],[Sales$]]</f>
        <v>0.32499999999999996</v>
      </c>
      <c r="Y110" s="13">
        <f>Table1[[#This Row],[Sales$]]-Table1[[#This Row],[Profit$]]</f>
        <v>2.2302000000000004</v>
      </c>
      <c r="Z110" s="13">
        <f>Table1[[#This Row],[Sales$]]/Table1[[#This Row],[Quantity]]</f>
        <v>3.3040000000000003</v>
      </c>
      <c r="AA110" s="13">
        <f>Table1[[#This Row],[Profit$]]/Table1[[#This Row],[Quantity]]</f>
        <v>1.0737999999999999</v>
      </c>
      <c r="AB110" s="4" t="str">
        <f>IF(Table1[[#This Row],[Profit$]]&lt;0,"loss","profit")</f>
        <v>profit</v>
      </c>
      <c r="AC110" s="4" t="str">
        <f>IF(Table1[[#This Row],[Discount]]&gt;0.2,"high",IF(Table1[[#This Row],[Discount]]&gt;0.1,"average","low"))</f>
        <v>average</v>
      </c>
      <c r="AD110" s="12">
        <f>Table1[[#This Row],[Profit$]]/Table1[[#This Row],[cost price$]]</f>
        <v>0.48148148148148134</v>
      </c>
    </row>
    <row r="111" spans="1:30" ht="15.75" customHeight="1" x14ac:dyDescent="0.3">
      <c r="A111" s="2">
        <v>110</v>
      </c>
      <c r="B111" s="2" t="s">
        <v>471</v>
      </c>
      <c r="C111" s="3">
        <v>42292</v>
      </c>
      <c r="D111" s="3" t="str">
        <f>TEXT(Table1[[#This Row],[Order Date]],"MMMM")</f>
        <v>October</v>
      </c>
      <c r="E111" s="3" t="str">
        <f>TEXT(Table1[[#This Row],[Order Date]],"YYYy")</f>
        <v>2015</v>
      </c>
      <c r="F111" s="3">
        <v>42297</v>
      </c>
      <c r="G111" s="2" t="s">
        <v>47</v>
      </c>
      <c r="H111" s="2" t="s">
        <v>472</v>
      </c>
      <c r="I111" s="2" t="s">
        <v>473</v>
      </c>
      <c r="J111" s="2" t="s">
        <v>99</v>
      </c>
      <c r="K111" s="2" t="s">
        <v>24</v>
      </c>
      <c r="L111" s="2" t="s">
        <v>474</v>
      </c>
      <c r="M111" s="2" t="s">
        <v>208</v>
      </c>
      <c r="N111" s="2">
        <v>60462</v>
      </c>
      <c r="O111" s="2" t="s">
        <v>102</v>
      </c>
      <c r="P111" s="2" t="s">
        <v>475</v>
      </c>
      <c r="Q111" s="2" t="s">
        <v>68</v>
      </c>
      <c r="R111" s="2" t="s">
        <v>158</v>
      </c>
      <c r="S111" s="2" t="s">
        <v>476</v>
      </c>
      <c r="T111" s="6">
        <v>339.96000000000004</v>
      </c>
      <c r="U111" s="2">
        <v>5</v>
      </c>
      <c r="V111" s="9">
        <v>0.2</v>
      </c>
      <c r="W111" s="6">
        <v>67.991999999999962</v>
      </c>
      <c r="X111" s="12">
        <f>Table1[[#This Row],[Profit$]]/Table1[[#This Row],[Sales$]]</f>
        <v>0.19999999999999987</v>
      </c>
      <c r="Y111" s="13">
        <f>Table1[[#This Row],[Sales$]]-Table1[[#This Row],[Profit$]]</f>
        <v>271.96800000000007</v>
      </c>
      <c r="Z111" s="13">
        <f>Table1[[#This Row],[Sales$]]/Table1[[#This Row],[Quantity]]</f>
        <v>67.992000000000004</v>
      </c>
      <c r="AA111" s="13">
        <f>Table1[[#This Row],[Profit$]]/Table1[[#This Row],[Quantity]]</f>
        <v>13.598399999999993</v>
      </c>
      <c r="AB111" s="4" t="str">
        <f>IF(Table1[[#This Row],[Profit$]]&lt;0,"loss","profit")</f>
        <v>profit</v>
      </c>
      <c r="AC111" s="4" t="str">
        <f>IF(Table1[[#This Row],[Discount]]&gt;0.2,"high",IF(Table1[[#This Row],[Discount]]&gt;0.1,"average","low"))</f>
        <v>average</v>
      </c>
      <c r="AD111" s="12">
        <f>Table1[[#This Row],[Profit$]]/Table1[[#This Row],[cost price$]]</f>
        <v>0.24999999999999978</v>
      </c>
    </row>
    <row r="112" spans="1:30" ht="15.75" customHeight="1" x14ac:dyDescent="0.3">
      <c r="A112" s="2">
        <v>111</v>
      </c>
      <c r="B112" s="2" t="s">
        <v>477</v>
      </c>
      <c r="C112" s="3">
        <v>43094</v>
      </c>
      <c r="D112" s="3" t="str">
        <f>TEXT(Table1[[#This Row],[Order Date]],"MMMM")</f>
        <v>December</v>
      </c>
      <c r="E112" s="3" t="str">
        <f>TEXT(Table1[[#This Row],[Order Date]],"YYYy")</f>
        <v>2017</v>
      </c>
      <c r="F112" s="3">
        <v>43099</v>
      </c>
      <c r="G112" s="2" t="s">
        <v>47</v>
      </c>
      <c r="H112" s="2" t="s">
        <v>478</v>
      </c>
      <c r="I112" s="2" t="s">
        <v>479</v>
      </c>
      <c r="J112" s="2" t="s">
        <v>38</v>
      </c>
      <c r="K112" s="2" t="s">
        <v>24</v>
      </c>
      <c r="L112" s="2" t="s">
        <v>263</v>
      </c>
      <c r="M112" s="2" t="s">
        <v>264</v>
      </c>
      <c r="N112" s="2">
        <v>10035</v>
      </c>
      <c r="O112" s="2" t="s">
        <v>145</v>
      </c>
      <c r="P112" s="2" t="s">
        <v>480</v>
      </c>
      <c r="Q112" s="2" t="s">
        <v>29</v>
      </c>
      <c r="R112" s="2" t="s">
        <v>62</v>
      </c>
      <c r="S112" s="2" t="s">
        <v>481</v>
      </c>
      <c r="T112" s="6">
        <v>41.96</v>
      </c>
      <c r="U112" s="2">
        <v>2</v>
      </c>
      <c r="V112" s="9">
        <v>0</v>
      </c>
      <c r="W112" s="6">
        <v>10.909600000000001</v>
      </c>
      <c r="X112" s="12">
        <f>Table1[[#This Row],[Profit$]]/Table1[[#This Row],[Sales$]]</f>
        <v>0.26</v>
      </c>
      <c r="Y112" s="13">
        <f>Table1[[#This Row],[Sales$]]-Table1[[#This Row],[Profit$]]</f>
        <v>31.0504</v>
      </c>
      <c r="Z112" s="13">
        <f>Table1[[#This Row],[Sales$]]/Table1[[#This Row],[Quantity]]</f>
        <v>20.98</v>
      </c>
      <c r="AA112" s="13">
        <f>Table1[[#This Row],[Profit$]]/Table1[[#This Row],[Quantity]]</f>
        <v>5.4548000000000005</v>
      </c>
      <c r="AB112" s="4" t="str">
        <f>IF(Table1[[#This Row],[Profit$]]&lt;0,"loss","profit")</f>
        <v>profit</v>
      </c>
      <c r="AC112" s="4" t="str">
        <f>IF(Table1[[#This Row],[Discount]]&gt;0.2,"high",IF(Table1[[#This Row],[Discount]]&gt;0.1,"average","low"))</f>
        <v>low</v>
      </c>
      <c r="AD112" s="12">
        <f>Table1[[#This Row],[Profit$]]/Table1[[#This Row],[cost price$]]</f>
        <v>0.35135135135135137</v>
      </c>
    </row>
    <row r="113" spans="1:30" ht="15.75" customHeight="1" x14ac:dyDescent="0.3">
      <c r="A113" s="2">
        <v>112</v>
      </c>
      <c r="B113" s="2" t="s">
        <v>482</v>
      </c>
      <c r="C113" s="3">
        <v>42677</v>
      </c>
      <c r="D113" s="3" t="str">
        <f>TEXT(Table1[[#This Row],[Order Date]],"MMMM")</f>
        <v>November</v>
      </c>
      <c r="E113" s="3" t="str">
        <f>TEXT(Table1[[#This Row],[Order Date]],"YYYy")</f>
        <v>2016</v>
      </c>
      <c r="F113" s="3">
        <v>42684</v>
      </c>
      <c r="G113" s="2" t="s">
        <v>47</v>
      </c>
      <c r="H113" s="2" t="s">
        <v>483</v>
      </c>
      <c r="I113" s="2" t="s">
        <v>484</v>
      </c>
      <c r="J113" s="2" t="s">
        <v>23</v>
      </c>
      <c r="K113" s="2" t="s">
        <v>24</v>
      </c>
      <c r="L113" s="2" t="s">
        <v>485</v>
      </c>
      <c r="M113" s="2" t="s">
        <v>486</v>
      </c>
      <c r="N113" s="2">
        <v>50322</v>
      </c>
      <c r="O113" s="2" t="s">
        <v>102</v>
      </c>
      <c r="P113" s="2" t="s">
        <v>487</v>
      </c>
      <c r="Q113" s="2" t="s">
        <v>43</v>
      </c>
      <c r="R113" s="2" t="s">
        <v>65</v>
      </c>
      <c r="S113" s="2" t="s">
        <v>488</v>
      </c>
      <c r="T113" s="6">
        <v>75.959999999999994</v>
      </c>
      <c r="U113" s="2">
        <v>2</v>
      </c>
      <c r="V113" s="9">
        <v>0</v>
      </c>
      <c r="W113" s="6">
        <v>22.78799999999999</v>
      </c>
      <c r="X113" s="12">
        <f>Table1[[#This Row],[Profit$]]/Table1[[#This Row],[Sales$]]</f>
        <v>0.29999999999999988</v>
      </c>
      <c r="Y113" s="13">
        <f>Table1[[#This Row],[Sales$]]-Table1[[#This Row],[Profit$]]</f>
        <v>53.172000000000004</v>
      </c>
      <c r="Z113" s="13">
        <f>Table1[[#This Row],[Sales$]]/Table1[[#This Row],[Quantity]]</f>
        <v>37.979999999999997</v>
      </c>
      <c r="AA113" s="13">
        <f>Table1[[#This Row],[Profit$]]/Table1[[#This Row],[Quantity]]</f>
        <v>11.393999999999995</v>
      </c>
      <c r="AB113" s="4" t="str">
        <f>IF(Table1[[#This Row],[Profit$]]&lt;0,"loss","profit")</f>
        <v>profit</v>
      </c>
      <c r="AC113" s="4" t="str">
        <f>IF(Table1[[#This Row],[Discount]]&gt;0.2,"high",IF(Table1[[#This Row],[Discount]]&gt;0.1,"average","low"))</f>
        <v>low</v>
      </c>
      <c r="AD113" s="12">
        <f>Table1[[#This Row],[Profit$]]/Table1[[#This Row],[cost price$]]</f>
        <v>0.42857142857142833</v>
      </c>
    </row>
    <row r="114" spans="1:30" ht="15.75" customHeight="1" x14ac:dyDescent="0.3">
      <c r="A114" s="2">
        <v>113</v>
      </c>
      <c r="B114" s="2" t="s">
        <v>482</v>
      </c>
      <c r="C114" s="3">
        <v>42677</v>
      </c>
      <c r="D114" s="3" t="str">
        <f>TEXT(Table1[[#This Row],[Order Date]],"MMMM")</f>
        <v>November</v>
      </c>
      <c r="E114" s="3" t="str">
        <f>TEXT(Table1[[#This Row],[Order Date]],"YYYy")</f>
        <v>2016</v>
      </c>
      <c r="F114" s="3">
        <v>42684</v>
      </c>
      <c r="G114" s="2" t="s">
        <v>47</v>
      </c>
      <c r="H114" s="2" t="s">
        <v>483</v>
      </c>
      <c r="I114" s="2" t="s">
        <v>484</v>
      </c>
      <c r="J114" s="2" t="s">
        <v>23</v>
      </c>
      <c r="K114" s="2" t="s">
        <v>24</v>
      </c>
      <c r="L114" s="2" t="s">
        <v>485</v>
      </c>
      <c r="M114" s="2" t="s">
        <v>486</v>
      </c>
      <c r="N114" s="2">
        <v>50322</v>
      </c>
      <c r="O114" s="2" t="s">
        <v>102</v>
      </c>
      <c r="P114" s="2" t="s">
        <v>489</v>
      </c>
      <c r="Q114" s="2" t="s">
        <v>43</v>
      </c>
      <c r="R114" s="2" t="s">
        <v>72</v>
      </c>
      <c r="S114" s="2" t="s">
        <v>490</v>
      </c>
      <c r="T114" s="6">
        <v>27.240000000000002</v>
      </c>
      <c r="U114" s="2">
        <v>6</v>
      </c>
      <c r="V114" s="9">
        <v>0</v>
      </c>
      <c r="W114" s="6">
        <v>13.3476</v>
      </c>
      <c r="X114" s="12">
        <f>Table1[[#This Row],[Profit$]]/Table1[[#This Row],[Sales$]]</f>
        <v>0.48999999999999994</v>
      </c>
      <c r="Y114" s="13">
        <f>Table1[[#This Row],[Sales$]]-Table1[[#This Row],[Profit$]]</f>
        <v>13.892400000000002</v>
      </c>
      <c r="Z114" s="13">
        <f>Table1[[#This Row],[Sales$]]/Table1[[#This Row],[Quantity]]</f>
        <v>4.54</v>
      </c>
      <c r="AA114" s="13">
        <f>Table1[[#This Row],[Profit$]]/Table1[[#This Row],[Quantity]]</f>
        <v>2.2246000000000001</v>
      </c>
      <c r="AB114" s="4" t="str">
        <f>IF(Table1[[#This Row],[Profit$]]&lt;0,"loss","profit")</f>
        <v>profit</v>
      </c>
      <c r="AC114" s="4" t="str">
        <f>IF(Table1[[#This Row],[Discount]]&gt;0.2,"high",IF(Table1[[#This Row],[Discount]]&gt;0.1,"average","low"))</f>
        <v>low</v>
      </c>
      <c r="AD114" s="12">
        <f>Table1[[#This Row],[Profit$]]/Table1[[#This Row],[cost price$]]</f>
        <v>0.96078431372549</v>
      </c>
    </row>
    <row r="115" spans="1:30" ht="15.75" customHeight="1" x14ac:dyDescent="0.3">
      <c r="A115" s="2">
        <v>114</v>
      </c>
      <c r="B115" s="2" t="s">
        <v>491</v>
      </c>
      <c r="C115" s="3">
        <v>41876</v>
      </c>
      <c r="D115" s="3" t="str">
        <f>TEXT(Table1[[#This Row],[Order Date]],"MMMM")</f>
        <v>August</v>
      </c>
      <c r="E115" s="3" t="str">
        <f>TEXT(Table1[[#This Row],[Order Date]],"YYYy")</f>
        <v>2014</v>
      </c>
      <c r="F115" s="3">
        <v>41878</v>
      </c>
      <c r="G115" s="2" t="s">
        <v>20</v>
      </c>
      <c r="H115" s="2" t="s">
        <v>492</v>
      </c>
      <c r="I115" s="2" t="s">
        <v>493</v>
      </c>
      <c r="J115" s="2" t="s">
        <v>23</v>
      </c>
      <c r="K115" s="2" t="s">
        <v>24</v>
      </c>
      <c r="L115" s="2" t="s">
        <v>494</v>
      </c>
      <c r="M115" s="2" t="s">
        <v>495</v>
      </c>
      <c r="N115" s="2">
        <v>43229</v>
      </c>
      <c r="O115" s="2" t="s">
        <v>145</v>
      </c>
      <c r="P115" s="2" t="s">
        <v>496</v>
      </c>
      <c r="Q115" s="2" t="s">
        <v>43</v>
      </c>
      <c r="R115" s="2" t="s">
        <v>266</v>
      </c>
      <c r="S115" s="2" t="s">
        <v>497</v>
      </c>
      <c r="T115" s="6">
        <v>40.096000000000004</v>
      </c>
      <c r="U115" s="2">
        <v>14</v>
      </c>
      <c r="V115" s="9">
        <v>0.2</v>
      </c>
      <c r="W115" s="6">
        <v>14.534799999999997</v>
      </c>
      <c r="X115" s="12">
        <f>Table1[[#This Row],[Profit$]]/Table1[[#This Row],[Sales$]]</f>
        <v>0.36249999999999988</v>
      </c>
      <c r="Y115" s="13">
        <f>Table1[[#This Row],[Sales$]]-Table1[[#This Row],[Profit$]]</f>
        <v>25.561200000000007</v>
      </c>
      <c r="Z115" s="13">
        <f>Table1[[#This Row],[Sales$]]/Table1[[#This Row],[Quantity]]</f>
        <v>2.8640000000000003</v>
      </c>
      <c r="AA115" s="13">
        <f>Table1[[#This Row],[Profit$]]/Table1[[#This Row],[Quantity]]</f>
        <v>1.0381999999999998</v>
      </c>
      <c r="AB115" s="4" t="str">
        <f>IF(Table1[[#This Row],[Profit$]]&lt;0,"loss","profit")</f>
        <v>profit</v>
      </c>
      <c r="AC115" s="4" t="str">
        <f>IF(Table1[[#This Row],[Discount]]&gt;0.2,"high",IF(Table1[[#This Row],[Discount]]&gt;0.1,"average","low"))</f>
        <v>average</v>
      </c>
      <c r="AD115" s="12">
        <f>Table1[[#This Row],[Profit$]]/Table1[[#This Row],[cost price$]]</f>
        <v>0.56862745098039191</v>
      </c>
    </row>
    <row r="116" spans="1:30" ht="15.75" customHeight="1" x14ac:dyDescent="0.3">
      <c r="A116" s="2">
        <v>115</v>
      </c>
      <c r="B116" s="2" t="s">
        <v>491</v>
      </c>
      <c r="C116" s="3">
        <v>41876</v>
      </c>
      <c r="D116" s="3" t="str">
        <f>TEXT(Table1[[#This Row],[Order Date]],"MMMM")</f>
        <v>August</v>
      </c>
      <c r="E116" s="3" t="str">
        <f>TEXT(Table1[[#This Row],[Order Date]],"YYYy")</f>
        <v>2014</v>
      </c>
      <c r="F116" s="3">
        <v>41878</v>
      </c>
      <c r="G116" s="2" t="s">
        <v>20</v>
      </c>
      <c r="H116" s="2" t="s">
        <v>492</v>
      </c>
      <c r="I116" s="2" t="s">
        <v>493</v>
      </c>
      <c r="J116" s="2" t="s">
        <v>23</v>
      </c>
      <c r="K116" s="2" t="s">
        <v>24</v>
      </c>
      <c r="L116" s="2" t="s">
        <v>494</v>
      </c>
      <c r="M116" s="2" t="s">
        <v>495</v>
      </c>
      <c r="N116" s="2">
        <v>43229</v>
      </c>
      <c r="O116" s="2" t="s">
        <v>145</v>
      </c>
      <c r="P116" s="2" t="s">
        <v>498</v>
      </c>
      <c r="Q116" s="2" t="s">
        <v>43</v>
      </c>
      <c r="R116" s="2" t="s">
        <v>170</v>
      </c>
      <c r="S116" s="2" t="s">
        <v>499</v>
      </c>
      <c r="T116" s="6">
        <v>4.7200000000000006</v>
      </c>
      <c r="U116" s="2">
        <v>2</v>
      </c>
      <c r="V116" s="9">
        <v>0.2</v>
      </c>
      <c r="W116" s="6">
        <v>1.6519999999999997</v>
      </c>
      <c r="X116" s="12">
        <f>Table1[[#This Row],[Profit$]]/Table1[[#This Row],[Sales$]]</f>
        <v>0.34999999999999987</v>
      </c>
      <c r="Y116" s="13">
        <f>Table1[[#This Row],[Sales$]]-Table1[[#This Row],[Profit$]]</f>
        <v>3.0680000000000009</v>
      </c>
      <c r="Z116" s="13">
        <f>Table1[[#This Row],[Sales$]]/Table1[[#This Row],[Quantity]]</f>
        <v>2.3600000000000003</v>
      </c>
      <c r="AA116" s="13">
        <f>Table1[[#This Row],[Profit$]]/Table1[[#This Row],[Quantity]]</f>
        <v>0.82599999999999985</v>
      </c>
      <c r="AB116" s="4" t="str">
        <f>IF(Table1[[#This Row],[Profit$]]&lt;0,"loss","profit")</f>
        <v>profit</v>
      </c>
      <c r="AC116" s="4" t="str">
        <f>IF(Table1[[#This Row],[Discount]]&gt;0.2,"high",IF(Table1[[#This Row],[Discount]]&gt;0.1,"average","low"))</f>
        <v>average</v>
      </c>
      <c r="AD116" s="12">
        <f>Table1[[#This Row],[Profit$]]/Table1[[#This Row],[cost price$]]</f>
        <v>0.53846153846153821</v>
      </c>
    </row>
    <row r="117" spans="1:30" ht="15.75" customHeight="1" x14ac:dyDescent="0.3">
      <c r="A117" s="2">
        <v>116</v>
      </c>
      <c r="B117" s="2" t="s">
        <v>491</v>
      </c>
      <c r="C117" s="3">
        <v>41876</v>
      </c>
      <c r="D117" s="3" t="str">
        <f>TEXT(Table1[[#This Row],[Order Date]],"MMMM")</f>
        <v>August</v>
      </c>
      <c r="E117" s="3" t="str">
        <f>TEXT(Table1[[#This Row],[Order Date]],"YYYy")</f>
        <v>2014</v>
      </c>
      <c r="F117" s="3">
        <v>41878</v>
      </c>
      <c r="G117" s="2" t="s">
        <v>20</v>
      </c>
      <c r="H117" s="2" t="s">
        <v>492</v>
      </c>
      <c r="I117" s="2" t="s">
        <v>493</v>
      </c>
      <c r="J117" s="2" t="s">
        <v>23</v>
      </c>
      <c r="K117" s="2" t="s">
        <v>24</v>
      </c>
      <c r="L117" s="2" t="s">
        <v>494</v>
      </c>
      <c r="M117" s="2" t="s">
        <v>495</v>
      </c>
      <c r="N117" s="2">
        <v>43229</v>
      </c>
      <c r="O117" s="2" t="s">
        <v>145</v>
      </c>
      <c r="P117" s="2" t="s">
        <v>500</v>
      </c>
      <c r="Q117" s="2" t="s">
        <v>43</v>
      </c>
      <c r="R117" s="2" t="s">
        <v>87</v>
      </c>
      <c r="S117" s="2" t="s">
        <v>501</v>
      </c>
      <c r="T117" s="6">
        <v>23.976000000000003</v>
      </c>
      <c r="U117" s="2">
        <v>3</v>
      </c>
      <c r="V117" s="9">
        <v>0.2</v>
      </c>
      <c r="W117" s="6">
        <v>7.4924999999999988</v>
      </c>
      <c r="X117" s="12">
        <f>Table1[[#This Row],[Profit$]]/Table1[[#This Row],[Sales$]]</f>
        <v>0.31249999999999989</v>
      </c>
      <c r="Y117" s="13">
        <f>Table1[[#This Row],[Sales$]]-Table1[[#This Row],[Profit$]]</f>
        <v>16.483500000000003</v>
      </c>
      <c r="Z117" s="13">
        <f>Table1[[#This Row],[Sales$]]/Table1[[#This Row],[Quantity]]</f>
        <v>7.9920000000000009</v>
      </c>
      <c r="AA117" s="13">
        <f>Table1[[#This Row],[Profit$]]/Table1[[#This Row],[Quantity]]</f>
        <v>2.4974999999999996</v>
      </c>
      <c r="AB117" s="4" t="str">
        <f>IF(Table1[[#This Row],[Profit$]]&lt;0,"loss","profit")</f>
        <v>profit</v>
      </c>
      <c r="AC117" s="4" t="str">
        <f>IF(Table1[[#This Row],[Discount]]&gt;0.2,"high",IF(Table1[[#This Row],[Discount]]&gt;0.1,"average","low"))</f>
        <v>average</v>
      </c>
      <c r="AD117" s="12">
        <f>Table1[[#This Row],[Profit$]]/Table1[[#This Row],[cost price$]]</f>
        <v>0.45454545454545442</v>
      </c>
    </row>
    <row r="118" spans="1:30" ht="15.75" customHeight="1" x14ac:dyDescent="0.3">
      <c r="A118" s="2">
        <v>117</v>
      </c>
      <c r="B118" s="2" t="s">
        <v>491</v>
      </c>
      <c r="C118" s="3">
        <v>41876</v>
      </c>
      <c r="D118" s="3" t="str">
        <f>TEXT(Table1[[#This Row],[Order Date]],"MMMM")</f>
        <v>August</v>
      </c>
      <c r="E118" s="3" t="str">
        <f>TEXT(Table1[[#This Row],[Order Date]],"YYYy")</f>
        <v>2014</v>
      </c>
      <c r="F118" s="3">
        <v>41878</v>
      </c>
      <c r="G118" s="2" t="s">
        <v>20</v>
      </c>
      <c r="H118" s="2" t="s">
        <v>492</v>
      </c>
      <c r="I118" s="2" t="s">
        <v>493</v>
      </c>
      <c r="J118" s="2" t="s">
        <v>23</v>
      </c>
      <c r="K118" s="2" t="s">
        <v>24</v>
      </c>
      <c r="L118" s="2" t="s">
        <v>494</v>
      </c>
      <c r="M118" s="2" t="s">
        <v>495</v>
      </c>
      <c r="N118" s="2">
        <v>43229</v>
      </c>
      <c r="O118" s="2" t="s">
        <v>145</v>
      </c>
      <c r="P118" s="2" t="s">
        <v>502</v>
      </c>
      <c r="Q118" s="2" t="s">
        <v>43</v>
      </c>
      <c r="R118" s="2" t="s">
        <v>170</v>
      </c>
      <c r="S118" s="2" t="s">
        <v>503</v>
      </c>
      <c r="T118" s="6">
        <v>130.464</v>
      </c>
      <c r="U118" s="2">
        <v>6</v>
      </c>
      <c r="V118" s="9">
        <v>0.2</v>
      </c>
      <c r="W118" s="6">
        <v>44.031599999999997</v>
      </c>
      <c r="X118" s="12">
        <f>Table1[[#This Row],[Profit$]]/Table1[[#This Row],[Sales$]]</f>
        <v>0.33749999999999997</v>
      </c>
      <c r="Y118" s="13">
        <f>Table1[[#This Row],[Sales$]]-Table1[[#This Row],[Profit$]]</f>
        <v>86.432400000000001</v>
      </c>
      <c r="Z118" s="13">
        <f>Table1[[#This Row],[Sales$]]/Table1[[#This Row],[Quantity]]</f>
        <v>21.744</v>
      </c>
      <c r="AA118" s="13">
        <f>Table1[[#This Row],[Profit$]]/Table1[[#This Row],[Quantity]]</f>
        <v>7.3385999999999996</v>
      </c>
      <c r="AB118" s="4" t="str">
        <f>IF(Table1[[#This Row],[Profit$]]&lt;0,"loss","profit")</f>
        <v>profit</v>
      </c>
      <c r="AC118" s="4" t="str">
        <f>IF(Table1[[#This Row],[Discount]]&gt;0.2,"high",IF(Table1[[#This Row],[Discount]]&gt;0.1,"average","low"))</f>
        <v>average</v>
      </c>
      <c r="AD118" s="12">
        <f>Table1[[#This Row],[Profit$]]/Table1[[#This Row],[cost price$]]</f>
        <v>0.50943396226415094</v>
      </c>
    </row>
    <row r="119" spans="1:30" ht="15.75" customHeight="1" x14ac:dyDescent="0.3">
      <c r="A119" s="2">
        <v>118</v>
      </c>
      <c r="B119" s="2" t="s">
        <v>504</v>
      </c>
      <c r="C119" s="3">
        <v>42065</v>
      </c>
      <c r="D119" s="3" t="str">
        <f>TEXT(Table1[[#This Row],[Order Date]],"MMMM")</f>
        <v>March</v>
      </c>
      <c r="E119" s="3" t="str">
        <f>TEXT(Table1[[#This Row],[Order Date]],"YYYy")</f>
        <v>2015</v>
      </c>
      <c r="F119" s="3">
        <v>42069</v>
      </c>
      <c r="G119" s="2" t="s">
        <v>47</v>
      </c>
      <c r="H119" s="2" t="s">
        <v>505</v>
      </c>
      <c r="I119" s="2" t="s">
        <v>506</v>
      </c>
      <c r="J119" s="2" t="s">
        <v>23</v>
      </c>
      <c r="K119" s="2" t="s">
        <v>24</v>
      </c>
      <c r="L119" s="2" t="s">
        <v>92</v>
      </c>
      <c r="M119" s="2" t="s">
        <v>93</v>
      </c>
      <c r="N119" s="2">
        <v>98103</v>
      </c>
      <c r="O119" s="2" t="s">
        <v>41</v>
      </c>
      <c r="P119" s="2" t="s">
        <v>507</v>
      </c>
      <c r="Q119" s="2" t="s">
        <v>29</v>
      </c>
      <c r="R119" s="2" t="s">
        <v>53</v>
      </c>
      <c r="S119" s="2" t="s">
        <v>508</v>
      </c>
      <c r="T119" s="6">
        <v>787.53</v>
      </c>
      <c r="U119" s="2">
        <v>3</v>
      </c>
      <c r="V119" s="9">
        <v>0</v>
      </c>
      <c r="W119" s="6">
        <v>165.38129999999995</v>
      </c>
      <c r="X119" s="12">
        <f>Table1[[#This Row],[Profit$]]/Table1[[#This Row],[Sales$]]</f>
        <v>0.20999999999999994</v>
      </c>
      <c r="Y119" s="13">
        <f>Table1[[#This Row],[Sales$]]-Table1[[#This Row],[Profit$]]</f>
        <v>622.14869999999996</v>
      </c>
      <c r="Z119" s="13">
        <f>Table1[[#This Row],[Sales$]]/Table1[[#This Row],[Quantity]]</f>
        <v>262.51</v>
      </c>
      <c r="AA119" s="13">
        <f>Table1[[#This Row],[Profit$]]/Table1[[#This Row],[Quantity]]</f>
        <v>55.127099999999984</v>
      </c>
      <c r="AB119" s="4" t="str">
        <f>IF(Table1[[#This Row],[Profit$]]&lt;0,"loss","profit")</f>
        <v>profit</v>
      </c>
      <c r="AC119" s="4" t="str">
        <f>IF(Table1[[#This Row],[Discount]]&gt;0.2,"high",IF(Table1[[#This Row],[Discount]]&gt;0.1,"average","low"))</f>
        <v>low</v>
      </c>
      <c r="AD119" s="12">
        <f>Table1[[#This Row],[Profit$]]/Table1[[#This Row],[cost price$]]</f>
        <v>0.2658227848101265</v>
      </c>
    </row>
    <row r="120" spans="1:30" ht="15.75" customHeight="1" x14ac:dyDescent="0.3">
      <c r="A120" s="2">
        <v>119</v>
      </c>
      <c r="B120" s="2" t="s">
        <v>509</v>
      </c>
      <c r="C120" s="3">
        <v>42099</v>
      </c>
      <c r="D120" s="3" t="str">
        <f>TEXT(Table1[[#This Row],[Order Date]],"MMMM")</f>
        <v>April</v>
      </c>
      <c r="E120" s="3" t="str">
        <f>TEXT(Table1[[#This Row],[Order Date]],"YYYy")</f>
        <v>2015</v>
      </c>
      <c r="F120" s="3">
        <v>42104</v>
      </c>
      <c r="G120" s="2" t="s">
        <v>47</v>
      </c>
      <c r="H120" s="2" t="s">
        <v>510</v>
      </c>
      <c r="I120" s="2" t="s">
        <v>511</v>
      </c>
      <c r="J120" s="2" t="s">
        <v>38</v>
      </c>
      <c r="K120" s="2" t="s">
        <v>24</v>
      </c>
      <c r="L120" s="2" t="s">
        <v>512</v>
      </c>
      <c r="M120" s="2" t="s">
        <v>332</v>
      </c>
      <c r="N120" s="2">
        <v>37620</v>
      </c>
      <c r="O120" s="2" t="s">
        <v>27</v>
      </c>
      <c r="P120" s="2" t="s">
        <v>513</v>
      </c>
      <c r="Q120" s="2" t="s">
        <v>43</v>
      </c>
      <c r="R120" s="2" t="s">
        <v>72</v>
      </c>
      <c r="S120" s="2" t="s">
        <v>514</v>
      </c>
      <c r="T120" s="6">
        <v>157.79400000000004</v>
      </c>
      <c r="U120" s="2">
        <v>1</v>
      </c>
      <c r="V120" s="9">
        <v>0.7</v>
      </c>
      <c r="W120" s="6">
        <v>-115.71559999999999</v>
      </c>
      <c r="X120" s="12">
        <f>Table1[[#This Row],[Profit$]]/Table1[[#This Row],[Sales$]]</f>
        <v>-0.73333333333333317</v>
      </c>
      <c r="Y120" s="13">
        <f>Table1[[#This Row],[Sales$]]-Table1[[#This Row],[Profit$]]</f>
        <v>273.50960000000003</v>
      </c>
      <c r="Z120" s="13">
        <f>Table1[[#This Row],[Sales$]]/Table1[[#This Row],[Quantity]]</f>
        <v>157.79400000000004</v>
      </c>
      <c r="AA120" s="13">
        <f>Table1[[#This Row],[Profit$]]/Table1[[#This Row],[Quantity]]</f>
        <v>-115.71559999999999</v>
      </c>
      <c r="AB120" s="4" t="str">
        <f>IF(Table1[[#This Row],[Profit$]]&lt;0,"loss","profit")</f>
        <v>loss</v>
      </c>
      <c r="AC120" s="4" t="str">
        <f>IF(Table1[[#This Row],[Discount]]&gt;0.2,"high",IF(Table1[[#This Row],[Discount]]&gt;0.1,"average","low"))</f>
        <v>high</v>
      </c>
      <c r="AD120" s="12">
        <f>Table1[[#This Row],[Profit$]]/Table1[[#This Row],[cost price$]]</f>
        <v>-0.42307692307692302</v>
      </c>
    </row>
    <row r="121" spans="1:30" ht="15.75" customHeight="1" x14ac:dyDescent="0.3">
      <c r="A121" s="2">
        <v>120</v>
      </c>
      <c r="B121" s="2" t="s">
        <v>515</v>
      </c>
      <c r="C121" s="3">
        <v>42533</v>
      </c>
      <c r="D121" s="3" t="str">
        <f>TEXT(Table1[[#This Row],[Order Date]],"MMMM")</f>
        <v>June</v>
      </c>
      <c r="E121" s="3" t="str">
        <f>TEXT(Table1[[#This Row],[Order Date]],"YYYy")</f>
        <v>2016</v>
      </c>
      <c r="F121" s="3">
        <v>42536</v>
      </c>
      <c r="G121" s="2" t="s">
        <v>185</v>
      </c>
      <c r="H121" s="2" t="s">
        <v>516</v>
      </c>
      <c r="I121" s="2" t="s">
        <v>517</v>
      </c>
      <c r="J121" s="2" t="s">
        <v>23</v>
      </c>
      <c r="K121" s="2" t="s">
        <v>24</v>
      </c>
      <c r="L121" s="2" t="s">
        <v>518</v>
      </c>
      <c r="M121" s="2" t="s">
        <v>242</v>
      </c>
      <c r="N121" s="2">
        <v>19805</v>
      </c>
      <c r="O121" s="2" t="s">
        <v>145</v>
      </c>
      <c r="P121" s="2" t="s">
        <v>519</v>
      </c>
      <c r="Q121" s="2" t="s">
        <v>29</v>
      </c>
      <c r="R121" s="2" t="s">
        <v>62</v>
      </c>
      <c r="S121" s="2" t="s">
        <v>520</v>
      </c>
      <c r="T121" s="6">
        <v>47.04</v>
      </c>
      <c r="U121" s="2">
        <v>3</v>
      </c>
      <c r="V121" s="9">
        <v>0</v>
      </c>
      <c r="W121" s="6">
        <v>18.345599999999997</v>
      </c>
      <c r="X121" s="12">
        <f>Table1[[#This Row],[Profit$]]/Table1[[#This Row],[Sales$]]</f>
        <v>0.38999999999999996</v>
      </c>
      <c r="Y121" s="13">
        <f>Table1[[#This Row],[Sales$]]-Table1[[#This Row],[Profit$]]</f>
        <v>28.694400000000002</v>
      </c>
      <c r="Z121" s="13">
        <f>Table1[[#This Row],[Sales$]]/Table1[[#This Row],[Quantity]]</f>
        <v>15.68</v>
      </c>
      <c r="AA121" s="13">
        <f>Table1[[#This Row],[Profit$]]/Table1[[#This Row],[Quantity]]</f>
        <v>6.1151999999999989</v>
      </c>
      <c r="AB121" s="4" t="str">
        <f>IF(Table1[[#This Row],[Profit$]]&lt;0,"loss","profit")</f>
        <v>profit</v>
      </c>
      <c r="AC121" s="4" t="str">
        <f>IF(Table1[[#This Row],[Discount]]&gt;0.2,"high",IF(Table1[[#This Row],[Discount]]&gt;0.1,"average","low"))</f>
        <v>low</v>
      </c>
      <c r="AD121" s="12">
        <f>Table1[[#This Row],[Profit$]]/Table1[[#This Row],[cost price$]]</f>
        <v>0.63934426229508179</v>
      </c>
    </row>
    <row r="122" spans="1:30" ht="15.75" customHeight="1" x14ac:dyDescent="0.3">
      <c r="A122" s="2">
        <v>121</v>
      </c>
      <c r="B122" s="2" t="s">
        <v>515</v>
      </c>
      <c r="C122" s="3">
        <v>42533</v>
      </c>
      <c r="D122" s="3" t="str">
        <f>TEXT(Table1[[#This Row],[Order Date]],"MMMM")</f>
        <v>June</v>
      </c>
      <c r="E122" s="3" t="str">
        <f>TEXT(Table1[[#This Row],[Order Date]],"YYYy")</f>
        <v>2016</v>
      </c>
      <c r="F122" s="3">
        <v>42536</v>
      </c>
      <c r="G122" s="2" t="s">
        <v>185</v>
      </c>
      <c r="H122" s="2" t="s">
        <v>516</v>
      </c>
      <c r="I122" s="2" t="s">
        <v>517</v>
      </c>
      <c r="J122" s="2" t="s">
        <v>23</v>
      </c>
      <c r="K122" s="2" t="s">
        <v>24</v>
      </c>
      <c r="L122" s="2" t="s">
        <v>518</v>
      </c>
      <c r="M122" s="2" t="s">
        <v>242</v>
      </c>
      <c r="N122" s="2">
        <v>19805</v>
      </c>
      <c r="O122" s="2" t="s">
        <v>145</v>
      </c>
      <c r="P122" s="2" t="s">
        <v>71</v>
      </c>
      <c r="Q122" s="2" t="s">
        <v>43</v>
      </c>
      <c r="R122" s="2" t="s">
        <v>72</v>
      </c>
      <c r="S122" s="2" t="s">
        <v>73</v>
      </c>
      <c r="T122" s="6">
        <v>30.84</v>
      </c>
      <c r="U122" s="2">
        <v>4</v>
      </c>
      <c r="V122" s="9">
        <v>0</v>
      </c>
      <c r="W122" s="6">
        <v>13.878</v>
      </c>
      <c r="X122" s="12">
        <f>Table1[[#This Row],[Profit$]]/Table1[[#This Row],[Sales$]]</f>
        <v>0.45</v>
      </c>
      <c r="Y122" s="13">
        <f>Table1[[#This Row],[Sales$]]-Table1[[#This Row],[Profit$]]</f>
        <v>16.962</v>
      </c>
      <c r="Z122" s="13">
        <f>Table1[[#This Row],[Sales$]]/Table1[[#This Row],[Quantity]]</f>
        <v>7.71</v>
      </c>
      <c r="AA122" s="13">
        <f>Table1[[#This Row],[Profit$]]/Table1[[#This Row],[Quantity]]</f>
        <v>3.4695</v>
      </c>
      <c r="AB122" s="4" t="str">
        <f>IF(Table1[[#This Row],[Profit$]]&lt;0,"loss","profit")</f>
        <v>profit</v>
      </c>
      <c r="AC122" s="4" t="str">
        <f>IF(Table1[[#This Row],[Discount]]&gt;0.2,"high",IF(Table1[[#This Row],[Discount]]&gt;0.1,"average","low"))</f>
        <v>low</v>
      </c>
      <c r="AD122" s="12">
        <f>Table1[[#This Row],[Profit$]]/Table1[[#This Row],[cost price$]]</f>
        <v>0.81818181818181823</v>
      </c>
    </row>
    <row r="123" spans="1:30" ht="15.75" customHeight="1" x14ac:dyDescent="0.3">
      <c r="A123" s="2">
        <v>122</v>
      </c>
      <c r="B123" s="2" t="s">
        <v>515</v>
      </c>
      <c r="C123" s="3">
        <v>42533</v>
      </c>
      <c r="D123" s="3" t="str">
        <f>TEXT(Table1[[#This Row],[Order Date]],"MMMM")</f>
        <v>June</v>
      </c>
      <c r="E123" s="3" t="str">
        <f>TEXT(Table1[[#This Row],[Order Date]],"YYYy")</f>
        <v>2016</v>
      </c>
      <c r="F123" s="3">
        <v>42536</v>
      </c>
      <c r="G123" s="2" t="s">
        <v>185</v>
      </c>
      <c r="H123" s="2" t="s">
        <v>516</v>
      </c>
      <c r="I123" s="2" t="s">
        <v>517</v>
      </c>
      <c r="J123" s="2" t="s">
        <v>23</v>
      </c>
      <c r="K123" s="2" t="s">
        <v>24</v>
      </c>
      <c r="L123" s="2" t="s">
        <v>518</v>
      </c>
      <c r="M123" s="2" t="s">
        <v>242</v>
      </c>
      <c r="N123" s="2">
        <v>19805</v>
      </c>
      <c r="O123" s="2" t="s">
        <v>145</v>
      </c>
      <c r="P123" s="2" t="s">
        <v>521</v>
      </c>
      <c r="Q123" s="2" t="s">
        <v>43</v>
      </c>
      <c r="R123" s="2" t="s">
        <v>56</v>
      </c>
      <c r="S123" s="2" t="s">
        <v>522</v>
      </c>
      <c r="T123" s="6">
        <v>226.56</v>
      </c>
      <c r="U123" s="2">
        <v>6</v>
      </c>
      <c r="V123" s="9">
        <v>0</v>
      </c>
      <c r="W123" s="6">
        <v>63.436800000000005</v>
      </c>
      <c r="X123" s="12">
        <f>Table1[[#This Row],[Profit$]]/Table1[[#This Row],[Sales$]]</f>
        <v>0.28000000000000003</v>
      </c>
      <c r="Y123" s="13">
        <f>Table1[[#This Row],[Sales$]]-Table1[[#This Row],[Profit$]]</f>
        <v>163.1232</v>
      </c>
      <c r="Z123" s="13">
        <f>Table1[[#This Row],[Sales$]]/Table1[[#This Row],[Quantity]]</f>
        <v>37.76</v>
      </c>
      <c r="AA123" s="13">
        <f>Table1[[#This Row],[Profit$]]/Table1[[#This Row],[Quantity]]</f>
        <v>10.572800000000001</v>
      </c>
      <c r="AB123" s="4" t="str">
        <f>IF(Table1[[#This Row],[Profit$]]&lt;0,"loss","profit")</f>
        <v>profit</v>
      </c>
      <c r="AC123" s="4" t="str">
        <f>IF(Table1[[#This Row],[Discount]]&gt;0.2,"high",IF(Table1[[#This Row],[Discount]]&gt;0.1,"average","low"))</f>
        <v>low</v>
      </c>
      <c r="AD123" s="12">
        <f>Table1[[#This Row],[Profit$]]/Table1[[#This Row],[cost price$]]</f>
        <v>0.38888888888888895</v>
      </c>
    </row>
    <row r="124" spans="1:30" ht="15.75" customHeight="1" x14ac:dyDescent="0.3">
      <c r="A124" s="2">
        <v>123</v>
      </c>
      <c r="B124" s="2" t="s">
        <v>515</v>
      </c>
      <c r="C124" s="3">
        <v>42533</v>
      </c>
      <c r="D124" s="3" t="str">
        <f>TEXT(Table1[[#This Row],[Order Date]],"MMMM")</f>
        <v>June</v>
      </c>
      <c r="E124" s="3" t="str">
        <f>TEXT(Table1[[#This Row],[Order Date]],"YYYy")</f>
        <v>2016</v>
      </c>
      <c r="F124" s="3">
        <v>42536</v>
      </c>
      <c r="G124" s="2" t="s">
        <v>185</v>
      </c>
      <c r="H124" s="2" t="s">
        <v>516</v>
      </c>
      <c r="I124" s="2" t="s">
        <v>517</v>
      </c>
      <c r="J124" s="2" t="s">
        <v>23</v>
      </c>
      <c r="K124" s="2" t="s">
        <v>24</v>
      </c>
      <c r="L124" s="2" t="s">
        <v>518</v>
      </c>
      <c r="M124" s="2" t="s">
        <v>242</v>
      </c>
      <c r="N124" s="2">
        <v>19805</v>
      </c>
      <c r="O124" s="2" t="s">
        <v>145</v>
      </c>
      <c r="P124" s="2" t="s">
        <v>523</v>
      </c>
      <c r="Q124" s="2" t="s">
        <v>43</v>
      </c>
      <c r="R124" s="2" t="s">
        <v>170</v>
      </c>
      <c r="S124" s="2" t="s">
        <v>524</v>
      </c>
      <c r="T124" s="6">
        <v>115.02</v>
      </c>
      <c r="U124" s="2">
        <v>9</v>
      </c>
      <c r="V124" s="9">
        <v>0</v>
      </c>
      <c r="W124" s="6">
        <v>51.758999999999993</v>
      </c>
      <c r="X124" s="12">
        <f>Table1[[#This Row],[Profit$]]/Table1[[#This Row],[Sales$]]</f>
        <v>0.44999999999999996</v>
      </c>
      <c r="Y124" s="13">
        <f>Table1[[#This Row],[Sales$]]-Table1[[#This Row],[Profit$]]</f>
        <v>63.261000000000003</v>
      </c>
      <c r="Z124" s="13">
        <f>Table1[[#This Row],[Sales$]]/Table1[[#This Row],[Quantity]]</f>
        <v>12.78</v>
      </c>
      <c r="AA124" s="13">
        <f>Table1[[#This Row],[Profit$]]/Table1[[#This Row],[Quantity]]</f>
        <v>5.7509999999999994</v>
      </c>
      <c r="AB124" s="4" t="str">
        <f>IF(Table1[[#This Row],[Profit$]]&lt;0,"loss","profit")</f>
        <v>profit</v>
      </c>
      <c r="AC124" s="4" t="str">
        <f>IF(Table1[[#This Row],[Discount]]&gt;0.2,"high",IF(Table1[[#This Row],[Discount]]&gt;0.1,"average","low"))</f>
        <v>low</v>
      </c>
      <c r="AD124" s="12">
        <f>Table1[[#This Row],[Profit$]]/Table1[[#This Row],[cost price$]]</f>
        <v>0.81818181818181801</v>
      </c>
    </row>
    <row r="125" spans="1:30" ht="15.75" customHeight="1" x14ac:dyDescent="0.3">
      <c r="A125" s="2">
        <v>124</v>
      </c>
      <c r="B125" s="2" t="s">
        <v>515</v>
      </c>
      <c r="C125" s="3">
        <v>42533</v>
      </c>
      <c r="D125" s="3" t="str">
        <f>TEXT(Table1[[#This Row],[Order Date]],"MMMM")</f>
        <v>June</v>
      </c>
      <c r="E125" s="3" t="str">
        <f>TEXT(Table1[[#This Row],[Order Date]],"YYYy")</f>
        <v>2016</v>
      </c>
      <c r="F125" s="3">
        <v>42536</v>
      </c>
      <c r="G125" s="2" t="s">
        <v>185</v>
      </c>
      <c r="H125" s="2" t="s">
        <v>516</v>
      </c>
      <c r="I125" s="2" t="s">
        <v>517</v>
      </c>
      <c r="J125" s="2" t="s">
        <v>23</v>
      </c>
      <c r="K125" s="2" t="s">
        <v>24</v>
      </c>
      <c r="L125" s="2" t="s">
        <v>518</v>
      </c>
      <c r="M125" s="2" t="s">
        <v>242</v>
      </c>
      <c r="N125" s="2">
        <v>19805</v>
      </c>
      <c r="O125" s="2" t="s">
        <v>145</v>
      </c>
      <c r="P125" s="2" t="s">
        <v>525</v>
      </c>
      <c r="Q125" s="2" t="s">
        <v>68</v>
      </c>
      <c r="R125" s="2" t="s">
        <v>69</v>
      </c>
      <c r="S125" s="2" t="s">
        <v>526</v>
      </c>
      <c r="T125" s="6">
        <v>68.040000000000006</v>
      </c>
      <c r="U125" s="2">
        <v>7</v>
      </c>
      <c r="V125" s="9">
        <v>0</v>
      </c>
      <c r="W125" s="6">
        <v>19.731599999999997</v>
      </c>
      <c r="X125" s="12">
        <f>Table1[[#This Row],[Profit$]]/Table1[[#This Row],[Sales$]]</f>
        <v>0.28999999999999992</v>
      </c>
      <c r="Y125" s="13">
        <f>Table1[[#This Row],[Sales$]]-Table1[[#This Row],[Profit$]]</f>
        <v>48.308400000000006</v>
      </c>
      <c r="Z125" s="13">
        <f>Table1[[#This Row],[Sales$]]/Table1[[#This Row],[Quantity]]</f>
        <v>9.7200000000000006</v>
      </c>
      <c r="AA125" s="13">
        <f>Table1[[#This Row],[Profit$]]/Table1[[#This Row],[Quantity]]</f>
        <v>2.8187999999999995</v>
      </c>
      <c r="AB125" s="4" t="str">
        <f>IF(Table1[[#This Row],[Profit$]]&lt;0,"loss","profit")</f>
        <v>profit</v>
      </c>
      <c r="AC125" s="4" t="str">
        <f>IF(Table1[[#This Row],[Discount]]&gt;0.2,"high",IF(Table1[[#This Row],[Discount]]&gt;0.1,"average","low"))</f>
        <v>low</v>
      </c>
      <c r="AD125" s="12">
        <f>Table1[[#This Row],[Profit$]]/Table1[[#This Row],[cost price$]]</f>
        <v>0.40845070422535201</v>
      </c>
    </row>
    <row r="126" spans="1:30" ht="15.75" customHeight="1" x14ac:dyDescent="0.3">
      <c r="A126" s="2">
        <v>125</v>
      </c>
      <c r="B126" s="2" t="s">
        <v>527</v>
      </c>
      <c r="C126" s="3">
        <v>41999</v>
      </c>
      <c r="D126" s="3" t="str">
        <f>TEXT(Table1[[#This Row],[Order Date]],"MMMM")</f>
        <v>December</v>
      </c>
      <c r="E126" s="3" t="str">
        <f>TEXT(Table1[[#This Row],[Order Date]],"YYYy")</f>
        <v>2014</v>
      </c>
      <c r="F126" s="3">
        <v>42001</v>
      </c>
      <c r="G126" s="2" t="s">
        <v>20</v>
      </c>
      <c r="H126" s="2" t="s">
        <v>528</v>
      </c>
      <c r="I126" s="2" t="s">
        <v>529</v>
      </c>
      <c r="J126" s="2" t="s">
        <v>99</v>
      </c>
      <c r="K126" s="2" t="s">
        <v>24</v>
      </c>
      <c r="L126" s="2" t="s">
        <v>181</v>
      </c>
      <c r="M126" s="2" t="s">
        <v>101</v>
      </c>
      <c r="N126" s="2">
        <v>77041</v>
      </c>
      <c r="O126" s="2" t="s">
        <v>102</v>
      </c>
      <c r="P126" s="2" t="s">
        <v>530</v>
      </c>
      <c r="Q126" s="2" t="s">
        <v>29</v>
      </c>
      <c r="R126" s="2" t="s">
        <v>33</v>
      </c>
      <c r="S126" s="2" t="s">
        <v>531</v>
      </c>
      <c r="T126" s="6">
        <v>600.55799999999999</v>
      </c>
      <c r="U126" s="2">
        <v>3</v>
      </c>
      <c r="V126" s="9">
        <v>0.3</v>
      </c>
      <c r="W126" s="6">
        <v>-8.5794000000000779</v>
      </c>
      <c r="X126" s="12">
        <f>Table1[[#This Row],[Profit$]]/Table1[[#This Row],[Sales$]]</f>
        <v>-1.4285714285714415E-2</v>
      </c>
      <c r="Y126" s="13">
        <f>Table1[[#This Row],[Sales$]]-Table1[[#This Row],[Profit$]]</f>
        <v>609.13740000000007</v>
      </c>
      <c r="Z126" s="13">
        <f>Table1[[#This Row],[Sales$]]/Table1[[#This Row],[Quantity]]</f>
        <v>200.18600000000001</v>
      </c>
      <c r="AA126" s="13">
        <f>Table1[[#This Row],[Profit$]]/Table1[[#This Row],[Quantity]]</f>
        <v>-2.8598000000000261</v>
      </c>
      <c r="AB126" s="4" t="str">
        <f>IF(Table1[[#This Row],[Profit$]]&lt;0,"loss","profit")</f>
        <v>loss</v>
      </c>
      <c r="AC126" s="4" t="str">
        <f>IF(Table1[[#This Row],[Discount]]&gt;0.2,"high",IF(Table1[[#This Row],[Discount]]&gt;0.1,"average","low"))</f>
        <v>high</v>
      </c>
      <c r="AD126" s="12">
        <f>Table1[[#This Row],[Profit$]]/Table1[[#This Row],[cost price$]]</f>
        <v>-1.4084507042253648E-2</v>
      </c>
    </row>
    <row r="127" spans="1:30" ht="15.75" customHeight="1" x14ac:dyDescent="0.3">
      <c r="A127" s="2">
        <v>126</v>
      </c>
      <c r="B127" s="2" t="s">
        <v>532</v>
      </c>
      <c r="C127" s="3">
        <v>41902</v>
      </c>
      <c r="D127" s="3" t="str">
        <f>TEXT(Table1[[#This Row],[Order Date]],"MMMM")</f>
        <v>September</v>
      </c>
      <c r="E127" s="3" t="str">
        <f>TEXT(Table1[[#This Row],[Order Date]],"YYYy")</f>
        <v>2014</v>
      </c>
      <c r="F127" s="3">
        <v>41907</v>
      </c>
      <c r="G127" s="2" t="s">
        <v>47</v>
      </c>
      <c r="H127" s="2" t="s">
        <v>533</v>
      </c>
      <c r="I127" s="2" t="s">
        <v>534</v>
      </c>
      <c r="J127" s="2" t="s">
        <v>23</v>
      </c>
      <c r="K127" s="2" t="s">
        <v>24</v>
      </c>
      <c r="L127" s="2" t="s">
        <v>535</v>
      </c>
      <c r="M127" s="2" t="s">
        <v>208</v>
      </c>
      <c r="N127" s="2">
        <v>61701</v>
      </c>
      <c r="O127" s="2" t="s">
        <v>102</v>
      </c>
      <c r="P127" s="2" t="s">
        <v>536</v>
      </c>
      <c r="Q127" s="2" t="s">
        <v>29</v>
      </c>
      <c r="R127" s="2" t="s">
        <v>53</v>
      </c>
      <c r="S127" s="2" t="s">
        <v>537</v>
      </c>
      <c r="T127" s="6">
        <v>617.70000000000005</v>
      </c>
      <c r="U127" s="2">
        <v>6</v>
      </c>
      <c r="V127" s="9">
        <v>0.5</v>
      </c>
      <c r="W127" s="6">
        <v>-407.68200000000013</v>
      </c>
      <c r="X127" s="12">
        <f>Table1[[#This Row],[Profit$]]/Table1[[#This Row],[Sales$]]</f>
        <v>-0.66000000000000014</v>
      </c>
      <c r="Y127" s="13">
        <f>Table1[[#This Row],[Sales$]]-Table1[[#This Row],[Profit$]]</f>
        <v>1025.3820000000001</v>
      </c>
      <c r="Z127" s="13">
        <f>Table1[[#This Row],[Sales$]]/Table1[[#This Row],[Quantity]]</f>
        <v>102.95</v>
      </c>
      <c r="AA127" s="13">
        <f>Table1[[#This Row],[Profit$]]/Table1[[#This Row],[Quantity]]</f>
        <v>-67.947000000000017</v>
      </c>
      <c r="AB127" s="4" t="str">
        <f>IF(Table1[[#This Row],[Profit$]]&lt;0,"loss","profit")</f>
        <v>loss</v>
      </c>
      <c r="AC127" s="4" t="str">
        <f>IF(Table1[[#This Row],[Discount]]&gt;0.2,"high",IF(Table1[[#This Row],[Discount]]&gt;0.1,"average","low"))</f>
        <v>high</v>
      </c>
      <c r="AD127" s="12">
        <f>Table1[[#This Row],[Profit$]]/Table1[[#This Row],[cost price$]]</f>
        <v>-0.39759036144578325</v>
      </c>
    </row>
    <row r="128" spans="1:30" ht="15.75" customHeight="1" x14ac:dyDescent="0.3">
      <c r="A128" s="2">
        <v>127</v>
      </c>
      <c r="B128" s="2" t="s">
        <v>538</v>
      </c>
      <c r="C128" s="3">
        <v>43044</v>
      </c>
      <c r="D128" s="3" t="str">
        <f>TEXT(Table1[[#This Row],[Order Date]],"MMMM")</f>
        <v>November</v>
      </c>
      <c r="E128" s="3" t="str">
        <f>TEXT(Table1[[#This Row],[Order Date]],"YYYy")</f>
        <v>2017</v>
      </c>
      <c r="F128" s="3">
        <v>43051</v>
      </c>
      <c r="G128" s="2" t="s">
        <v>47</v>
      </c>
      <c r="H128" s="2" t="s">
        <v>539</v>
      </c>
      <c r="I128" s="2" t="s">
        <v>540</v>
      </c>
      <c r="J128" s="2" t="s">
        <v>23</v>
      </c>
      <c r="K128" s="2" t="s">
        <v>24</v>
      </c>
      <c r="L128" s="2" t="s">
        <v>541</v>
      </c>
      <c r="M128" s="2" t="s">
        <v>307</v>
      </c>
      <c r="N128" s="2">
        <v>85023</v>
      </c>
      <c r="O128" s="2" t="s">
        <v>41</v>
      </c>
      <c r="P128" s="2" t="s">
        <v>542</v>
      </c>
      <c r="Q128" s="2" t="s">
        <v>43</v>
      </c>
      <c r="R128" s="2" t="s">
        <v>72</v>
      </c>
      <c r="S128" s="2" t="s">
        <v>543</v>
      </c>
      <c r="T128" s="6">
        <v>2.3880000000000003</v>
      </c>
      <c r="U128" s="2">
        <v>2</v>
      </c>
      <c r="V128" s="9">
        <v>0.7</v>
      </c>
      <c r="W128" s="6">
        <v>-1.8308</v>
      </c>
      <c r="X128" s="12">
        <f>Table1[[#This Row],[Profit$]]/Table1[[#This Row],[Sales$]]</f>
        <v>-0.7666666666666665</v>
      </c>
      <c r="Y128" s="13">
        <f>Table1[[#This Row],[Sales$]]-Table1[[#This Row],[Profit$]]</f>
        <v>4.2187999999999999</v>
      </c>
      <c r="Z128" s="13">
        <f>Table1[[#This Row],[Sales$]]/Table1[[#This Row],[Quantity]]</f>
        <v>1.1940000000000002</v>
      </c>
      <c r="AA128" s="13">
        <f>Table1[[#This Row],[Profit$]]/Table1[[#This Row],[Quantity]]</f>
        <v>-0.91539999999999999</v>
      </c>
      <c r="AB128" s="4" t="str">
        <f>IF(Table1[[#This Row],[Profit$]]&lt;0,"loss","profit")</f>
        <v>loss</v>
      </c>
      <c r="AC128" s="4" t="str">
        <f>IF(Table1[[#This Row],[Discount]]&gt;0.2,"high",IF(Table1[[#This Row],[Discount]]&gt;0.1,"average","low"))</f>
        <v>high</v>
      </c>
      <c r="AD128" s="12">
        <f>Table1[[#This Row],[Profit$]]/Table1[[#This Row],[cost price$]]</f>
        <v>-0.43396226415094341</v>
      </c>
    </row>
    <row r="129" spans="1:30" ht="15.75" customHeight="1" x14ac:dyDescent="0.3">
      <c r="A129" s="2">
        <v>128</v>
      </c>
      <c r="B129" s="2" t="s">
        <v>538</v>
      </c>
      <c r="C129" s="3">
        <v>43044</v>
      </c>
      <c r="D129" s="3" t="str">
        <f>TEXT(Table1[[#This Row],[Order Date]],"MMMM")</f>
        <v>November</v>
      </c>
      <c r="E129" s="3" t="str">
        <f>TEXT(Table1[[#This Row],[Order Date]],"YYYy")</f>
        <v>2017</v>
      </c>
      <c r="F129" s="3">
        <v>43051</v>
      </c>
      <c r="G129" s="2" t="s">
        <v>47</v>
      </c>
      <c r="H129" s="2" t="s">
        <v>539</v>
      </c>
      <c r="I129" s="2" t="s">
        <v>540</v>
      </c>
      <c r="J129" s="2" t="s">
        <v>23</v>
      </c>
      <c r="K129" s="2" t="s">
        <v>24</v>
      </c>
      <c r="L129" s="2" t="s">
        <v>541</v>
      </c>
      <c r="M129" s="2" t="s">
        <v>307</v>
      </c>
      <c r="N129" s="2">
        <v>85023</v>
      </c>
      <c r="O129" s="2" t="s">
        <v>41</v>
      </c>
      <c r="P129" s="2" t="s">
        <v>544</v>
      </c>
      <c r="Q129" s="2" t="s">
        <v>43</v>
      </c>
      <c r="R129" s="2" t="s">
        <v>56</v>
      </c>
      <c r="S129" s="2" t="s">
        <v>545</v>
      </c>
      <c r="T129" s="6">
        <v>243.99200000000002</v>
      </c>
      <c r="U129" s="2">
        <v>7</v>
      </c>
      <c r="V129" s="9">
        <v>0.2</v>
      </c>
      <c r="W129" s="6">
        <v>30.498999999999981</v>
      </c>
      <c r="X129" s="12">
        <f>Table1[[#This Row],[Profit$]]/Table1[[#This Row],[Sales$]]</f>
        <v>0.12499999999999992</v>
      </c>
      <c r="Y129" s="13">
        <f>Table1[[#This Row],[Sales$]]-Table1[[#This Row],[Profit$]]</f>
        <v>213.49300000000005</v>
      </c>
      <c r="Z129" s="13">
        <f>Table1[[#This Row],[Sales$]]/Table1[[#This Row],[Quantity]]</f>
        <v>34.856000000000002</v>
      </c>
      <c r="AA129" s="13">
        <f>Table1[[#This Row],[Profit$]]/Table1[[#This Row],[Quantity]]</f>
        <v>4.3569999999999975</v>
      </c>
      <c r="AB129" s="4" t="str">
        <f>IF(Table1[[#This Row],[Profit$]]&lt;0,"loss","profit")</f>
        <v>profit</v>
      </c>
      <c r="AC129" s="4" t="str">
        <f>IF(Table1[[#This Row],[Discount]]&gt;0.2,"high",IF(Table1[[#This Row],[Discount]]&gt;0.1,"average","low"))</f>
        <v>average</v>
      </c>
      <c r="AD129" s="12">
        <f>Table1[[#This Row],[Profit$]]/Table1[[#This Row],[cost price$]]</f>
        <v>0.14285714285714274</v>
      </c>
    </row>
    <row r="130" spans="1:30" ht="15.75" customHeight="1" x14ac:dyDescent="0.3">
      <c r="A130" s="2">
        <v>129</v>
      </c>
      <c r="B130" s="2" t="s">
        <v>546</v>
      </c>
      <c r="C130" s="3">
        <v>42680</v>
      </c>
      <c r="D130" s="3" t="str">
        <f>TEXT(Table1[[#This Row],[Order Date]],"MMMM")</f>
        <v>November</v>
      </c>
      <c r="E130" s="3" t="str">
        <f>TEXT(Table1[[#This Row],[Order Date]],"YYYy")</f>
        <v>2016</v>
      </c>
      <c r="F130" s="3">
        <v>42684</v>
      </c>
      <c r="G130" s="2" t="s">
        <v>20</v>
      </c>
      <c r="H130" s="2" t="s">
        <v>547</v>
      </c>
      <c r="I130" s="2" t="s">
        <v>548</v>
      </c>
      <c r="J130" s="2" t="s">
        <v>99</v>
      </c>
      <c r="K130" s="2" t="s">
        <v>24</v>
      </c>
      <c r="L130" s="2" t="s">
        <v>39</v>
      </c>
      <c r="M130" s="2" t="s">
        <v>40</v>
      </c>
      <c r="N130" s="2">
        <v>90004</v>
      </c>
      <c r="O130" s="2" t="s">
        <v>41</v>
      </c>
      <c r="P130" s="2" t="s">
        <v>301</v>
      </c>
      <c r="Q130" s="2" t="s">
        <v>29</v>
      </c>
      <c r="R130" s="2" t="s">
        <v>33</v>
      </c>
      <c r="S130" s="2" t="s">
        <v>549</v>
      </c>
      <c r="T130" s="6">
        <v>81.424000000000007</v>
      </c>
      <c r="U130" s="2">
        <v>2</v>
      </c>
      <c r="V130" s="9">
        <v>0.2</v>
      </c>
      <c r="W130" s="6">
        <v>-9.1601999999999961</v>
      </c>
      <c r="X130" s="12">
        <f>Table1[[#This Row],[Profit$]]/Table1[[#This Row],[Sales$]]</f>
        <v>-0.11249999999999995</v>
      </c>
      <c r="Y130" s="13">
        <f>Table1[[#This Row],[Sales$]]-Table1[[#This Row],[Profit$]]</f>
        <v>90.58420000000001</v>
      </c>
      <c r="Z130" s="13">
        <f>Table1[[#This Row],[Sales$]]/Table1[[#This Row],[Quantity]]</f>
        <v>40.712000000000003</v>
      </c>
      <c r="AA130" s="13">
        <f>Table1[[#This Row],[Profit$]]/Table1[[#This Row],[Quantity]]</f>
        <v>-4.5800999999999981</v>
      </c>
      <c r="AB130" s="4" t="str">
        <f>IF(Table1[[#This Row],[Profit$]]&lt;0,"loss","profit")</f>
        <v>loss</v>
      </c>
      <c r="AC130" s="4" t="str">
        <f>IF(Table1[[#This Row],[Discount]]&gt;0.2,"high",IF(Table1[[#This Row],[Discount]]&gt;0.1,"average","low"))</f>
        <v>average</v>
      </c>
      <c r="AD130" s="12">
        <f>Table1[[#This Row],[Profit$]]/Table1[[#This Row],[cost price$]]</f>
        <v>-0.10112359550561792</v>
      </c>
    </row>
    <row r="131" spans="1:30" ht="15.75" customHeight="1" x14ac:dyDescent="0.3">
      <c r="A131" s="2">
        <v>130</v>
      </c>
      <c r="B131" s="2" t="s">
        <v>546</v>
      </c>
      <c r="C131" s="3">
        <v>42680</v>
      </c>
      <c r="D131" s="3" t="str">
        <f>TEXT(Table1[[#This Row],[Order Date]],"MMMM")</f>
        <v>November</v>
      </c>
      <c r="E131" s="3" t="str">
        <f>TEXT(Table1[[#This Row],[Order Date]],"YYYy")</f>
        <v>2016</v>
      </c>
      <c r="F131" s="3">
        <v>42684</v>
      </c>
      <c r="G131" s="2" t="s">
        <v>20</v>
      </c>
      <c r="H131" s="2" t="s">
        <v>547</v>
      </c>
      <c r="I131" s="2" t="s">
        <v>548</v>
      </c>
      <c r="J131" s="2" t="s">
        <v>99</v>
      </c>
      <c r="K131" s="2" t="s">
        <v>24</v>
      </c>
      <c r="L131" s="2" t="s">
        <v>39</v>
      </c>
      <c r="M131" s="2" t="s">
        <v>40</v>
      </c>
      <c r="N131" s="2">
        <v>90004</v>
      </c>
      <c r="O131" s="2" t="s">
        <v>41</v>
      </c>
      <c r="P131" s="2" t="s">
        <v>550</v>
      </c>
      <c r="Q131" s="2" t="s">
        <v>29</v>
      </c>
      <c r="R131" s="2" t="s">
        <v>62</v>
      </c>
      <c r="S131" s="2" t="s">
        <v>551</v>
      </c>
      <c r="T131" s="6">
        <v>238.56</v>
      </c>
      <c r="U131" s="2">
        <v>3</v>
      </c>
      <c r="V131" s="9">
        <v>0</v>
      </c>
      <c r="W131" s="6">
        <v>26.241599999999977</v>
      </c>
      <c r="X131" s="12">
        <f>Table1[[#This Row],[Profit$]]/Table1[[#This Row],[Sales$]]</f>
        <v>0.1099999999999999</v>
      </c>
      <c r="Y131" s="13">
        <f>Table1[[#This Row],[Sales$]]-Table1[[#This Row],[Profit$]]</f>
        <v>212.31840000000003</v>
      </c>
      <c r="Z131" s="13">
        <f>Table1[[#This Row],[Sales$]]/Table1[[#This Row],[Quantity]]</f>
        <v>79.52</v>
      </c>
      <c r="AA131" s="13">
        <f>Table1[[#This Row],[Profit$]]/Table1[[#This Row],[Quantity]]</f>
        <v>8.7471999999999923</v>
      </c>
      <c r="AB131" s="4" t="str">
        <f>IF(Table1[[#This Row],[Profit$]]&lt;0,"loss","profit")</f>
        <v>profit</v>
      </c>
      <c r="AC131" s="4" t="str">
        <f>IF(Table1[[#This Row],[Discount]]&gt;0.2,"high",IF(Table1[[#This Row],[Discount]]&gt;0.1,"average","low"))</f>
        <v>low</v>
      </c>
      <c r="AD131" s="12">
        <f>Table1[[#This Row],[Profit$]]/Table1[[#This Row],[cost price$]]</f>
        <v>0.1235955056179774</v>
      </c>
    </row>
    <row r="132" spans="1:30" ht="15.75" customHeight="1" x14ac:dyDescent="0.3">
      <c r="A132" s="2">
        <v>131</v>
      </c>
      <c r="B132" s="2" t="s">
        <v>552</v>
      </c>
      <c r="C132" s="3">
        <v>42768</v>
      </c>
      <c r="D132" s="3" t="str">
        <f>TEXT(Table1[[#This Row],[Order Date]],"MMMM")</f>
        <v>February</v>
      </c>
      <c r="E132" s="3" t="str">
        <f>TEXT(Table1[[#This Row],[Order Date]],"YYYy")</f>
        <v>2017</v>
      </c>
      <c r="F132" s="3">
        <v>42771</v>
      </c>
      <c r="G132" s="2" t="s">
        <v>185</v>
      </c>
      <c r="H132" s="2" t="s">
        <v>553</v>
      </c>
      <c r="I132" s="2" t="s">
        <v>554</v>
      </c>
      <c r="J132" s="2" t="s">
        <v>38</v>
      </c>
      <c r="K132" s="2" t="s">
        <v>24</v>
      </c>
      <c r="L132" s="2" t="s">
        <v>494</v>
      </c>
      <c r="M132" s="2" t="s">
        <v>495</v>
      </c>
      <c r="N132" s="2">
        <v>43229</v>
      </c>
      <c r="O132" s="2" t="s">
        <v>145</v>
      </c>
      <c r="P132" s="2" t="s">
        <v>555</v>
      </c>
      <c r="Q132" s="2" t="s">
        <v>68</v>
      </c>
      <c r="R132" s="2" t="s">
        <v>69</v>
      </c>
      <c r="S132" s="2" t="s">
        <v>556</v>
      </c>
      <c r="T132" s="6">
        <v>59.969999999999992</v>
      </c>
      <c r="U132" s="2">
        <v>5</v>
      </c>
      <c r="V132" s="9">
        <v>0.4</v>
      </c>
      <c r="W132" s="6">
        <v>-11.993999999999993</v>
      </c>
      <c r="X132" s="12">
        <f>Table1[[#This Row],[Profit$]]/Table1[[#This Row],[Sales$]]</f>
        <v>-0.1999999999999999</v>
      </c>
      <c r="Y132" s="13">
        <f>Table1[[#This Row],[Sales$]]-Table1[[#This Row],[Profit$]]</f>
        <v>71.963999999999984</v>
      </c>
      <c r="Z132" s="13">
        <f>Table1[[#This Row],[Sales$]]/Table1[[#This Row],[Quantity]]</f>
        <v>11.993999999999998</v>
      </c>
      <c r="AA132" s="13">
        <f>Table1[[#This Row],[Profit$]]/Table1[[#This Row],[Quantity]]</f>
        <v>-2.3987999999999987</v>
      </c>
      <c r="AB132" s="4" t="str">
        <f>IF(Table1[[#This Row],[Profit$]]&lt;0,"loss","profit")</f>
        <v>loss</v>
      </c>
      <c r="AC132" s="4" t="str">
        <f>IF(Table1[[#This Row],[Discount]]&gt;0.2,"high",IF(Table1[[#This Row],[Discount]]&gt;0.1,"average","low"))</f>
        <v>high</v>
      </c>
      <c r="AD132" s="12">
        <f>Table1[[#This Row],[Profit$]]/Table1[[#This Row],[cost price$]]</f>
        <v>-0.1666666666666666</v>
      </c>
    </row>
    <row r="133" spans="1:30" ht="15.75" customHeight="1" x14ac:dyDescent="0.3">
      <c r="A133" s="2">
        <v>132</v>
      </c>
      <c r="B133" s="2" t="s">
        <v>552</v>
      </c>
      <c r="C133" s="3">
        <v>42768</v>
      </c>
      <c r="D133" s="3" t="str">
        <f>TEXT(Table1[[#This Row],[Order Date]],"MMMM")</f>
        <v>February</v>
      </c>
      <c r="E133" s="3" t="str">
        <f>TEXT(Table1[[#This Row],[Order Date]],"YYYy")</f>
        <v>2017</v>
      </c>
      <c r="F133" s="3">
        <v>42771</v>
      </c>
      <c r="G133" s="2" t="s">
        <v>185</v>
      </c>
      <c r="H133" s="2" t="s">
        <v>553</v>
      </c>
      <c r="I133" s="2" t="s">
        <v>554</v>
      </c>
      <c r="J133" s="2" t="s">
        <v>38</v>
      </c>
      <c r="K133" s="2" t="s">
        <v>24</v>
      </c>
      <c r="L133" s="2" t="s">
        <v>494</v>
      </c>
      <c r="M133" s="2" t="s">
        <v>495</v>
      </c>
      <c r="N133" s="2">
        <v>43229</v>
      </c>
      <c r="O133" s="2" t="s">
        <v>145</v>
      </c>
      <c r="P133" s="2" t="s">
        <v>557</v>
      </c>
      <c r="Q133" s="2" t="s">
        <v>43</v>
      </c>
      <c r="R133" s="2" t="s">
        <v>87</v>
      </c>
      <c r="S133" s="2" t="s">
        <v>558</v>
      </c>
      <c r="T133" s="6">
        <v>78.304000000000002</v>
      </c>
      <c r="U133" s="2">
        <v>2</v>
      </c>
      <c r="V133" s="9">
        <v>0.2</v>
      </c>
      <c r="W133" s="6">
        <v>29.363999999999997</v>
      </c>
      <c r="X133" s="12">
        <f>Table1[[#This Row],[Profit$]]/Table1[[#This Row],[Sales$]]</f>
        <v>0.37499999999999994</v>
      </c>
      <c r="Y133" s="13">
        <f>Table1[[#This Row],[Sales$]]-Table1[[#This Row],[Profit$]]</f>
        <v>48.940000000000005</v>
      </c>
      <c r="Z133" s="13">
        <f>Table1[[#This Row],[Sales$]]/Table1[[#This Row],[Quantity]]</f>
        <v>39.152000000000001</v>
      </c>
      <c r="AA133" s="13">
        <f>Table1[[#This Row],[Profit$]]/Table1[[#This Row],[Quantity]]</f>
        <v>14.681999999999999</v>
      </c>
      <c r="AB133" s="4" t="str">
        <f>IF(Table1[[#This Row],[Profit$]]&lt;0,"loss","profit")</f>
        <v>profit</v>
      </c>
      <c r="AC133" s="4" t="str">
        <f>IF(Table1[[#This Row],[Discount]]&gt;0.2,"high",IF(Table1[[#This Row],[Discount]]&gt;0.1,"average","low"))</f>
        <v>average</v>
      </c>
      <c r="AD133" s="12">
        <f>Table1[[#This Row],[Profit$]]/Table1[[#This Row],[cost price$]]</f>
        <v>0.59999999999999987</v>
      </c>
    </row>
    <row r="134" spans="1:30" ht="15.75" customHeight="1" x14ac:dyDescent="0.3">
      <c r="A134" s="2">
        <v>133</v>
      </c>
      <c r="B134" s="2" t="s">
        <v>552</v>
      </c>
      <c r="C134" s="3">
        <v>42768</v>
      </c>
      <c r="D134" s="3" t="str">
        <f>TEXT(Table1[[#This Row],[Order Date]],"MMMM")</f>
        <v>February</v>
      </c>
      <c r="E134" s="3" t="str">
        <f>TEXT(Table1[[#This Row],[Order Date]],"YYYy")</f>
        <v>2017</v>
      </c>
      <c r="F134" s="3">
        <v>42771</v>
      </c>
      <c r="G134" s="2" t="s">
        <v>185</v>
      </c>
      <c r="H134" s="2" t="s">
        <v>553</v>
      </c>
      <c r="I134" s="2" t="s">
        <v>554</v>
      </c>
      <c r="J134" s="2" t="s">
        <v>38</v>
      </c>
      <c r="K134" s="2" t="s">
        <v>24</v>
      </c>
      <c r="L134" s="2" t="s">
        <v>494</v>
      </c>
      <c r="M134" s="2" t="s">
        <v>495</v>
      </c>
      <c r="N134" s="2">
        <v>43229</v>
      </c>
      <c r="O134" s="2" t="s">
        <v>145</v>
      </c>
      <c r="P134" s="2" t="s">
        <v>559</v>
      </c>
      <c r="Q134" s="2" t="s">
        <v>43</v>
      </c>
      <c r="R134" s="2" t="s">
        <v>266</v>
      </c>
      <c r="S134" s="2" t="s">
        <v>560</v>
      </c>
      <c r="T134" s="6">
        <v>21.456</v>
      </c>
      <c r="U134" s="2">
        <v>9</v>
      </c>
      <c r="V134" s="9">
        <v>0.2</v>
      </c>
      <c r="W134" s="6">
        <v>6.9731999999999976</v>
      </c>
      <c r="X134" s="12">
        <f>Table1[[#This Row],[Profit$]]/Table1[[#This Row],[Sales$]]</f>
        <v>0.3249999999999999</v>
      </c>
      <c r="Y134" s="13">
        <f>Table1[[#This Row],[Sales$]]-Table1[[#This Row],[Profit$]]</f>
        <v>14.482800000000001</v>
      </c>
      <c r="Z134" s="13">
        <f>Table1[[#This Row],[Sales$]]/Table1[[#This Row],[Quantity]]</f>
        <v>2.3839999999999999</v>
      </c>
      <c r="AA134" s="13">
        <f>Table1[[#This Row],[Profit$]]/Table1[[#This Row],[Quantity]]</f>
        <v>0.77479999999999971</v>
      </c>
      <c r="AB134" s="4" t="str">
        <f>IF(Table1[[#This Row],[Profit$]]&lt;0,"loss","profit")</f>
        <v>profit</v>
      </c>
      <c r="AC134" s="4" t="str">
        <f>IF(Table1[[#This Row],[Discount]]&gt;0.2,"high",IF(Table1[[#This Row],[Discount]]&gt;0.1,"average","low"))</f>
        <v>average</v>
      </c>
      <c r="AD134" s="12">
        <f>Table1[[#This Row],[Profit$]]/Table1[[#This Row],[cost price$]]</f>
        <v>0.48148148148148129</v>
      </c>
    </row>
    <row r="135" spans="1:30" ht="15.75" customHeight="1" x14ac:dyDescent="0.3">
      <c r="A135" s="2">
        <v>134</v>
      </c>
      <c r="B135" s="2" t="s">
        <v>561</v>
      </c>
      <c r="C135" s="3">
        <v>42656</v>
      </c>
      <c r="D135" s="3" t="str">
        <f>TEXT(Table1[[#This Row],[Order Date]],"MMMM")</f>
        <v>October</v>
      </c>
      <c r="E135" s="3" t="str">
        <f>TEXT(Table1[[#This Row],[Order Date]],"YYYy")</f>
        <v>2016</v>
      </c>
      <c r="F135" s="3">
        <v>42662</v>
      </c>
      <c r="G135" s="2" t="s">
        <v>47</v>
      </c>
      <c r="H135" s="2" t="s">
        <v>562</v>
      </c>
      <c r="I135" s="2" t="s">
        <v>563</v>
      </c>
      <c r="J135" s="2" t="s">
        <v>23</v>
      </c>
      <c r="K135" s="2" t="s">
        <v>24</v>
      </c>
      <c r="L135" s="2" t="s">
        <v>564</v>
      </c>
      <c r="M135" s="2" t="s">
        <v>40</v>
      </c>
      <c r="N135" s="2">
        <v>95661</v>
      </c>
      <c r="O135" s="2" t="s">
        <v>41</v>
      </c>
      <c r="P135" s="2" t="s">
        <v>565</v>
      </c>
      <c r="Q135" s="2" t="s">
        <v>43</v>
      </c>
      <c r="R135" s="2" t="s">
        <v>87</v>
      </c>
      <c r="S135" s="2" t="s">
        <v>566</v>
      </c>
      <c r="T135" s="6">
        <v>20.04</v>
      </c>
      <c r="U135" s="2">
        <v>3</v>
      </c>
      <c r="V135" s="9">
        <v>0</v>
      </c>
      <c r="W135" s="6">
        <v>9.6191999999999993</v>
      </c>
      <c r="X135" s="12">
        <f>Table1[[#This Row],[Profit$]]/Table1[[#This Row],[Sales$]]</f>
        <v>0.48</v>
      </c>
      <c r="Y135" s="13">
        <f>Table1[[#This Row],[Sales$]]-Table1[[#This Row],[Profit$]]</f>
        <v>10.4208</v>
      </c>
      <c r="Z135" s="13">
        <f>Table1[[#This Row],[Sales$]]/Table1[[#This Row],[Quantity]]</f>
        <v>6.68</v>
      </c>
      <c r="AA135" s="13">
        <f>Table1[[#This Row],[Profit$]]/Table1[[#This Row],[Quantity]]</f>
        <v>3.2063999999999999</v>
      </c>
      <c r="AB135" s="4" t="str">
        <f>IF(Table1[[#This Row],[Profit$]]&lt;0,"loss","profit")</f>
        <v>profit</v>
      </c>
      <c r="AC135" s="4" t="str">
        <f>IF(Table1[[#This Row],[Discount]]&gt;0.2,"high",IF(Table1[[#This Row],[Discount]]&gt;0.1,"average","low"))</f>
        <v>low</v>
      </c>
      <c r="AD135" s="12">
        <f>Table1[[#This Row],[Profit$]]/Table1[[#This Row],[cost price$]]</f>
        <v>0.92307692307692302</v>
      </c>
    </row>
    <row r="136" spans="1:30" ht="15.75" customHeight="1" x14ac:dyDescent="0.3">
      <c r="A136" s="2">
        <v>135</v>
      </c>
      <c r="B136" s="2" t="s">
        <v>561</v>
      </c>
      <c r="C136" s="3">
        <v>42656</v>
      </c>
      <c r="D136" s="3" t="str">
        <f>TEXT(Table1[[#This Row],[Order Date]],"MMMM")</f>
        <v>October</v>
      </c>
      <c r="E136" s="3" t="str">
        <f>TEXT(Table1[[#This Row],[Order Date]],"YYYy")</f>
        <v>2016</v>
      </c>
      <c r="F136" s="3">
        <v>42662</v>
      </c>
      <c r="G136" s="2" t="s">
        <v>47</v>
      </c>
      <c r="H136" s="2" t="s">
        <v>562</v>
      </c>
      <c r="I136" s="2" t="s">
        <v>563</v>
      </c>
      <c r="J136" s="2" t="s">
        <v>23</v>
      </c>
      <c r="K136" s="2" t="s">
        <v>24</v>
      </c>
      <c r="L136" s="2" t="s">
        <v>564</v>
      </c>
      <c r="M136" s="2" t="s">
        <v>40</v>
      </c>
      <c r="N136" s="2">
        <v>95661</v>
      </c>
      <c r="O136" s="2" t="s">
        <v>41</v>
      </c>
      <c r="P136" s="2" t="s">
        <v>567</v>
      </c>
      <c r="Q136" s="2" t="s">
        <v>43</v>
      </c>
      <c r="R136" s="2" t="s">
        <v>87</v>
      </c>
      <c r="S136" s="2" t="s">
        <v>568</v>
      </c>
      <c r="T136" s="6">
        <v>35.44</v>
      </c>
      <c r="U136" s="2">
        <v>1</v>
      </c>
      <c r="V136" s="9">
        <v>0</v>
      </c>
      <c r="W136" s="6">
        <v>16.656799999999997</v>
      </c>
      <c r="X136" s="12">
        <f>Table1[[#This Row],[Profit$]]/Table1[[#This Row],[Sales$]]</f>
        <v>0.46999999999999992</v>
      </c>
      <c r="Y136" s="13">
        <f>Table1[[#This Row],[Sales$]]-Table1[[#This Row],[Profit$]]</f>
        <v>18.783200000000001</v>
      </c>
      <c r="Z136" s="13">
        <f>Table1[[#This Row],[Sales$]]/Table1[[#This Row],[Quantity]]</f>
        <v>35.44</v>
      </c>
      <c r="AA136" s="13">
        <f>Table1[[#This Row],[Profit$]]/Table1[[#This Row],[Quantity]]</f>
        <v>16.656799999999997</v>
      </c>
      <c r="AB136" s="4" t="str">
        <f>IF(Table1[[#This Row],[Profit$]]&lt;0,"loss","profit")</f>
        <v>profit</v>
      </c>
      <c r="AC136" s="4" t="str">
        <f>IF(Table1[[#This Row],[Discount]]&gt;0.2,"high",IF(Table1[[#This Row],[Discount]]&gt;0.1,"average","low"))</f>
        <v>low</v>
      </c>
      <c r="AD136" s="12">
        <f>Table1[[#This Row],[Profit$]]/Table1[[#This Row],[cost price$]]</f>
        <v>0.88679245283018848</v>
      </c>
    </row>
    <row r="137" spans="1:30" ht="15.75" customHeight="1" x14ac:dyDescent="0.3">
      <c r="A137" s="2">
        <v>136</v>
      </c>
      <c r="B137" s="2" t="s">
        <v>561</v>
      </c>
      <c r="C137" s="3">
        <v>42656</v>
      </c>
      <c r="D137" s="3" t="str">
        <f>TEXT(Table1[[#This Row],[Order Date]],"MMMM")</f>
        <v>October</v>
      </c>
      <c r="E137" s="3" t="str">
        <f>TEXT(Table1[[#This Row],[Order Date]],"YYYy")</f>
        <v>2016</v>
      </c>
      <c r="F137" s="3">
        <v>42662</v>
      </c>
      <c r="G137" s="2" t="s">
        <v>47</v>
      </c>
      <c r="H137" s="2" t="s">
        <v>562</v>
      </c>
      <c r="I137" s="2" t="s">
        <v>563</v>
      </c>
      <c r="J137" s="2" t="s">
        <v>23</v>
      </c>
      <c r="K137" s="2" t="s">
        <v>24</v>
      </c>
      <c r="L137" s="2" t="s">
        <v>564</v>
      </c>
      <c r="M137" s="2" t="s">
        <v>40</v>
      </c>
      <c r="N137" s="2">
        <v>95661</v>
      </c>
      <c r="O137" s="2" t="s">
        <v>41</v>
      </c>
      <c r="P137" s="2" t="s">
        <v>569</v>
      </c>
      <c r="Q137" s="2" t="s">
        <v>43</v>
      </c>
      <c r="R137" s="2" t="s">
        <v>65</v>
      </c>
      <c r="S137" s="2" t="s">
        <v>570</v>
      </c>
      <c r="T137" s="6">
        <v>11.52</v>
      </c>
      <c r="U137" s="2">
        <v>4</v>
      </c>
      <c r="V137" s="9">
        <v>0</v>
      </c>
      <c r="W137" s="6">
        <v>3.4559999999999995</v>
      </c>
      <c r="X137" s="12">
        <f>Table1[[#This Row],[Profit$]]/Table1[[#This Row],[Sales$]]</f>
        <v>0.3</v>
      </c>
      <c r="Y137" s="13">
        <f>Table1[[#This Row],[Sales$]]-Table1[[#This Row],[Profit$]]</f>
        <v>8.0640000000000001</v>
      </c>
      <c r="Z137" s="13">
        <f>Table1[[#This Row],[Sales$]]/Table1[[#This Row],[Quantity]]</f>
        <v>2.88</v>
      </c>
      <c r="AA137" s="13">
        <f>Table1[[#This Row],[Profit$]]/Table1[[#This Row],[Quantity]]</f>
        <v>0.86399999999999988</v>
      </c>
      <c r="AB137" s="4" t="str">
        <f>IF(Table1[[#This Row],[Profit$]]&lt;0,"loss","profit")</f>
        <v>profit</v>
      </c>
      <c r="AC137" s="4" t="str">
        <f>IF(Table1[[#This Row],[Discount]]&gt;0.2,"high",IF(Table1[[#This Row],[Discount]]&gt;0.1,"average","low"))</f>
        <v>low</v>
      </c>
      <c r="AD137" s="12">
        <f>Table1[[#This Row],[Profit$]]/Table1[[#This Row],[cost price$]]</f>
        <v>0.42857142857142849</v>
      </c>
    </row>
    <row r="138" spans="1:30" ht="15.75" customHeight="1" x14ac:dyDescent="0.3">
      <c r="A138" s="2">
        <v>137</v>
      </c>
      <c r="B138" s="2" t="s">
        <v>561</v>
      </c>
      <c r="C138" s="3">
        <v>42656</v>
      </c>
      <c r="D138" s="3" t="str">
        <f>TEXT(Table1[[#This Row],[Order Date]],"MMMM")</f>
        <v>October</v>
      </c>
      <c r="E138" s="3" t="str">
        <f>TEXT(Table1[[#This Row],[Order Date]],"YYYy")</f>
        <v>2016</v>
      </c>
      <c r="F138" s="3">
        <v>42662</v>
      </c>
      <c r="G138" s="2" t="s">
        <v>47</v>
      </c>
      <c r="H138" s="2" t="s">
        <v>562</v>
      </c>
      <c r="I138" s="2" t="s">
        <v>563</v>
      </c>
      <c r="J138" s="2" t="s">
        <v>23</v>
      </c>
      <c r="K138" s="2" t="s">
        <v>24</v>
      </c>
      <c r="L138" s="2" t="s">
        <v>564</v>
      </c>
      <c r="M138" s="2" t="s">
        <v>40</v>
      </c>
      <c r="N138" s="2">
        <v>95661</v>
      </c>
      <c r="O138" s="2" t="s">
        <v>41</v>
      </c>
      <c r="P138" s="2" t="s">
        <v>571</v>
      </c>
      <c r="Q138" s="2" t="s">
        <v>43</v>
      </c>
      <c r="R138" s="2" t="s">
        <v>266</v>
      </c>
      <c r="S138" s="2" t="s">
        <v>572</v>
      </c>
      <c r="T138" s="6">
        <v>4.0199999999999996</v>
      </c>
      <c r="U138" s="2">
        <v>2</v>
      </c>
      <c r="V138" s="9">
        <v>0</v>
      </c>
      <c r="W138" s="6">
        <v>1.9697999999999998</v>
      </c>
      <c r="X138" s="12">
        <f>Table1[[#This Row],[Profit$]]/Table1[[#This Row],[Sales$]]</f>
        <v>0.49</v>
      </c>
      <c r="Y138" s="13">
        <f>Table1[[#This Row],[Sales$]]-Table1[[#This Row],[Profit$]]</f>
        <v>2.0501999999999998</v>
      </c>
      <c r="Z138" s="13">
        <f>Table1[[#This Row],[Sales$]]/Table1[[#This Row],[Quantity]]</f>
        <v>2.0099999999999998</v>
      </c>
      <c r="AA138" s="13">
        <f>Table1[[#This Row],[Profit$]]/Table1[[#This Row],[Quantity]]</f>
        <v>0.98489999999999989</v>
      </c>
      <c r="AB138" s="4" t="str">
        <f>IF(Table1[[#This Row],[Profit$]]&lt;0,"loss","profit")</f>
        <v>profit</v>
      </c>
      <c r="AC138" s="4" t="str">
        <f>IF(Table1[[#This Row],[Discount]]&gt;0.2,"high",IF(Table1[[#This Row],[Discount]]&gt;0.1,"average","low"))</f>
        <v>low</v>
      </c>
      <c r="AD138" s="12">
        <f>Table1[[#This Row],[Profit$]]/Table1[[#This Row],[cost price$]]</f>
        <v>0.96078431372549022</v>
      </c>
    </row>
    <row r="139" spans="1:30" ht="15.75" customHeight="1" x14ac:dyDescent="0.3">
      <c r="A139" s="2">
        <v>138</v>
      </c>
      <c r="B139" s="2" t="s">
        <v>561</v>
      </c>
      <c r="C139" s="3">
        <v>42656</v>
      </c>
      <c r="D139" s="3" t="str">
        <f>TEXT(Table1[[#This Row],[Order Date]],"MMMM")</f>
        <v>October</v>
      </c>
      <c r="E139" s="3" t="str">
        <f>TEXT(Table1[[#This Row],[Order Date]],"YYYy")</f>
        <v>2016</v>
      </c>
      <c r="F139" s="3">
        <v>42662</v>
      </c>
      <c r="G139" s="2" t="s">
        <v>47</v>
      </c>
      <c r="H139" s="2" t="s">
        <v>562</v>
      </c>
      <c r="I139" s="2" t="s">
        <v>563</v>
      </c>
      <c r="J139" s="2" t="s">
        <v>23</v>
      </c>
      <c r="K139" s="2" t="s">
        <v>24</v>
      </c>
      <c r="L139" s="2" t="s">
        <v>564</v>
      </c>
      <c r="M139" s="2" t="s">
        <v>40</v>
      </c>
      <c r="N139" s="2">
        <v>95661</v>
      </c>
      <c r="O139" s="2" t="s">
        <v>41</v>
      </c>
      <c r="P139" s="2" t="s">
        <v>573</v>
      </c>
      <c r="Q139" s="2" t="s">
        <v>43</v>
      </c>
      <c r="R139" s="2" t="s">
        <v>72</v>
      </c>
      <c r="S139" s="2" t="s">
        <v>574</v>
      </c>
      <c r="T139" s="6">
        <v>76.176000000000002</v>
      </c>
      <c r="U139" s="2">
        <v>3</v>
      </c>
      <c r="V139" s="9">
        <v>0.2</v>
      </c>
      <c r="W139" s="6">
        <v>26.661599999999996</v>
      </c>
      <c r="X139" s="12">
        <f>Table1[[#This Row],[Profit$]]/Table1[[#This Row],[Sales$]]</f>
        <v>0.34999999999999992</v>
      </c>
      <c r="Y139" s="13">
        <f>Table1[[#This Row],[Sales$]]-Table1[[#This Row],[Profit$]]</f>
        <v>49.514400000000009</v>
      </c>
      <c r="Z139" s="13">
        <f>Table1[[#This Row],[Sales$]]/Table1[[#This Row],[Quantity]]</f>
        <v>25.391999999999999</v>
      </c>
      <c r="AA139" s="13">
        <f>Table1[[#This Row],[Profit$]]/Table1[[#This Row],[Quantity]]</f>
        <v>8.8871999999999982</v>
      </c>
      <c r="AB139" s="4" t="str">
        <f>IF(Table1[[#This Row],[Profit$]]&lt;0,"loss","profit")</f>
        <v>profit</v>
      </c>
      <c r="AC139" s="4" t="str">
        <f>IF(Table1[[#This Row],[Discount]]&gt;0.2,"high",IF(Table1[[#This Row],[Discount]]&gt;0.1,"average","low"))</f>
        <v>average</v>
      </c>
      <c r="AD139" s="12">
        <f>Table1[[#This Row],[Profit$]]/Table1[[#This Row],[cost price$]]</f>
        <v>0.53846153846153832</v>
      </c>
    </row>
    <row r="140" spans="1:30" ht="15.75" customHeight="1" x14ac:dyDescent="0.3">
      <c r="A140" s="2">
        <v>139</v>
      </c>
      <c r="B140" s="2" t="s">
        <v>561</v>
      </c>
      <c r="C140" s="3">
        <v>42656</v>
      </c>
      <c r="D140" s="3" t="str">
        <f>TEXT(Table1[[#This Row],[Order Date]],"MMMM")</f>
        <v>October</v>
      </c>
      <c r="E140" s="3" t="str">
        <f>TEXT(Table1[[#This Row],[Order Date]],"YYYy")</f>
        <v>2016</v>
      </c>
      <c r="F140" s="3">
        <v>42662</v>
      </c>
      <c r="G140" s="2" t="s">
        <v>47</v>
      </c>
      <c r="H140" s="2" t="s">
        <v>562</v>
      </c>
      <c r="I140" s="2" t="s">
        <v>563</v>
      </c>
      <c r="J140" s="2" t="s">
        <v>23</v>
      </c>
      <c r="K140" s="2" t="s">
        <v>24</v>
      </c>
      <c r="L140" s="2" t="s">
        <v>564</v>
      </c>
      <c r="M140" s="2" t="s">
        <v>40</v>
      </c>
      <c r="N140" s="2">
        <v>95661</v>
      </c>
      <c r="O140" s="2" t="s">
        <v>41</v>
      </c>
      <c r="P140" s="2" t="s">
        <v>575</v>
      </c>
      <c r="Q140" s="2" t="s">
        <v>43</v>
      </c>
      <c r="R140" s="2" t="s">
        <v>576</v>
      </c>
      <c r="S140" s="2" t="s">
        <v>577</v>
      </c>
      <c r="T140" s="6">
        <v>65.88</v>
      </c>
      <c r="U140" s="2">
        <v>6</v>
      </c>
      <c r="V140" s="9">
        <v>0</v>
      </c>
      <c r="W140" s="6">
        <v>18.446400000000004</v>
      </c>
      <c r="X140" s="12">
        <f>Table1[[#This Row],[Profit$]]/Table1[[#This Row],[Sales$]]</f>
        <v>0.28000000000000008</v>
      </c>
      <c r="Y140" s="13">
        <f>Table1[[#This Row],[Sales$]]-Table1[[#This Row],[Profit$]]</f>
        <v>47.433599999999991</v>
      </c>
      <c r="Z140" s="13">
        <f>Table1[[#This Row],[Sales$]]/Table1[[#This Row],[Quantity]]</f>
        <v>10.979999999999999</v>
      </c>
      <c r="AA140" s="13">
        <f>Table1[[#This Row],[Profit$]]/Table1[[#This Row],[Quantity]]</f>
        <v>3.0744000000000007</v>
      </c>
      <c r="AB140" s="4" t="str">
        <f>IF(Table1[[#This Row],[Profit$]]&lt;0,"loss","profit")</f>
        <v>profit</v>
      </c>
      <c r="AC140" s="4" t="str">
        <f>IF(Table1[[#This Row],[Discount]]&gt;0.2,"high",IF(Table1[[#This Row],[Discount]]&gt;0.1,"average","low"))</f>
        <v>low</v>
      </c>
      <c r="AD140" s="12">
        <f>Table1[[#This Row],[Profit$]]/Table1[[#This Row],[cost price$]]</f>
        <v>0.38888888888888906</v>
      </c>
    </row>
    <row r="141" spans="1:30" ht="15.75" customHeight="1" x14ac:dyDescent="0.3">
      <c r="A141" s="2">
        <v>140</v>
      </c>
      <c r="B141" s="2" t="s">
        <v>561</v>
      </c>
      <c r="C141" s="3">
        <v>42656</v>
      </c>
      <c r="D141" s="3" t="str">
        <f>TEXT(Table1[[#This Row],[Order Date]],"MMMM")</f>
        <v>October</v>
      </c>
      <c r="E141" s="3" t="str">
        <f>TEXT(Table1[[#This Row],[Order Date]],"YYYy")</f>
        <v>2016</v>
      </c>
      <c r="F141" s="3">
        <v>42662</v>
      </c>
      <c r="G141" s="2" t="s">
        <v>47</v>
      </c>
      <c r="H141" s="2" t="s">
        <v>562</v>
      </c>
      <c r="I141" s="2" t="s">
        <v>563</v>
      </c>
      <c r="J141" s="2" t="s">
        <v>23</v>
      </c>
      <c r="K141" s="2" t="s">
        <v>24</v>
      </c>
      <c r="L141" s="2" t="s">
        <v>564</v>
      </c>
      <c r="M141" s="2" t="s">
        <v>40</v>
      </c>
      <c r="N141" s="2">
        <v>95661</v>
      </c>
      <c r="O141" s="2" t="s">
        <v>41</v>
      </c>
      <c r="P141" s="2" t="s">
        <v>256</v>
      </c>
      <c r="Q141" s="2" t="s">
        <v>29</v>
      </c>
      <c r="R141" s="2" t="s">
        <v>62</v>
      </c>
      <c r="S141" s="2" t="s">
        <v>257</v>
      </c>
      <c r="T141" s="6">
        <v>43.120000000000005</v>
      </c>
      <c r="U141" s="2">
        <v>14</v>
      </c>
      <c r="V141" s="9">
        <v>0</v>
      </c>
      <c r="W141" s="6">
        <v>20.697599999999998</v>
      </c>
      <c r="X141" s="12">
        <f>Table1[[#This Row],[Profit$]]/Table1[[#This Row],[Sales$]]</f>
        <v>0.47999999999999987</v>
      </c>
      <c r="Y141" s="13">
        <f>Table1[[#This Row],[Sales$]]-Table1[[#This Row],[Profit$]]</f>
        <v>22.422400000000007</v>
      </c>
      <c r="Z141" s="13">
        <f>Table1[[#This Row],[Sales$]]/Table1[[#This Row],[Quantity]]</f>
        <v>3.0800000000000005</v>
      </c>
      <c r="AA141" s="13">
        <f>Table1[[#This Row],[Profit$]]/Table1[[#This Row],[Quantity]]</f>
        <v>1.4783999999999999</v>
      </c>
      <c r="AB141" s="4" t="str">
        <f>IF(Table1[[#This Row],[Profit$]]&lt;0,"loss","profit")</f>
        <v>profit</v>
      </c>
      <c r="AC141" s="4" t="str">
        <f>IF(Table1[[#This Row],[Discount]]&gt;0.2,"high",IF(Table1[[#This Row],[Discount]]&gt;0.1,"average","low"))</f>
        <v>low</v>
      </c>
      <c r="AD141" s="12">
        <f>Table1[[#This Row],[Profit$]]/Table1[[#This Row],[cost price$]]</f>
        <v>0.92307692307692268</v>
      </c>
    </row>
    <row r="142" spans="1:30" ht="15.75" customHeight="1" x14ac:dyDescent="0.3">
      <c r="A142" s="2">
        <v>141</v>
      </c>
      <c r="B142" s="2" t="s">
        <v>578</v>
      </c>
      <c r="C142" s="3">
        <v>42618</v>
      </c>
      <c r="D142" s="3" t="str">
        <f>TEXT(Table1[[#This Row],[Order Date]],"MMMM")</f>
        <v>September</v>
      </c>
      <c r="E142" s="3" t="str">
        <f>TEXT(Table1[[#This Row],[Order Date]],"YYYy")</f>
        <v>2016</v>
      </c>
      <c r="F142" s="3">
        <v>42620</v>
      </c>
      <c r="G142" s="2" t="s">
        <v>20</v>
      </c>
      <c r="H142" s="2" t="s">
        <v>579</v>
      </c>
      <c r="I142" s="2" t="s">
        <v>580</v>
      </c>
      <c r="J142" s="2" t="s">
        <v>38</v>
      </c>
      <c r="K142" s="2" t="s">
        <v>24</v>
      </c>
      <c r="L142" s="2" t="s">
        <v>143</v>
      </c>
      <c r="M142" s="2" t="s">
        <v>144</v>
      </c>
      <c r="N142" s="2">
        <v>19140</v>
      </c>
      <c r="O142" s="2" t="s">
        <v>145</v>
      </c>
      <c r="P142" s="2" t="s">
        <v>167</v>
      </c>
      <c r="Q142" s="2" t="s">
        <v>29</v>
      </c>
      <c r="R142" s="2" t="s">
        <v>62</v>
      </c>
      <c r="S142" s="2" t="s">
        <v>168</v>
      </c>
      <c r="T142" s="6">
        <v>82.800000000000011</v>
      </c>
      <c r="U142" s="2">
        <v>2</v>
      </c>
      <c r="V142" s="9">
        <v>0.2</v>
      </c>
      <c r="W142" s="6">
        <v>10.349999999999994</v>
      </c>
      <c r="X142" s="12">
        <f>Table1[[#This Row],[Profit$]]/Table1[[#This Row],[Sales$]]</f>
        <v>0.12499999999999992</v>
      </c>
      <c r="Y142" s="13">
        <f>Table1[[#This Row],[Sales$]]-Table1[[#This Row],[Profit$]]</f>
        <v>72.450000000000017</v>
      </c>
      <c r="Z142" s="13">
        <f>Table1[[#This Row],[Sales$]]/Table1[[#This Row],[Quantity]]</f>
        <v>41.400000000000006</v>
      </c>
      <c r="AA142" s="13">
        <f>Table1[[#This Row],[Profit$]]/Table1[[#This Row],[Quantity]]</f>
        <v>5.1749999999999972</v>
      </c>
      <c r="AB142" s="4" t="str">
        <f>IF(Table1[[#This Row],[Profit$]]&lt;0,"loss","profit")</f>
        <v>profit</v>
      </c>
      <c r="AC142" s="4" t="str">
        <f>IF(Table1[[#This Row],[Discount]]&gt;0.2,"high",IF(Table1[[#This Row],[Discount]]&gt;0.1,"average","low"))</f>
        <v>average</v>
      </c>
      <c r="AD142" s="12">
        <f>Table1[[#This Row],[Profit$]]/Table1[[#This Row],[cost price$]]</f>
        <v>0.14285714285714274</v>
      </c>
    </row>
    <row r="143" spans="1:30" ht="15.75" customHeight="1" x14ac:dyDescent="0.3">
      <c r="A143" s="2">
        <v>142</v>
      </c>
      <c r="B143" s="2" t="s">
        <v>581</v>
      </c>
      <c r="C143" s="3">
        <v>42996</v>
      </c>
      <c r="D143" s="3" t="str">
        <f>TEXT(Table1[[#This Row],[Order Date]],"MMMM")</f>
        <v>September</v>
      </c>
      <c r="E143" s="3" t="str">
        <f>TEXT(Table1[[#This Row],[Order Date]],"YYYy")</f>
        <v>2017</v>
      </c>
      <c r="F143" s="3">
        <v>43001</v>
      </c>
      <c r="G143" s="2" t="s">
        <v>47</v>
      </c>
      <c r="H143" s="2" t="s">
        <v>582</v>
      </c>
      <c r="I143" s="2" t="s">
        <v>583</v>
      </c>
      <c r="J143" s="2" t="s">
        <v>38</v>
      </c>
      <c r="K143" s="2" t="s">
        <v>24</v>
      </c>
      <c r="L143" s="2" t="s">
        <v>124</v>
      </c>
      <c r="M143" s="2" t="s">
        <v>40</v>
      </c>
      <c r="N143" s="2">
        <v>94122</v>
      </c>
      <c r="O143" s="2" t="s">
        <v>41</v>
      </c>
      <c r="P143" s="2" t="s">
        <v>584</v>
      </c>
      <c r="Q143" s="2" t="s">
        <v>43</v>
      </c>
      <c r="R143" s="2" t="s">
        <v>65</v>
      </c>
      <c r="S143" s="2" t="s">
        <v>585</v>
      </c>
      <c r="T143" s="6">
        <v>8.82</v>
      </c>
      <c r="U143" s="2">
        <v>3</v>
      </c>
      <c r="V143" s="9">
        <v>0</v>
      </c>
      <c r="W143" s="6">
        <v>2.3814000000000002</v>
      </c>
      <c r="X143" s="12">
        <f>Table1[[#This Row],[Profit$]]/Table1[[#This Row],[Sales$]]</f>
        <v>0.27</v>
      </c>
      <c r="Y143" s="13">
        <f>Table1[[#This Row],[Sales$]]-Table1[[#This Row],[Profit$]]</f>
        <v>6.4386000000000001</v>
      </c>
      <c r="Z143" s="13">
        <f>Table1[[#This Row],[Sales$]]/Table1[[#This Row],[Quantity]]</f>
        <v>2.94</v>
      </c>
      <c r="AA143" s="13">
        <f>Table1[[#This Row],[Profit$]]/Table1[[#This Row],[Quantity]]</f>
        <v>0.79380000000000006</v>
      </c>
      <c r="AB143" s="4" t="str">
        <f>IF(Table1[[#This Row],[Profit$]]&lt;0,"loss","profit")</f>
        <v>profit</v>
      </c>
      <c r="AC143" s="4" t="str">
        <f>IF(Table1[[#This Row],[Discount]]&gt;0.2,"high",IF(Table1[[#This Row],[Discount]]&gt;0.1,"average","low"))</f>
        <v>low</v>
      </c>
      <c r="AD143" s="12">
        <f>Table1[[#This Row],[Profit$]]/Table1[[#This Row],[cost price$]]</f>
        <v>0.36986301369863017</v>
      </c>
    </row>
    <row r="144" spans="1:30" ht="15.75" customHeight="1" x14ac:dyDescent="0.3">
      <c r="A144" s="2">
        <v>143</v>
      </c>
      <c r="B144" s="2" t="s">
        <v>581</v>
      </c>
      <c r="C144" s="3">
        <v>42996</v>
      </c>
      <c r="D144" s="3" t="str">
        <f>TEXT(Table1[[#This Row],[Order Date]],"MMMM")</f>
        <v>September</v>
      </c>
      <c r="E144" s="3" t="str">
        <f>TEXT(Table1[[#This Row],[Order Date]],"YYYy")</f>
        <v>2017</v>
      </c>
      <c r="F144" s="3">
        <v>43001</v>
      </c>
      <c r="G144" s="2" t="s">
        <v>47</v>
      </c>
      <c r="H144" s="2" t="s">
        <v>582</v>
      </c>
      <c r="I144" s="2" t="s">
        <v>583</v>
      </c>
      <c r="J144" s="2" t="s">
        <v>38</v>
      </c>
      <c r="K144" s="2" t="s">
        <v>24</v>
      </c>
      <c r="L144" s="2" t="s">
        <v>124</v>
      </c>
      <c r="M144" s="2" t="s">
        <v>40</v>
      </c>
      <c r="N144" s="2">
        <v>94122</v>
      </c>
      <c r="O144" s="2" t="s">
        <v>41</v>
      </c>
      <c r="P144" s="2" t="s">
        <v>586</v>
      </c>
      <c r="Q144" s="2" t="s">
        <v>43</v>
      </c>
      <c r="R144" s="2" t="s">
        <v>170</v>
      </c>
      <c r="S144" s="2" t="s">
        <v>587</v>
      </c>
      <c r="T144" s="6">
        <v>10.86</v>
      </c>
      <c r="U144" s="2">
        <v>3</v>
      </c>
      <c r="V144" s="9">
        <v>0</v>
      </c>
      <c r="W144" s="6">
        <v>5.1042000000000005</v>
      </c>
      <c r="X144" s="12">
        <f>Table1[[#This Row],[Profit$]]/Table1[[#This Row],[Sales$]]</f>
        <v>0.47000000000000008</v>
      </c>
      <c r="Y144" s="13">
        <f>Table1[[#This Row],[Sales$]]-Table1[[#This Row],[Profit$]]</f>
        <v>5.7557999999999989</v>
      </c>
      <c r="Z144" s="13">
        <f>Table1[[#This Row],[Sales$]]/Table1[[#This Row],[Quantity]]</f>
        <v>3.6199999999999997</v>
      </c>
      <c r="AA144" s="13">
        <f>Table1[[#This Row],[Profit$]]/Table1[[#This Row],[Quantity]]</f>
        <v>1.7014000000000002</v>
      </c>
      <c r="AB144" s="4" t="str">
        <f>IF(Table1[[#This Row],[Profit$]]&lt;0,"loss","profit")</f>
        <v>profit</v>
      </c>
      <c r="AC144" s="4" t="str">
        <f>IF(Table1[[#This Row],[Discount]]&gt;0.2,"high",IF(Table1[[#This Row],[Discount]]&gt;0.1,"average","low"))</f>
        <v>low</v>
      </c>
      <c r="AD144" s="12">
        <f>Table1[[#This Row],[Profit$]]/Table1[[#This Row],[cost price$]]</f>
        <v>0.88679245283018893</v>
      </c>
    </row>
    <row r="145" spans="1:30" ht="15.75" customHeight="1" x14ac:dyDescent="0.3">
      <c r="A145" s="2">
        <v>144</v>
      </c>
      <c r="B145" s="2" t="s">
        <v>581</v>
      </c>
      <c r="C145" s="3">
        <v>42996</v>
      </c>
      <c r="D145" s="3" t="str">
        <f>TEXT(Table1[[#This Row],[Order Date]],"MMMM")</f>
        <v>September</v>
      </c>
      <c r="E145" s="3" t="str">
        <f>TEXT(Table1[[#This Row],[Order Date]],"YYYy")</f>
        <v>2017</v>
      </c>
      <c r="F145" s="3">
        <v>43001</v>
      </c>
      <c r="G145" s="2" t="s">
        <v>47</v>
      </c>
      <c r="H145" s="2" t="s">
        <v>582</v>
      </c>
      <c r="I145" s="2" t="s">
        <v>583</v>
      </c>
      <c r="J145" s="2" t="s">
        <v>38</v>
      </c>
      <c r="K145" s="2" t="s">
        <v>24</v>
      </c>
      <c r="L145" s="2" t="s">
        <v>124</v>
      </c>
      <c r="M145" s="2" t="s">
        <v>40</v>
      </c>
      <c r="N145" s="2">
        <v>94122</v>
      </c>
      <c r="O145" s="2" t="s">
        <v>41</v>
      </c>
      <c r="P145" s="2" t="s">
        <v>588</v>
      </c>
      <c r="Q145" s="2" t="s">
        <v>43</v>
      </c>
      <c r="R145" s="2" t="s">
        <v>87</v>
      </c>
      <c r="S145" s="2" t="s">
        <v>589</v>
      </c>
      <c r="T145" s="6">
        <v>143.69999999999999</v>
      </c>
      <c r="U145" s="2">
        <v>3</v>
      </c>
      <c r="V145" s="9">
        <v>0</v>
      </c>
      <c r="W145" s="6">
        <v>68.975999999999999</v>
      </c>
      <c r="X145" s="12">
        <f>Table1[[#This Row],[Profit$]]/Table1[[#This Row],[Sales$]]</f>
        <v>0.48000000000000004</v>
      </c>
      <c r="Y145" s="13">
        <f>Table1[[#This Row],[Sales$]]-Table1[[#This Row],[Profit$]]</f>
        <v>74.72399999999999</v>
      </c>
      <c r="Z145" s="13">
        <f>Table1[[#This Row],[Sales$]]/Table1[[#This Row],[Quantity]]</f>
        <v>47.9</v>
      </c>
      <c r="AA145" s="13">
        <f>Table1[[#This Row],[Profit$]]/Table1[[#This Row],[Quantity]]</f>
        <v>22.992000000000001</v>
      </c>
      <c r="AB145" s="4" t="str">
        <f>IF(Table1[[#This Row],[Profit$]]&lt;0,"loss","profit")</f>
        <v>profit</v>
      </c>
      <c r="AC145" s="4" t="str">
        <f>IF(Table1[[#This Row],[Discount]]&gt;0.2,"high",IF(Table1[[#This Row],[Discount]]&gt;0.1,"average","low"))</f>
        <v>low</v>
      </c>
      <c r="AD145" s="12">
        <f>Table1[[#This Row],[Profit$]]/Table1[[#This Row],[cost price$]]</f>
        <v>0.92307692307692324</v>
      </c>
    </row>
    <row r="146" spans="1:30" ht="15.75" customHeight="1" x14ac:dyDescent="0.3">
      <c r="A146" s="2">
        <v>145</v>
      </c>
      <c r="B146" s="2" t="s">
        <v>590</v>
      </c>
      <c r="C146" s="3">
        <v>43091</v>
      </c>
      <c r="D146" s="3" t="str">
        <f>TEXT(Table1[[#This Row],[Order Date]],"MMMM")</f>
        <v>December</v>
      </c>
      <c r="E146" s="3" t="str">
        <f>TEXT(Table1[[#This Row],[Order Date]],"YYYy")</f>
        <v>2017</v>
      </c>
      <c r="F146" s="3">
        <v>43096</v>
      </c>
      <c r="G146" s="2" t="s">
        <v>47</v>
      </c>
      <c r="H146" s="2" t="s">
        <v>591</v>
      </c>
      <c r="I146" s="2" t="s">
        <v>592</v>
      </c>
      <c r="J146" s="2" t="s">
        <v>23</v>
      </c>
      <c r="K146" s="2" t="s">
        <v>24</v>
      </c>
      <c r="L146" s="2" t="s">
        <v>593</v>
      </c>
      <c r="M146" s="2" t="s">
        <v>594</v>
      </c>
      <c r="N146" s="2">
        <v>64055</v>
      </c>
      <c r="O146" s="2" t="s">
        <v>102</v>
      </c>
      <c r="P146" s="2" t="s">
        <v>595</v>
      </c>
      <c r="Q146" s="2" t="s">
        <v>43</v>
      </c>
      <c r="R146" s="2" t="s">
        <v>75</v>
      </c>
      <c r="S146" s="2" t="s">
        <v>596</v>
      </c>
      <c r="T146" s="6">
        <v>839.43000000000006</v>
      </c>
      <c r="U146" s="2">
        <v>3</v>
      </c>
      <c r="V146" s="9">
        <v>0</v>
      </c>
      <c r="W146" s="6">
        <v>218.25179999999997</v>
      </c>
      <c r="X146" s="12">
        <f>Table1[[#This Row],[Profit$]]/Table1[[#This Row],[Sales$]]</f>
        <v>0.25999999999999995</v>
      </c>
      <c r="Y146" s="13">
        <f>Table1[[#This Row],[Sales$]]-Table1[[#This Row],[Profit$]]</f>
        <v>621.17820000000006</v>
      </c>
      <c r="Z146" s="13">
        <f>Table1[[#This Row],[Sales$]]/Table1[[#This Row],[Quantity]]</f>
        <v>279.81</v>
      </c>
      <c r="AA146" s="13">
        <f>Table1[[#This Row],[Profit$]]/Table1[[#This Row],[Quantity]]</f>
        <v>72.750599999999991</v>
      </c>
      <c r="AB146" s="4" t="str">
        <f>IF(Table1[[#This Row],[Profit$]]&lt;0,"loss","profit")</f>
        <v>profit</v>
      </c>
      <c r="AC146" s="4" t="str">
        <f>IF(Table1[[#This Row],[Discount]]&gt;0.2,"high",IF(Table1[[#This Row],[Discount]]&gt;0.1,"average","low"))</f>
        <v>low</v>
      </c>
      <c r="AD146" s="12">
        <f>Table1[[#This Row],[Profit$]]/Table1[[#This Row],[cost price$]]</f>
        <v>0.35135135135135126</v>
      </c>
    </row>
    <row r="147" spans="1:30" ht="15.75" customHeight="1" x14ac:dyDescent="0.3">
      <c r="A147" s="2">
        <v>146</v>
      </c>
      <c r="B147" s="2" t="s">
        <v>597</v>
      </c>
      <c r="C147" s="3">
        <v>42254</v>
      </c>
      <c r="D147" s="3" t="str">
        <f>TEXT(Table1[[#This Row],[Order Date]],"MMMM")</f>
        <v>September</v>
      </c>
      <c r="E147" s="3" t="str">
        <f>TEXT(Table1[[#This Row],[Order Date]],"YYYy")</f>
        <v>2015</v>
      </c>
      <c r="F147" s="3">
        <v>42259</v>
      </c>
      <c r="G147" s="2" t="s">
        <v>47</v>
      </c>
      <c r="H147" s="2" t="s">
        <v>598</v>
      </c>
      <c r="I147" s="2" t="s">
        <v>599</v>
      </c>
      <c r="J147" s="2" t="s">
        <v>23</v>
      </c>
      <c r="K147" s="2" t="s">
        <v>24</v>
      </c>
      <c r="L147" s="2" t="s">
        <v>600</v>
      </c>
      <c r="M147" s="2" t="s">
        <v>40</v>
      </c>
      <c r="N147" s="2">
        <v>91104</v>
      </c>
      <c r="O147" s="2" t="s">
        <v>41</v>
      </c>
      <c r="P147" s="2" t="s">
        <v>376</v>
      </c>
      <c r="Q147" s="2" t="s">
        <v>43</v>
      </c>
      <c r="R147" s="2" t="s">
        <v>56</v>
      </c>
      <c r="S147" s="2" t="s">
        <v>377</v>
      </c>
      <c r="T147" s="6">
        <v>671.93</v>
      </c>
      <c r="U147" s="2">
        <v>7</v>
      </c>
      <c r="V147" s="9">
        <v>0</v>
      </c>
      <c r="W147" s="6">
        <v>20.157899999999998</v>
      </c>
      <c r="X147" s="12">
        <f>Table1[[#This Row],[Profit$]]/Table1[[#This Row],[Sales$]]</f>
        <v>0.03</v>
      </c>
      <c r="Y147" s="13">
        <f>Table1[[#This Row],[Sales$]]-Table1[[#This Row],[Profit$]]</f>
        <v>651.77209999999991</v>
      </c>
      <c r="Z147" s="13">
        <f>Table1[[#This Row],[Sales$]]/Table1[[#This Row],[Quantity]]</f>
        <v>95.99</v>
      </c>
      <c r="AA147" s="13">
        <f>Table1[[#This Row],[Profit$]]/Table1[[#This Row],[Quantity]]</f>
        <v>2.8796999999999997</v>
      </c>
      <c r="AB147" s="4" t="str">
        <f>IF(Table1[[#This Row],[Profit$]]&lt;0,"loss","profit")</f>
        <v>profit</v>
      </c>
      <c r="AC147" s="4" t="str">
        <f>IF(Table1[[#This Row],[Discount]]&gt;0.2,"high",IF(Table1[[#This Row],[Discount]]&gt;0.1,"average","low"))</f>
        <v>low</v>
      </c>
      <c r="AD147" s="12">
        <f>Table1[[#This Row],[Profit$]]/Table1[[#This Row],[cost price$]]</f>
        <v>3.0927835051546393E-2</v>
      </c>
    </row>
    <row r="148" spans="1:30" ht="15.75" customHeight="1" x14ac:dyDescent="0.3">
      <c r="A148" s="2">
        <v>147</v>
      </c>
      <c r="B148" s="2" t="s">
        <v>601</v>
      </c>
      <c r="C148" s="3">
        <v>41934</v>
      </c>
      <c r="D148" s="3" t="str">
        <f>TEXT(Table1[[#This Row],[Order Date]],"MMMM")</f>
        <v>October</v>
      </c>
      <c r="E148" s="3" t="str">
        <f>TEXT(Table1[[#This Row],[Order Date]],"YYYy")</f>
        <v>2014</v>
      </c>
      <c r="F148" s="3">
        <v>41940</v>
      </c>
      <c r="G148" s="2" t="s">
        <v>47</v>
      </c>
      <c r="H148" s="2" t="s">
        <v>602</v>
      </c>
      <c r="I148" s="2" t="s">
        <v>603</v>
      </c>
      <c r="J148" s="2" t="s">
        <v>99</v>
      </c>
      <c r="K148" s="2" t="s">
        <v>24</v>
      </c>
      <c r="L148" s="2" t="s">
        <v>604</v>
      </c>
      <c r="M148" s="2" t="s">
        <v>495</v>
      </c>
      <c r="N148" s="2">
        <v>43055</v>
      </c>
      <c r="O148" s="2" t="s">
        <v>145</v>
      </c>
      <c r="P148" s="2" t="s">
        <v>605</v>
      </c>
      <c r="Q148" s="2" t="s">
        <v>29</v>
      </c>
      <c r="R148" s="2" t="s">
        <v>62</v>
      </c>
      <c r="S148" s="2" t="s">
        <v>606</v>
      </c>
      <c r="T148" s="6">
        <v>93.888000000000005</v>
      </c>
      <c r="U148" s="2">
        <v>4</v>
      </c>
      <c r="V148" s="9">
        <v>0.2</v>
      </c>
      <c r="W148" s="6">
        <v>12.90959999999999</v>
      </c>
      <c r="X148" s="12">
        <f>Table1[[#This Row],[Profit$]]/Table1[[#This Row],[Sales$]]</f>
        <v>0.1374999999999999</v>
      </c>
      <c r="Y148" s="13">
        <f>Table1[[#This Row],[Sales$]]-Table1[[#This Row],[Profit$]]</f>
        <v>80.978400000000022</v>
      </c>
      <c r="Z148" s="13">
        <f>Table1[[#This Row],[Sales$]]/Table1[[#This Row],[Quantity]]</f>
        <v>23.472000000000001</v>
      </c>
      <c r="AA148" s="13">
        <f>Table1[[#This Row],[Profit$]]/Table1[[#This Row],[Quantity]]</f>
        <v>3.2273999999999976</v>
      </c>
      <c r="AB148" s="4" t="str">
        <f>IF(Table1[[#This Row],[Profit$]]&lt;0,"loss","profit")</f>
        <v>profit</v>
      </c>
      <c r="AC148" s="4" t="str">
        <f>IF(Table1[[#This Row],[Discount]]&gt;0.2,"high",IF(Table1[[#This Row],[Discount]]&gt;0.1,"average","low"))</f>
        <v>average</v>
      </c>
      <c r="AD148" s="12">
        <f>Table1[[#This Row],[Profit$]]/Table1[[#This Row],[cost price$]]</f>
        <v>0.15942028985507231</v>
      </c>
    </row>
    <row r="149" spans="1:30" ht="15.75" customHeight="1" x14ac:dyDescent="0.3">
      <c r="A149" s="2">
        <v>148</v>
      </c>
      <c r="B149" s="2" t="s">
        <v>607</v>
      </c>
      <c r="C149" s="3">
        <v>42709</v>
      </c>
      <c r="D149" s="3" t="str">
        <f>TEXT(Table1[[#This Row],[Order Date]],"MMMM")</f>
        <v>December</v>
      </c>
      <c r="E149" s="3" t="str">
        <f>TEXT(Table1[[#This Row],[Order Date]],"YYYy")</f>
        <v>2016</v>
      </c>
      <c r="F149" s="3">
        <v>42713</v>
      </c>
      <c r="G149" s="2" t="s">
        <v>47</v>
      </c>
      <c r="H149" s="2" t="s">
        <v>608</v>
      </c>
      <c r="I149" s="2" t="s">
        <v>609</v>
      </c>
      <c r="J149" s="2" t="s">
        <v>38</v>
      </c>
      <c r="K149" s="2" t="s">
        <v>24</v>
      </c>
      <c r="L149" s="2" t="s">
        <v>610</v>
      </c>
      <c r="M149" s="2" t="s">
        <v>111</v>
      </c>
      <c r="N149" s="2">
        <v>53132</v>
      </c>
      <c r="O149" s="2" t="s">
        <v>102</v>
      </c>
      <c r="P149" s="2" t="s">
        <v>611</v>
      </c>
      <c r="Q149" s="2" t="s">
        <v>68</v>
      </c>
      <c r="R149" s="2" t="s">
        <v>69</v>
      </c>
      <c r="S149" s="2" t="s">
        <v>612</v>
      </c>
      <c r="T149" s="6">
        <v>384.45000000000005</v>
      </c>
      <c r="U149" s="2">
        <v>11</v>
      </c>
      <c r="V149" s="9">
        <v>0</v>
      </c>
      <c r="W149" s="6">
        <v>103.80150000000003</v>
      </c>
      <c r="X149" s="12">
        <f>Table1[[#This Row],[Profit$]]/Table1[[#This Row],[Sales$]]</f>
        <v>0.27000000000000007</v>
      </c>
      <c r="Y149" s="13">
        <f>Table1[[#This Row],[Sales$]]-Table1[[#This Row],[Profit$]]</f>
        <v>280.64850000000001</v>
      </c>
      <c r="Z149" s="13">
        <f>Table1[[#This Row],[Sales$]]/Table1[[#This Row],[Quantity]]</f>
        <v>34.950000000000003</v>
      </c>
      <c r="AA149" s="13">
        <f>Table1[[#This Row],[Profit$]]/Table1[[#This Row],[Quantity]]</f>
        <v>9.4365000000000023</v>
      </c>
      <c r="AB149" s="4" t="str">
        <f>IF(Table1[[#This Row],[Profit$]]&lt;0,"loss","profit")</f>
        <v>profit</v>
      </c>
      <c r="AC149" s="4" t="str">
        <f>IF(Table1[[#This Row],[Discount]]&gt;0.2,"high",IF(Table1[[#This Row],[Discount]]&gt;0.1,"average","low"))</f>
        <v>low</v>
      </c>
      <c r="AD149" s="12">
        <f>Table1[[#This Row],[Profit$]]/Table1[[#This Row],[cost price$]]</f>
        <v>0.36986301369863023</v>
      </c>
    </row>
    <row r="150" spans="1:30" ht="15.75" customHeight="1" x14ac:dyDescent="0.3">
      <c r="A150" s="2">
        <v>149</v>
      </c>
      <c r="B150" s="2" t="s">
        <v>607</v>
      </c>
      <c r="C150" s="3">
        <v>42709</v>
      </c>
      <c r="D150" s="3" t="str">
        <f>TEXT(Table1[[#This Row],[Order Date]],"MMMM")</f>
        <v>December</v>
      </c>
      <c r="E150" s="3" t="str">
        <f>TEXT(Table1[[#This Row],[Order Date]],"YYYy")</f>
        <v>2016</v>
      </c>
      <c r="F150" s="3">
        <v>42713</v>
      </c>
      <c r="G150" s="2" t="s">
        <v>47</v>
      </c>
      <c r="H150" s="2" t="s">
        <v>608</v>
      </c>
      <c r="I150" s="2" t="s">
        <v>609</v>
      </c>
      <c r="J150" s="2" t="s">
        <v>38</v>
      </c>
      <c r="K150" s="2" t="s">
        <v>24</v>
      </c>
      <c r="L150" s="2" t="s">
        <v>610</v>
      </c>
      <c r="M150" s="2" t="s">
        <v>111</v>
      </c>
      <c r="N150" s="2">
        <v>53132</v>
      </c>
      <c r="O150" s="2" t="s">
        <v>102</v>
      </c>
      <c r="P150" s="2" t="s">
        <v>613</v>
      </c>
      <c r="Q150" s="2" t="s">
        <v>68</v>
      </c>
      <c r="R150" s="2" t="s">
        <v>69</v>
      </c>
      <c r="S150" s="2" t="s">
        <v>614</v>
      </c>
      <c r="T150" s="6">
        <v>149.97</v>
      </c>
      <c r="U150" s="2">
        <v>3</v>
      </c>
      <c r="V150" s="9">
        <v>0</v>
      </c>
      <c r="W150" s="6">
        <v>5.9987999999999815</v>
      </c>
      <c r="X150" s="12">
        <f>Table1[[#This Row],[Profit$]]/Table1[[#This Row],[Sales$]]</f>
        <v>3.9999999999999876E-2</v>
      </c>
      <c r="Y150" s="13">
        <f>Table1[[#This Row],[Sales$]]-Table1[[#This Row],[Profit$]]</f>
        <v>143.97120000000001</v>
      </c>
      <c r="Z150" s="13">
        <f>Table1[[#This Row],[Sales$]]/Table1[[#This Row],[Quantity]]</f>
        <v>49.99</v>
      </c>
      <c r="AA150" s="13">
        <f>Table1[[#This Row],[Profit$]]/Table1[[#This Row],[Quantity]]</f>
        <v>1.9995999999999938</v>
      </c>
      <c r="AB150" s="4" t="str">
        <f>IF(Table1[[#This Row],[Profit$]]&lt;0,"loss","profit")</f>
        <v>profit</v>
      </c>
      <c r="AC150" s="4" t="str">
        <f>IF(Table1[[#This Row],[Discount]]&gt;0.2,"high",IF(Table1[[#This Row],[Discount]]&gt;0.1,"average","low"))</f>
        <v>low</v>
      </c>
      <c r="AD150" s="12">
        <f>Table1[[#This Row],[Profit$]]/Table1[[#This Row],[cost price$]]</f>
        <v>4.1666666666666533E-2</v>
      </c>
    </row>
    <row r="151" spans="1:30" ht="15.75" customHeight="1" x14ac:dyDescent="0.3">
      <c r="A151" s="2">
        <v>150</v>
      </c>
      <c r="B151" s="2" t="s">
        <v>607</v>
      </c>
      <c r="C151" s="3">
        <v>42709</v>
      </c>
      <c r="D151" s="3" t="str">
        <f>TEXT(Table1[[#This Row],[Order Date]],"MMMM")</f>
        <v>December</v>
      </c>
      <c r="E151" s="3" t="str">
        <f>TEXT(Table1[[#This Row],[Order Date]],"YYYy")</f>
        <v>2016</v>
      </c>
      <c r="F151" s="3">
        <v>42713</v>
      </c>
      <c r="G151" s="2" t="s">
        <v>47</v>
      </c>
      <c r="H151" s="2" t="s">
        <v>608</v>
      </c>
      <c r="I151" s="2" t="s">
        <v>609</v>
      </c>
      <c r="J151" s="2" t="s">
        <v>38</v>
      </c>
      <c r="K151" s="2" t="s">
        <v>24</v>
      </c>
      <c r="L151" s="2" t="s">
        <v>610</v>
      </c>
      <c r="M151" s="2" t="s">
        <v>111</v>
      </c>
      <c r="N151" s="2">
        <v>53132</v>
      </c>
      <c r="O151" s="2" t="s">
        <v>102</v>
      </c>
      <c r="P151" s="2" t="s">
        <v>32</v>
      </c>
      <c r="Q151" s="2" t="s">
        <v>29</v>
      </c>
      <c r="R151" s="2" t="s">
        <v>33</v>
      </c>
      <c r="S151" s="2" t="s">
        <v>34</v>
      </c>
      <c r="T151" s="6">
        <v>1951.84</v>
      </c>
      <c r="U151" s="2">
        <v>8</v>
      </c>
      <c r="V151" s="9">
        <v>0</v>
      </c>
      <c r="W151" s="6">
        <v>585.55199999999991</v>
      </c>
      <c r="X151" s="12">
        <f>Table1[[#This Row],[Profit$]]/Table1[[#This Row],[Sales$]]</f>
        <v>0.3</v>
      </c>
      <c r="Y151" s="13">
        <f>Table1[[#This Row],[Sales$]]-Table1[[#This Row],[Profit$]]</f>
        <v>1366.288</v>
      </c>
      <c r="Z151" s="13">
        <f>Table1[[#This Row],[Sales$]]/Table1[[#This Row],[Quantity]]</f>
        <v>243.98</v>
      </c>
      <c r="AA151" s="13">
        <f>Table1[[#This Row],[Profit$]]/Table1[[#This Row],[Quantity]]</f>
        <v>73.193999999999988</v>
      </c>
      <c r="AB151" s="4" t="str">
        <f>IF(Table1[[#This Row],[Profit$]]&lt;0,"loss","profit")</f>
        <v>profit</v>
      </c>
      <c r="AC151" s="4" t="str">
        <f>IF(Table1[[#This Row],[Discount]]&gt;0.2,"high",IF(Table1[[#This Row],[Discount]]&gt;0.1,"average","low"))</f>
        <v>low</v>
      </c>
      <c r="AD151" s="12">
        <f>Table1[[#This Row],[Profit$]]/Table1[[#This Row],[cost price$]]</f>
        <v>0.42857142857142849</v>
      </c>
    </row>
    <row r="152" spans="1:30" ht="15.75" customHeight="1" x14ac:dyDescent="0.3">
      <c r="A152" s="2">
        <v>151</v>
      </c>
      <c r="B152" s="2" t="s">
        <v>607</v>
      </c>
      <c r="C152" s="3">
        <v>42709</v>
      </c>
      <c r="D152" s="3" t="str">
        <f>TEXT(Table1[[#This Row],[Order Date]],"MMMM")</f>
        <v>December</v>
      </c>
      <c r="E152" s="3" t="str">
        <f>TEXT(Table1[[#This Row],[Order Date]],"YYYy")</f>
        <v>2016</v>
      </c>
      <c r="F152" s="3">
        <v>42713</v>
      </c>
      <c r="G152" s="2" t="s">
        <v>47</v>
      </c>
      <c r="H152" s="2" t="s">
        <v>608</v>
      </c>
      <c r="I152" s="2" t="s">
        <v>609</v>
      </c>
      <c r="J152" s="2" t="s">
        <v>38</v>
      </c>
      <c r="K152" s="2" t="s">
        <v>24</v>
      </c>
      <c r="L152" s="2" t="s">
        <v>610</v>
      </c>
      <c r="M152" s="2" t="s">
        <v>111</v>
      </c>
      <c r="N152" s="2">
        <v>53132</v>
      </c>
      <c r="O152" s="2" t="s">
        <v>102</v>
      </c>
      <c r="P152" s="2" t="s">
        <v>615</v>
      </c>
      <c r="Q152" s="2" t="s">
        <v>43</v>
      </c>
      <c r="R152" s="2" t="s">
        <v>72</v>
      </c>
      <c r="S152" s="2" t="s">
        <v>616</v>
      </c>
      <c r="T152" s="6">
        <v>171.55</v>
      </c>
      <c r="U152" s="2">
        <v>5</v>
      </c>
      <c r="V152" s="9">
        <v>0</v>
      </c>
      <c r="W152" s="6">
        <v>80.628500000000003</v>
      </c>
      <c r="X152" s="12">
        <f>Table1[[#This Row],[Profit$]]/Table1[[#This Row],[Sales$]]</f>
        <v>0.47</v>
      </c>
      <c r="Y152" s="13">
        <f>Table1[[#This Row],[Sales$]]-Table1[[#This Row],[Profit$]]</f>
        <v>90.921500000000009</v>
      </c>
      <c r="Z152" s="13">
        <f>Table1[[#This Row],[Sales$]]/Table1[[#This Row],[Quantity]]</f>
        <v>34.31</v>
      </c>
      <c r="AA152" s="13">
        <f>Table1[[#This Row],[Profit$]]/Table1[[#This Row],[Quantity]]</f>
        <v>16.125700000000002</v>
      </c>
      <c r="AB152" s="4" t="str">
        <f>IF(Table1[[#This Row],[Profit$]]&lt;0,"loss","profit")</f>
        <v>profit</v>
      </c>
      <c r="AC152" s="4" t="str">
        <f>IF(Table1[[#This Row],[Discount]]&gt;0.2,"high",IF(Table1[[#This Row],[Discount]]&gt;0.1,"average","low"))</f>
        <v>low</v>
      </c>
      <c r="AD152" s="12">
        <f>Table1[[#This Row],[Profit$]]/Table1[[#This Row],[cost price$]]</f>
        <v>0.88679245283018859</v>
      </c>
    </row>
    <row r="153" spans="1:30" ht="15.75" customHeight="1" x14ac:dyDescent="0.3">
      <c r="A153" s="2">
        <v>152</v>
      </c>
      <c r="B153" s="2" t="s">
        <v>617</v>
      </c>
      <c r="C153" s="3">
        <v>42442</v>
      </c>
      <c r="D153" s="3" t="str">
        <f>TEXT(Table1[[#This Row],[Order Date]],"MMMM")</f>
        <v>March</v>
      </c>
      <c r="E153" s="3" t="str">
        <f>TEXT(Table1[[#This Row],[Order Date]],"YYYy")</f>
        <v>2016</v>
      </c>
      <c r="F153" s="3">
        <v>42445</v>
      </c>
      <c r="G153" s="2" t="s">
        <v>185</v>
      </c>
      <c r="H153" s="2" t="s">
        <v>618</v>
      </c>
      <c r="I153" s="2" t="s">
        <v>619</v>
      </c>
      <c r="J153" s="2" t="s">
        <v>99</v>
      </c>
      <c r="K153" s="2" t="s">
        <v>24</v>
      </c>
      <c r="L153" s="2" t="s">
        <v>620</v>
      </c>
      <c r="M153" s="2" t="s">
        <v>307</v>
      </c>
      <c r="N153" s="2">
        <v>85254</v>
      </c>
      <c r="O153" s="2" t="s">
        <v>41</v>
      </c>
      <c r="P153" s="2" t="s">
        <v>621</v>
      </c>
      <c r="Q153" s="2" t="s">
        <v>43</v>
      </c>
      <c r="R153" s="2" t="s">
        <v>75</v>
      </c>
      <c r="S153" s="2" t="s">
        <v>622</v>
      </c>
      <c r="T153" s="6">
        <v>157.91999999999999</v>
      </c>
      <c r="U153" s="2">
        <v>5</v>
      </c>
      <c r="V153" s="9">
        <v>0.2</v>
      </c>
      <c r="W153" s="6">
        <v>17.765999999999991</v>
      </c>
      <c r="X153" s="12">
        <f>Table1[[#This Row],[Profit$]]/Table1[[#This Row],[Sales$]]</f>
        <v>0.11249999999999995</v>
      </c>
      <c r="Y153" s="13">
        <f>Table1[[#This Row],[Sales$]]-Table1[[#This Row],[Profit$]]</f>
        <v>140.154</v>
      </c>
      <c r="Z153" s="13">
        <f>Table1[[#This Row],[Sales$]]/Table1[[#This Row],[Quantity]]</f>
        <v>31.583999999999996</v>
      </c>
      <c r="AA153" s="13">
        <f>Table1[[#This Row],[Profit$]]/Table1[[#This Row],[Quantity]]</f>
        <v>3.5531999999999981</v>
      </c>
      <c r="AB153" s="4" t="str">
        <f>IF(Table1[[#This Row],[Profit$]]&lt;0,"loss","profit")</f>
        <v>profit</v>
      </c>
      <c r="AC153" s="4" t="str">
        <f>IF(Table1[[#This Row],[Discount]]&gt;0.2,"high",IF(Table1[[#This Row],[Discount]]&gt;0.1,"average","low"))</f>
        <v>average</v>
      </c>
      <c r="AD153" s="12">
        <f>Table1[[#This Row],[Profit$]]/Table1[[#This Row],[cost price$]]</f>
        <v>0.12676056338028163</v>
      </c>
    </row>
    <row r="154" spans="1:30" ht="15.75" customHeight="1" x14ac:dyDescent="0.3">
      <c r="A154" s="2">
        <v>153</v>
      </c>
      <c r="B154" s="2" t="s">
        <v>617</v>
      </c>
      <c r="C154" s="3">
        <v>42442</v>
      </c>
      <c r="D154" s="3" t="str">
        <f>TEXT(Table1[[#This Row],[Order Date]],"MMMM")</f>
        <v>March</v>
      </c>
      <c r="E154" s="3" t="str">
        <f>TEXT(Table1[[#This Row],[Order Date]],"YYYy")</f>
        <v>2016</v>
      </c>
      <c r="F154" s="3">
        <v>42445</v>
      </c>
      <c r="G154" s="2" t="s">
        <v>185</v>
      </c>
      <c r="H154" s="2" t="s">
        <v>618</v>
      </c>
      <c r="I154" s="2" t="s">
        <v>619</v>
      </c>
      <c r="J154" s="2" t="s">
        <v>99</v>
      </c>
      <c r="K154" s="2" t="s">
        <v>24</v>
      </c>
      <c r="L154" s="2" t="s">
        <v>620</v>
      </c>
      <c r="M154" s="2" t="s">
        <v>307</v>
      </c>
      <c r="N154" s="2">
        <v>85254</v>
      </c>
      <c r="O154" s="2" t="s">
        <v>41</v>
      </c>
      <c r="P154" s="2" t="s">
        <v>623</v>
      </c>
      <c r="Q154" s="2" t="s">
        <v>68</v>
      </c>
      <c r="R154" s="2" t="s">
        <v>69</v>
      </c>
      <c r="S154" s="2" t="s">
        <v>624</v>
      </c>
      <c r="T154" s="6">
        <v>203.184</v>
      </c>
      <c r="U154" s="2">
        <v>2</v>
      </c>
      <c r="V154" s="9">
        <v>0.2</v>
      </c>
      <c r="W154" s="6">
        <v>15.238799999999991</v>
      </c>
      <c r="X154" s="12">
        <f>Table1[[#This Row],[Profit$]]/Table1[[#This Row],[Sales$]]</f>
        <v>7.4999999999999956E-2</v>
      </c>
      <c r="Y154" s="13">
        <f>Table1[[#This Row],[Sales$]]-Table1[[#This Row],[Profit$]]</f>
        <v>187.9452</v>
      </c>
      <c r="Z154" s="13">
        <f>Table1[[#This Row],[Sales$]]/Table1[[#This Row],[Quantity]]</f>
        <v>101.592</v>
      </c>
      <c r="AA154" s="13">
        <f>Table1[[#This Row],[Profit$]]/Table1[[#This Row],[Quantity]]</f>
        <v>7.6193999999999953</v>
      </c>
      <c r="AB154" s="4" t="str">
        <f>IF(Table1[[#This Row],[Profit$]]&lt;0,"loss","profit")</f>
        <v>profit</v>
      </c>
      <c r="AC154" s="4" t="str">
        <f>IF(Table1[[#This Row],[Discount]]&gt;0.2,"high",IF(Table1[[#This Row],[Discount]]&gt;0.1,"average","low"))</f>
        <v>average</v>
      </c>
      <c r="AD154" s="12">
        <f>Table1[[#This Row],[Profit$]]/Table1[[#This Row],[cost price$]]</f>
        <v>8.108108108108103E-2</v>
      </c>
    </row>
    <row r="155" spans="1:30" ht="15.75" customHeight="1" x14ac:dyDescent="0.3">
      <c r="A155" s="2">
        <v>154</v>
      </c>
      <c r="B155" s="2" t="s">
        <v>625</v>
      </c>
      <c r="C155" s="3">
        <v>42155</v>
      </c>
      <c r="D155" s="3" t="str">
        <f>TEXT(Table1[[#This Row],[Order Date]],"MMMM")</f>
        <v>May</v>
      </c>
      <c r="E155" s="3" t="str">
        <f>TEXT(Table1[[#This Row],[Order Date]],"YYYy")</f>
        <v>2015</v>
      </c>
      <c r="F155" s="3">
        <v>42157</v>
      </c>
      <c r="G155" s="2" t="s">
        <v>185</v>
      </c>
      <c r="H155" s="2" t="s">
        <v>626</v>
      </c>
      <c r="I155" s="2" t="s">
        <v>627</v>
      </c>
      <c r="J155" s="2" t="s">
        <v>38</v>
      </c>
      <c r="K155" s="2" t="s">
        <v>24</v>
      </c>
      <c r="L155" s="2" t="s">
        <v>628</v>
      </c>
      <c r="M155" s="2" t="s">
        <v>40</v>
      </c>
      <c r="N155" s="2">
        <v>95123</v>
      </c>
      <c r="O155" s="2" t="s">
        <v>41</v>
      </c>
      <c r="P155" s="2" t="s">
        <v>629</v>
      </c>
      <c r="Q155" s="2" t="s">
        <v>43</v>
      </c>
      <c r="R155" s="2" t="s">
        <v>87</v>
      </c>
      <c r="S155" s="2" t="s">
        <v>630</v>
      </c>
      <c r="T155" s="6">
        <v>58.379999999999995</v>
      </c>
      <c r="U155" s="2">
        <v>7</v>
      </c>
      <c r="V155" s="9">
        <v>0</v>
      </c>
      <c r="W155" s="6">
        <v>26.270999999999994</v>
      </c>
      <c r="X155" s="12">
        <f>Table1[[#This Row],[Profit$]]/Table1[[#This Row],[Sales$]]</f>
        <v>0.4499999999999999</v>
      </c>
      <c r="Y155" s="13">
        <f>Table1[[#This Row],[Sales$]]-Table1[[#This Row],[Profit$]]</f>
        <v>32.109000000000002</v>
      </c>
      <c r="Z155" s="13">
        <f>Table1[[#This Row],[Sales$]]/Table1[[#This Row],[Quantity]]</f>
        <v>8.34</v>
      </c>
      <c r="AA155" s="13">
        <f>Table1[[#This Row],[Profit$]]/Table1[[#This Row],[Quantity]]</f>
        <v>3.7529999999999992</v>
      </c>
      <c r="AB155" s="4" t="str">
        <f>IF(Table1[[#This Row],[Profit$]]&lt;0,"loss","profit")</f>
        <v>profit</v>
      </c>
      <c r="AC155" s="4" t="str">
        <f>IF(Table1[[#This Row],[Discount]]&gt;0.2,"high",IF(Table1[[#This Row],[Discount]]&gt;0.1,"average","low"))</f>
        <v>low</v>
      </c>
      <c r="AD155" s="12">
        <f>Table1[[#This Row],[Profit$]]/Table1[[#This Row],[cost price$]]</f>
        <v>0.8181818181818179</v>
      </c>
    </row>
    <row r="156" spans="1:30" ht="15.75" customHeight="1" x14ac:dyDescent="0.3">
      <c r="A156" s="2">
        <v>155</v>
      </c>
      <c r="B156" s="2" t="s">
        <v>625</v>
      </c>
      <c r="C156" s="3">
        <v>42155</v>
      </c>
      <c r="D156" s="3" t="str">
        <f>TEXT(Table1[[#This Row],[Order Date]],"MMMM")</f>
        <v>May</v>
      </c>
      <c r="E156" s="3" t="str">
        <f>TEXT(Table1[[#This Row],[Order Date]],"YYYy")</f>
        <v>2015</v>
      </c>
      <c r="F156" s="3">
        <v>42157</v>
      </c>
      <c r="G156" s="2" t="s">
        <v>185</v>
      </c>
      <c r="H156" s="2" t="s">
        <v>626</v>
      </c>
      <c r="I156" s="2" t="s">
        <v>627</v>
      </c>
      <c r="J156" s="2" t="s">
        <v>38</v>
      </c>
      <c r="K156" s="2" t="s">
        <v>24</v>
      </c>
      <c r="L156" s="2" t="s">
        <v>628</v>
      </c>
      <c r="M156" s="2" t="s">
        <v>40</v>
      </c>
      <c r="N156" s="2">
        <v>95123</v>
      </c>
      <c r="O156" s="2" t="s">
        <v>41</v>
      </c>
      <c r="P156" s="2" t="s">
        <v>631</v>
      </c>
      <c r="Q156" s="2" t="s">
        <v>43</v>
      </c>
      <c r="R156" s="2" t="s">
        <v>87</v>
      </c>
      <c r="S156" s="2" t="s">
        <v>632</v>
      </c>
      <c r="T156" s="6">
        <v>105.52</v>
      </c>
      <c r="U156" s="2">
        <v>4</v>
      </c>
      <c r="V156" s="9">
        <v>0</v>
      </c>
      <c r="W156" s="6">
        <v>48.539199999999994</v>
      </c>
      <c r="X156" s="12">
        <f>Table1[[#This Row],[Profit$]]/Table1[[#This Row],[Sales$]]</f>
        <v>0.45999999999999996</v>
      </c>
      <c r="Y156" s="13">
        <f>Table1[[#This Row],[Sales$]]-Table1[[#This Row],[Profit$]]</f>
        <v>56.980800000000002</v>
      </c>
      <c r="Z156" s="13">
        <f>Table1[[#This Row],[Sales$]]/Table1[[#This Row],[Quantity]]</f>
        <v>26.38</v>
      </c>
      <c r="AA156" s="13">
        <f>Table1[[#This Row],[Profit$]]/Table1[[#This Row],[Quantity]]</f>
        <v>12.134799999999998</v>
      </c>
      <c r="AB156" s="4" t="str">
        <f>IF(Table1[[#This Row],[Profit$]]&lt;0,"loss","profit")</f>
        <v>profit</v>
      </c>
      <c r="AC156" s="4" t="str">
        <f>IF(Table1[[#This Row],[Discount]]&gt;0.2,"high",IF(Table1[[#This Row],[Discount]]&gt;0.1,"average","low"))</f>
        <v>low</v>
      </c>
      <c r="AD156" s="12">
        <f>Table1[[#This Row],[Profit$]]/Table1[[#This Row],[cost price$]]</f>
        <v>0.85185185185185175</v>
      </c>
    </row>
    <row r="157" spans="1:30" ht="15.75" customHeight="1" x14ac:dyDescent="0.3">
      <c r="A157" s="2">
        <v>156</v>
      </c>
      <c r="B157" s="2" t="s">
        <v>625</v>
      </c>
      <c r="C157" s="3">
        <v>42155</v>
      </c>
      <c r="D157" s="3" t="str">
        <f>TEXT(Table1[[#This Row],[Order Date]],"MMMM")</f>
        <v>May</v>
      </c>
      <c r="E157" s="3" t="str">
        <f>TEXT(Table1[[#This Row],[Order Date]],"YYYy")</f>
        <v>2015</v>
      </c>
      <c r="F157" s="3">
        <v>42157</v>
      </c>
      <c r="G157" s="2" t="s">
        <v>185</v>
      </c>
      <c r="H157" s="2" t="s">
        <v>626</v>
      </c>
      <c r="I157" s="2" t="s">
        <v>627</v>
      </c>
      <c r="J157" s="2" t="s">
        <v>38</v>
      </c>
      <c r="K157" s="2" t="s">
        <v>24</v>
      </c>
      <c r="L157" s="2" t="s">
        <v>628</v>
      </c>
      <c r="M157" s="2" t="s">
        <v>40</v>
      </c>
      <c r="N157" s="2">
        <v>95123</v>
      </c>
      <c r="O157" s="2" t="s">
        <v>41</v>
      </c>
      <c r="P157" s="2" t="s">
        <v>633</v>
      </c>
      <c r="Q157" s="2" t="s">
        <v>43</v>
      </c>
      <c r="R157" s="2" t="s">
        <v>56</v>
      </c>
      <c r="S157" s="2" t="s">
        <v>634</v>
      </c>
      <c r="T157" s="6">
        <v>80.88</v>
      </c>
      <c r="U157" s="2">
        <v>6</v>
      </c>
      <c r="V157" s="9">
        <v>0</v>
      </c>
      <c r="W157" s="6">
        <v>21.028799999999997</v>
      </c>
      <c r="X157" s="12">
        <f>Table1[[#This Row],[Profit$]]/Table1[[#This Row],[Sales$]]</f>
        <v>0.25999999999999995</v>
      </c>
      <c r="Y157" s="13">
        <f>Table1[[#This Row],[Sales$]]-Table1[[#This Row],[Profit$]]</f>
        <v>59.851199999999999</v>
      </c>
      <c r="Z157" s="13">
        <f>Table1[[#This Row],[Sales$]]/Table1[[#This Row],[Quantity]]</f>
        <v>13.479999999999999</v>
      </c>
      <c r="AA157" s="13">
        <f>Table1[[#This Row],[Profit$]]/Table1[[#This Row],[Quantity]]</f>
        <v>3.5047999999999995</v>
      </c>
      <c r="AB157" s="4" t="str">
        <f>IF(Table1[[#This Row],[Profit$]]&lt;0,"loss","profit")</f>
        <v>profit</v>
      </c>
      <c r="AC157" s="4" t="str">
        <f>IF(Table1[[#This Row],[Discount]]&gt;0.2,"high",IF(Table1[[#This Row],[Discount]]&gt;0.1,"average","low"))</f>
        <v>low</v>
      </c>
      <c r="AD157" s="12">
        <f>Table1[[#This Row],[Profit$]]/Table1[[#This Row],[cost price$]]</f>
        <v>0.35135135135135132</v>
      </c>
    </row>
    <row r="158" spans="1:30" ht="15.75" customHeight="1" x14ac:dyDescent="0.3">
      <c r="A158" s="2">
        <v>157</v>
      </c>
      <c r="B158" s="2" t="s">
        <v>635</v>
      </c>
      <c r="C158" s="3">
        <v>42152</v>
      </c>
      <c r="D158" s="3" t="str">
        <f>TEXT(Table1[[#This Row],[Order Date]],"MMMM")</f>
        <v>May</v>
      </c>
      <c r="E158" s="3" t="str">
        <f>TEXT(Table1[[#This Row],[Order Date]],"YYYy")</f>
        <v>2015</v>
      </c>
      <c r="F158" s="3">
        <v>42158</v>
      </c>
      <c r="G158" s="2" t="s">
        <v>47</v>
      </c>
      <c r="H158" s="2" t="s">
        <v>636</v>
      </c>
      <c r="I158" s="2" t="s">
        <v>637</v>
      </c>
      <c r="J158" s="2" t="s">
        <v>99</v>
      </c>
      <c r="K158" s="2" t="s">
        <v>24</v>
      </c>
      <c r="L158" s="2" t="s">
        <v>92</v>
      </c>
      <c r="M158" s="2" t="s">
        <v>93</v>
      </c>
      <c r="N158" s="2">
        <v>98105</v>
      </c>
      <c r="O158" s="2" t="s">
        <v>41</v>
      </c>
      <c r="P158" s="2" t="s">
        <v>638</v>
      </c>
      <c r="Q158" s="2" t="s">
        <v>43</v>
      </c>
      <c r="R158" s="2" t="s">
        <v>65</v>
      </c>
      <c r="S158" s="2" t="s">
        <v>639</v>
      </c>
      <c r="T158" s="6">
        <v>6.63</v>
      </c>
      <c r="U158" s="2">
        <v>3</v>
      </c>
      <c r="V158" s="9">
        <v>0</v>
      </c>
      <c r="W158" s="6">
        <v>1.7901</v>
      </c>
      <c r="X158" s="12">
        <f>Table1[[#This Row],[Profit$]]/Table1[[#This Row],[Sales$]]</f>
        <v>0.27</v>
      </c>
      <c r="Y158" s="13">
        <f>Table1[[#This Row],[Sales$]]-Table1[[#This Row],[Profit$]]</f>
        <v>4.8399000000000001</v>
      </c>
      <c r="Z158" s="13">
        <f>Table1[[#This Row],[Sales$]]/Table1[[#This Row],[Quantity]]</f>
        <v>2.21</v>
      </c>
      <c r="AA158" s="13">
        <f>Table1[[#This Row],[Profit$]]/Table1[[#This Row],[Quantity]]</f>
        <v>0.59670000000000001</v>
      </c>
      <c r="AB158" s="4" t="str">
        <f>IF(Table1[[#This Row],[Profit$]]&lt;0,"loss","profit")</f>
        <v>profit</v>
      </c>
      <c r="AC158" s="4" t="str">
        <f>IF(Table1[[#This Row],[Discount]]&gt;0.2,"high",IF(Table1[[#This Row],[Discount]]&gt;0.1,"average","low"))</f>
        <v>low</v>
      </c>
      <c r="AD158" s="12">
        <f>Table1[[#This Row],[Profit$]]/Table1[[#This Row],[cost price$]]</f>
        <v>0.36986301369863012</v>
      </c>
    </row>
    <row r="159" spans="1:30" ht="15.75" customHeight="1" x14ac:dyDescent="0.3">
      <c r="A159" s="2">
        <v>158</v>
      </c>
      <c r="B159" s="2" t="s">
        <v>640</v>
      </c>
      <c r="C159" s="3">
        <v>41699</v>
      </c>
      <c r="D159" s="3" t="str">
        <f>TEXT(Table1[[#This Row],[Order Date]],"MMMM")</f>
        <v>March</v>
      </c>
      <c r="E159" s="3" t="str">
        <f>TEXT(Table1[[#This Row],[Order Date]],"YYYy")</f>
        <v>2014</v>
      </c>
      <c r="F159" s="3">
        <v>41704</v>
      </c>
      <c r="G159" s="2" t="s">
        <v>20</v>
      </c>
      <c r="H159" s="2" t="s">
        <v>641</v>
      </c>
      <c r="I159" s="2" t="s">
        <v>642</v>
      </c>
      <c r="J159" s="2" t="s">
        <v>23</v>
      </c>
      <c r="K159" s="2" t="s">
        <v>24</v>
      </c>
      <c r="L159" s="2" t="s">
        <v>92</v>
      </c>
      <c r="M159" s="2" t="s">
        <v>93</v>
      </c>
      <c r="N159" s="2">
        <v>98115</v>
      </c>
      <c r="O159" s="2" t="s">
        <v>41</v>
      </c>
      <c r="P159" s="2" t="s">
        <v>530</v>
      </c>
      <c r="Q159" s="2" t="s">
        <v>29</v>
      </c>
      <c r="R159" s="2" t="s">
        <v>33</v>
      </c>
      <c r="S159" s="2" t="s">
        <v>531</v>
      </c>
      <c r="T159" s="6">
        <v>457.56800000000004</v>
      </c>
      <c r="U159" s="2">
        <v>2</v>
      </c>
      <c r="V159" s="9">
        <v>0.2</v>
      </c>
      <c r="W159" s="6">
        <v>51.476399999999941</v>
      </c>
      <c r="X159" s="12">
        <f>Table1[[#This Row],[Profit$]]/Table1[[#This Row],[Sales$]]</f>
        <v>0.11249999999999986</v>
      </c>
      <c r="Y159" s="13">
        <f>Table1[[#This Row],[Sales$]]-Table1[[#This Row],[Profit$]]</f>
        <v>406.09160000000008</v>
      </c>
      <c r="Z159" s="13">
        <f>Table1[[#This Row],[Sales$]]/Table1[[#This Row],[Quantity]]</f>
        <v>228.78400000000002</v>
      </c>
      <c r="AA159" s="13">
        <f>Table1[[#This Row],[Profit$]]/Table1[[#This Row],[Quantity]]</f>
        <v>25.738199999999971</v>
      </c>
      <c r="AB159" s="4" t="str">
        <f>IF(Table1[[#This Row],[Profit$]]&lt;0,"loss","profit")</f>
        <v>profit</v>
      </c>
      <c r="AC159" s="4" t="str">
        <f>IF(Table1[[#This Row],[Discount]]&gt;0.2,"high",IF(Table1[[#This Row],[Discount]]&gt;0.1,"average","low"))</f>
        <v>average</v>
      </c>
      <c r="AD159" s="12">
        <f>Table1[[#This Row],[Profit$]]/Table1[[#This Row],[cost price$]]</f>
        <v>0.12676056338028152</v>
      </c>
    </row>
    <row r="160" spans="1:30" ht="15.75" customHeight="1" x14ac:dyDescent="0.3">
      <c r="A160" s="2">
        <v>159</v>
      </c>
      <c r="B160" s="2" t="s">
        <v>643</v>
      </c>
      <c r="C160" s="3">
        <v>42694</v>
      </c>
      <c r="D160" s="3" t="str">
        <f>TEXT(Table1[[#This Row],[Order Date]],"MMMM")</f>
        <v>November</v>
      </c>
      <c r="E160" s="3" t="str">
        <f>TEXT(Table1[[#This Row],[Order Date]],"YYYy")</f>
        <v>2016</v>
      </c>
      <c r="F160" s="3">
        <v>42698</v>
      </c>
      <c r="G160" s="2" t="s">
        <v>47</v>
      </c>
      <c r="H160" s="2" t="s">
        <v>644</v>
      </c>
      <c r="I160" s="2" t="s">
        <v>645</v>
      </c>
      <c r="J160" s="2" t="s">
        <v>23</v>
      </c>
      <c r="K160" s="2" t="s">
        <v>24</v>
      </c>
      <c r="L160" s="2" t="s">
        <v>646</v>
      </c>
      <c r="M160" s="2" t="s">
        <v>647</v>
      </c>
      <c r="N160" s="2">
        <v>73034</v>
      </c>
      <c r="O160" s="2" t="s">
        <v>102</v>
      </c>
      <c r="P160" s="2" t="s">
        <v>648</v>
      </c>
      <c r="Q160" s="2" t="s">
        <v>43</v>
      </c>
      <c r="R160" s="2" t="s">
        <v>44</v>
      </c>
      <c r="S160" s="2" t="s">
        <v>649</v>
      </c>
      <c r="T160" s="6">
        <v>14.62</v>
      </c>
      <c r="U160" s="2">
        <v>2</v>
      </c>
      <c r="V160" s="9">
        <v>0</v>
      </c>
      <c r="W160" s="6">
        <v>6.8713999999999995</v>
      </c>
      <c r="X160" s="12">
        <f>Table1[[#This Row],[Profit$]]/Table1[[#This Row],[Sales$]]</f>
        <v>0.47</v>
      </c>
      <c r="Y160" s="13">
        <f>Table1[[#This Row],[Sales$]]-Table1[[#This Row],[Profit$]]</f>
        <v>7.7485999999999997</v>
      </c>
      <c r="Z160" s="13">
        <f>Table1[[#This Row],[Sales$]]/Table1[[#This Row],[Quantity]]</f>
        <v>7.31</v>
      </c>
      <c r="AA160" s="13">
        <f>Table1[[#This Row],[Profit$]]/Table1[[#This Row],[Quantity]]</f>
        <v>3.4356999999999998</v>
      </c>
      <c r="AB160" s="4" t="str">
        <f>IF(Table1[[#This Row],[Profit$]]&lt;0,"loss","profit")</f>
        <v>profit</v>
      </c>
      <c r="AC160" s="4" t="str">
        <f>IF(Table1[[#This Row],[Discount]]&gt;0.2,"high",IF(Table1[[#This Row],[Discount]]&gt;0.1,"average","low"))</f>
        <v>low</v>
      </c>
      <c r="AD160" s="12">
        <f>Table1[[#This Row],[Profit$]]/Table1[[#This Row],[cost price$]]</f>
        <v>0.8867924528301887</v>
      </c>
    </row>
    <row r="161" spans="1:30" ht="15.75" customHeight="1" x14ac:dyDescent="0.3">
      <c r="A161" s="2">
        <v>160</v>
      </c>
      <c r="B161" s="2" t="s">
        <v>643</v>
      </c>
      <c r="C161" s="3">
        <v>42694</v>
      </c>
      <c r="D161" s="3" t="str">
        <f>TEXT(Table1[[#This Row],[Order Date]],"MMMM")</f>
        <v>November</v>
      </c>
      <c r="E161" s="3" t="str">
        <f>TEXT(Table1[[#This Row],[Order Date]],"YYYy")</f>
        <v>2016</v>
      </c>
      <c r="F161" s="3">
        <v>42698</v>
      </c>
      <c r="G161" s="2" t="s">
        <v>47</v>
      </c>
      <c r="H161" s="2" t="s">
        <v>644</v>
      </c>
      <c r="I161" s="2" t="s">
        <v>645</v>
      </c>
      <c r="J161" s="2" t="s">
        <v>23</v>
      </c>
      <c r="K161" s="2" t="s">
        <v>24</v>
      </c>
      <c r="L161" s="2" t="s">
        <v>646</v>
      </c>
      <c r="M161" s="2" t="s">
        <v>647</v>
      </c>
      <c r="N161" s="2">
        <v>73034</v>
      </c>
      <c r="O161" s="2" t="s">
        <v>102</v>
      </c>
      <c r="P161" s="2" t="s">
        <v>650</v>
      </c>
      <c r="Q161" s="2" t="s">
        <v>68</v>
      </c>
      <c r="R161" s="2" t="s">
        <v>69</v>
      </c>
      <c r="S161" s="2" t="s">
        <v>651</v>
      </c>
      <c r="T161" s="6">
        <v>944.93000000000006</v>
      </c>
      <c r="U161" s="2">
        <v>7</v>
      </c>
      <c r="V161" s="9">
        <v>0</v>
      </c>
      <c r="W161" s="6">
        <v>236.23250000000002</v>
      </c>
      <c r="X161" s="12">
        <f>Table1[[#This Row],[Profit$]]/Table1[[#This Row],[Sales$]]</f>
        <v>0.25</v>
      </c>
      <c r="Y161" s="13">
        <f>Table1[[#This Row],[Sales$]]-Table1[[#This Row],[Profit$]]</f>
        <v>708.69749999999999</v>
      </c>
      <c r="Z161" s="13">
        <f>Table1[[#This Row],[Sales$]]/Table1[[#This Row],[Quantity]]</f>
        <v>134.99</v>
      </c>
      <c r="AA161" s="13">
        <f>Table1[[#This Row],[Profit$]]/Table1[[#This Row],[Quantity]]</f>
        <v>33.747500000000002</v>
      </c>
      <c r="AB161" s="4" t="str">
        <f>IF(Table1[[#This Row],[Profit$]]&lt;0,"loss","profit")</f>
        <v>profit</v>
      </c>
      <c r="AC161" s="4" t="str">
        <f>IF(Table1[[#This Row],[Discount]]&gt;0.2,"high",IF(Table1[[#This Row],[Discount]]&gt;0.1,"average","low"))</f>
        <v>low</v>
      </c>
      <c r="AD161" s="12">
        <f>Table1[[#This Row],[Profit$]]/Table1[[#This Row],[cost price$]]</f>
        <v>0.33333333333333337</v>
      </c>
    </row>
    <row r="162" spans="1:30" ht="15.75" customHeight="1" x14ac:dyDescent="0.3">
      <c r="A162" s="2">
        <v>161</v>
      </c>
      <c r="B162" s="2" t="s">
        <v>652</v>
      </c>
      <c r="C162" s="3">
        <v>42501</v>
      </c>
      <c r="D162" s="3" t="str">
        <f>TEXT(Table1[[#This Row],[Order Date]],"MMMM")</f>
        <v>May</v>
      </c>
      <c r="E162" s="3" t="str">
        <f>TEXT(Table1[[#This Row],[Order Date]],"YYYy")</f>
        <v>2016</v>
      </c>
      <c r="F162" s="3">
        <v>42502</v>
      </c>
      <c r="G162" s="2" t="s">
        <v>185</v>
      </c>
      <c r="H162" s="2" t="s">
        <v>653</v>
      </c>
      <c r="I162" s="2" t="s">
        <v>654</v>
      </c>
      <c r="J162" s="2" t="s">
        <v>23</v>
      </c>
      <c r="K162" s="2" t="s">
        <v>24</v>
      </c>
      <c r="L162" s="2" t="s">
        <v>39</v>
      </c>
      <c r="M162" s="2" t="s">
        <v>40</v>
      </c>
      <c r="N162" s="2">
        <v>90045</v>
      </c>
      <c r="O162" s="2" t="s">
        <v>41</v>
      </c>
      <c r="P162" s="2" t="s">
        <v>655</v>
      </c>
      <c r="Q162" s="2" t="s">
        <v>43</v>
      </c>
      <c r="R162" s="2" t="s">
        <v>87</v>
      </c>
      <c r="S162" s="2" t="s">
        <v>656</v>
      </c>
      <c r="T162" s="6">
        <v>5.98</v>
      </c>
      <c r="U162" s="2">
        <v>1</v>
      </c>
      <c r="V162" s="9">
        <v>0</v>
      </c>
      <c r="W162" s="6">
        <v>2.6909999999999998</v>
      </c>
      <c r="X162" s="12">
        <f>Table1[[#This Row],[Profit$]]/Table1[[#This Row],[Sales$]]</f>
        <v>0.44999999999999996</v>
      </c>
      <c r="Y162" s="13">
        <f>Table1[[#This Row],[Sales$]]-Table1[[#This Row],[Profit$]]</f>
        <v>3.2890000000000006</v>
      </c>
      <c r="Z162" s="13">
        <f>Table1[[#This Row],[Sales$]]/Table1[[#This Row],[Quantity]]</f>
        <v>5.98</v>
      </c>
      <c r="AA162" s="13">
        <f>Table1[[#This Row],[Profit$]]/Table1[[#This Row],[Quantity]]</f>
        <v>2.6909999999999998</v>
      </c>
      <c r="AB162" s="4" t="str">
        <f>IF(Table1[[#This Row],[Profit$]]&lt;0,"loss","profit")</f>
        <v>profit</v>
      </c>
      <c r="AC162" s="4" t="str">
        <f>IF(Table1[[#This Row],[Discount]]&gt;0.2,"high",IF(Table1[[#This Row],[Discount]]&gt;0.1,"average","low"))</f>
        <v>low</v>
      </c>
      <c r="AD162" s="12">
        <f>Table1[[#This Row],[Profit$]]/Table1[[#This Row],[cost price$]]</f>
        <v>0.81818181818181801</v>
      </c>
    </row>
    <row r="163" spans="1:30" ht="15.75" customHeight="1" x14ac:dyDescent="0.3">
      <c r="A163" s="2">
        <v>162</v>
      </c>
      <c r="B163" s="2" t="s">
        <v>657</v>
      </c>
      <c r="C163" s="3">
        <v>42366</v>
      </c>
      <c r="D163" s="3" t="str">
        <f>TEXT(Table1[[#This Row],[Order Date]],"MMMM")</f>
        <v>December</v>
      </c>
      <c r="E163" s="3" t="str">
        <f>TEXT(Table1[[#This Row],[Order Date]],"YYYy")</f>
        <v>2015</v>
      </c>
      <c r="F163" s="3">
        <v>42369</v>
      </c>
      <c r="G163" s="2" t="s">
        <v>20</v>
      </c>
      <c r="H163" s="2" t="s">
        <v>658</v>
      </c>
      <c r="I163" s="2" t="s">
        <v>659</v>
      </c>
      <c r="J163" s="2" t="s">
        <v>23</v>
      </c>
      <c r="K163" s="2" t="s">
        <v>24</v>
      </c>
      <c r="L163" s="2" t="s">
        <v>143</v>
      </c>
      <c r="M163" s="2" t="s">
        <v>144</v>
      </c>
      <c r="N163" s="2">
        <v>19134</v>
      </c>
      <c r="O163" s="2" t="s">
        <v>145</v>
      </c>
      <c r="P163" s="2" t="s">
        <v>660</v>
      </c>
      <c r="Q163" s="2" t="s">
        <v>68</v>
      </c>
      <c r="R163" s="2" t="s">
        <v>158</v>
      </c>
      <c r="S163" s="2" t="s">
        <v>661</v>
      </c>
      <c r="T163" s="6">
        <v>54.384000000000007</v>
      </c>
      <c r="U163" s="2">
        <v>2</v>
      </c>
      <c r="V163" s="9">
        <v>0.2</v>
      </c>
      <c r="W163" s="6">
        <v>1.359599999999995</v>
      </c>
      <c r="X163" s="12">
        <f>Table1[[#This Row],[Profit$]]/Table1[[#This Row],[Sales$]]</f>
        <v>2.4999999999999904E-2</v>
      </c>
      <c r="Y163" s="13">
        <f>Table1[[#This Row],[Sales$]]-Table1[[#This Row],[Profit$]]</f>
        <v>53.024400000000014</v>
      </c>
      <c r="Z163" s="13">
        <f>Table1[[#This Row],[Sales$]]/Table1[[#This Row],[Quantity]]</f>
        <v>27.192000000000004</v>
      </c>
      <c r="AA163" s="13">
        <f>Table1[[#This Row],[Profit$]]/Table1[[#This Row],[Quantity]]</f>
        <v>0.67979999999999752</v>
      </c>
      <c r="AB163" s="4" t="str">
        <f>IF(Table1[[#This Row],[Profit$]]&lt;0,"loss","profit")</f>
        <v>profit</v>
      </c>
      <c r="AC163" s="4" t="str">
        <f>IF(Table1[[#This Row],[Discount]]&gt;0.2,"high",IF(Table1[[#This Row],[Discount]]&gt;0.1,"average","low"))</f>
        <v>average</v>
      </c>
      <c r="AD163" s="12">
        <f>Table1[[#This Row],[Profit$]]/Table1[[#This Row],[cost price$]]</f>
        <v>2.564102564102554E-2</v>
      </c>
    </row>
    <row r="164" spans="1:30" ht="15.75" customHeight="1" x14ac:dyDescent="0.3">
      <c r="A164" s="2">
        <v>163</v>
      </c>
      <c r="B164" s="2" t="s">
        <v>662</v>
      </c>
      <c r="C164" s="3">
        <v>42690</v>
      </c>
      <c r="D164" s="3" t="str">
        <f>TEXT(Table1[[#This Row],[Order Date]],"MMMM")</f>
        <v>November</v>
      </c>
      <c r="E164" s="3" t="str">
        <f>TEXT(Table1[[#This Row],[Order Date]],"YYYy")</f>
        <v>2016</v>
      </c>
      <c r="F164" s="3">
        <v>42694</v>
      </c>
      <c r="G164" s="2" t="s">
        <v>47</v>
      </c>
      <c r="H164" s="2" t="s">
        <v>663</v>
      </c>
      <c r="I164" s="2" t="s">
        <v>664</v>
      </c>
      <c r="J164" s="2" t="s">
        <v>23</v>
      </c>
      <c r="K164" s="2" t="s">
        <v>24</v>
      </c>
      <c r="L164" s="2" t="s">
        <v>665</v>
      </c>
      <c r="M164" s="2" t="s">
        <v>666</v>
      </c>
      <c r="N164" s="2">
        <v>88220</v>
      </c>
      <c r="O164" s="2" t="s">
        <v>41</v>
      </c>
      <c r="P164" s="2" t="s">
        <v>667</v>
      </c>
      <c r="Q164" s="2" t="s">
        <v>43</v>
      </c>
      <c r="R164" s="2" t="s">
        <v>170</v>
      </c>
      <c r="S164" s="2" t="s">
        <v>668</v>
      </c>
      <c r="T164" s="6">
        <v>28.4</v>
      </c>
      <c r="U164" s="2">
        <v>5</v>
      </c>
      <c r="V164" s="9">
        <v>0</v>
      </c>
      <c r="W164" s="6">
        <v>13.347999999999997</v>
      </c>
      <c r="X164" s="12">
        <f>Table1[[#This Row],[Profit$]]/Table1[[#This Row],[Sales$]]</f>
        <v>0.46999999999999992</v>
      </c>
      <c r="Y164" s="13">
        <f>Table1[[#This Row],[Sales$]]-Table1[[#This Row],[Profit$]]</f>
        <v>15.052000000000001</v>
      </c>
      <c r="Z164" s="13">
        <f>Table1[[#This Row],[Sales$]]/Table1[[#This Row],[Quantity]]</f>
        <v>5.68</v>
      </c>
      <c r="AA164" s="13">
        <f>Table1[[#This Row],[Profit$]]/Table1[[#This Row],[Quantity]]</f>
        <v>2.6695999999999995</v>
      </c>
      <c r="AB164" s="4" t="str">
        <f>IF(Table1[[#This Row],[Profit$]]&lt;0,"loss","profit")</f>
        <v>profit</v>
      </c>
      <c r="AC164" s="4" t="str">
        <f>IF(Table1[[#This Row],[Discount]]&gt;0.2,"high",IF(Table1[[#This Row],[Discount]]&gt;0.1,"average","low"))</f>
        <v>low</v>
      </c>
      <c r="AD164" s="12">
        <f>Table1[[#This Row],[Profit$]]/Table1[[#This Row],[cost price$]]</f>
        <v>0.88679245283018837</v>
      </c>
    </row>
    <row r="165" spans="1:30" ht="15.75" customHeight="1" x14ac:dyDescent="0.3">
      <c r="A165" s="2">
        <v>164</v>
      </c>
      <c r="B165" s="2" t="s">
        <v>669</v>
      </c>
      <c r="C165" s="3">
        <v>42681</v>
      </c>
      <c r="D165" s="3" t="str">
        <f>TEXT(Table1[[#This Row],[Order Date]],"MMMM")</f>
        <v>November</v>
      </c>
      <c r="E165" s="3" t="str">
        <f>TEXT(Table1[[#This Row],[Order Date]],"YYYy")</f>
        <v>2016</v>
      </c>
      <c r="F165" s="3">
        <v>42685</v>
      </c>
      <c r="G165" s="2" t="s">
        <v>47</v>
      </c>
      <c r="H165" s="2" t="s">
        <v>670</v>
      </c>
      <c r="I165" s="2" t="s">
        <v>671</v>
      </c>
      <c r="J165" s="2" t="s">
        <v>23</v>
      </c>
      <c r="K165" s="2" t="s">
        <v>24</v>
      </c>
      <c r="L165" s="2" t="s">
        <v>92</v>
      </c>
      <c r="M165" s="2" t="s">
        <v>93</v>
      </c>
      <c r="N165" s="2">
        <v>98115</v>
      </c>
      <c r="O165" s="2" t="s">
        <v>41</v>
      </c>
      <c r="P165" s="2" t="s">
        <v>672</v>
      </c>
      <c r="Q165" s="2" t="s">
        <v>43</v>
      </c>
      <c r="R165" s="2" t="s">
        <v>72</v>
      </c>
      <c r="S165" s="2" t="s">
        <v>673</v>
      </c>
      <c r="T165" s="6">
        <v>27.680000000000003</v>
      </c>
      <c r="U165" s="2">
        <v>2</v>
      </c>
      <c r="V165" s="9">
        <v>0.2</v>
      </c>
      <c r="W165" s="6">
        <v>9.6879999999999988</v>
      </c>
      <c r="X165" s="12">
        <f>Table1[[#This Row],[Profit$]]/Table1[[#This Row],[Sales$]]</f>
        <v>0.34999999999999992</v>
      </c>
      <c r="Y165" s="13">
        <f>Table1[[#This Row],[Sales$]]-Table1[[#This Row],[Profit$]]</f>
        <v>17.992000000000004</v>
      </c>
      <c r="Z165" s="13">
        <f>Table1[[#This Row],[Sales$]]/Table1[[#This Row],[Quantity]]</f>
        <v>13.840000000000002</v>
      </c>
      <c r="AA165" s="13">
        <f>Table1[[#This Row],[Profit$]]/Table1[[#This Row],[Quantity]]</f>
        <v>4.8439999999999994</v>
      </c>
      <c r="AB165" s="4" t="str">
        <f>IF(Table1[[#This Row],[Profit$]]&lt;0,"loss","profit")</f>
        <v>profit</v>
      </c>
      <c r="AC165" s="4" t="str">
        <f>IF(Table1[[#This Row],[Discount]]&gt;0.2,"high",IF(Table1[[#This Row],[Discount]]&gt;0.1,"average","low"))</f>
        <v>average</v>
      </c>
      <c r="AD165" s="12">
        <f>Table1[[#This Row],[Profit$]]/Table1[[#This Row],[cost price$]]</f>
        <v>0.53846153846153821</v>
      </c>
    </row>
    <row r="166" spans="1:30" ht="15.75" customHeight="1" x14ac:dyDescent="0.3">
      <c r="A166" s="2">
        <v>165</v>
      </c>
      <c r="B166" s="2" t="s">
        <v>674</v>
      </c>
      <c r="C166" s="3">
        <v>41890</v>
      </c>
      <c r="D166" s="3" t="str">
        <f>TEXT(Table1[[#This Row],[Order Date]],"MMMM")</f>
        <v>September</v>
      </c>
      <c r="E166" s="3" t="str">
        <f>TEXT(Table1[[#This Row],[Order Date]],"YYYy")</f>
        <v>2014</v>
      </c>
      <c r="F166" s="3">
        <v>41894</v>
      </c>
      <c r="G166" s="2" t="s">
        <v>47</v>
      </c>
      <c r="H166" s="2" t="s">
        <v>675</v>
      </c>
      <c r="I166" s="2" t="s">
        <v>676</v>
      </c>
      <c r="J166" s="2" t="s">
        <v>23</v>
      </c>
      <c r="K166" s="2" t="s">
        <v>24</v>
      </c>
      <c r="L166" s="2" t="s">
        <v>677</v>
      </c>
      <c r="M166" s="2" t="s">
        <v>101</v>
      </c>
      <c r="N166" s="2">
        <v>78207</v>
      </c>
      <c r="O166" s="2" t="s">
        <v>102</v>
      </c>
      <c r="P166" s="2" t="s">
        <v>678</v>
      </c>
      <c r="Q166" s="2" t="s">
        <v>43</v>
      </c>
      <c r="R166" s="2" t="s">
        <v>65</v>
      </c>
      <c r="S166" s="2" t="s">
        <v>679</v>
      </c>
      <c r="T166" s="6">
        <v>9.9359999999999999</v>
      </c>
      <c r="U166" s="2">
        <v>3</v>
      </c>
      <c r="V166" s="9">
        <v>0.2</v>
      </c>
      <c r="W166" s="6">
        <v>2.7324000000000002</v>
      </c>
      <c r="X166" s="12">
        <f>Table1[[#This Row],[Profit$]]/Table1[[#This Row],[Sales$]]</f>
        <v>0.27500000000000002</v>
      </c>
      <c r="Y166" s="13">
        <f>Table1[[#This Row],[Sales$]]-Table1[[#This Row],[Profit$]]</f>
        <v>7.2035999999999998</v>
      </c>
      <c r="Z166" s="13">
        <f>Table1[[#This Row],[Sales$]]/Table1[[#This Row],[Quantity]]</f>
        <v>3.3119999999999998</v>
      </c>
      <c r="AA166" s="13">
        <f>Table1[[#This Row],[Profit$]]/Table1[[#This Row],[Quantity]]</f>
        <v>0.91080000000000005</v>
      </c>
      <c r="AB166" s="4" t="str">
        <f>IF(Table1[[#This Row],[Profit$]]&lt;0,"loss","profit")</f>
        <v>profit</v>
      </c>
      <c r="AC166" s="4" t="str">
        <f>IF(Table1[[#This Row],[Discount]]&gt;0.2,"high",IF(Table1[[#This Row],[Discount]]&gt;0.1,"average","low"))</f>
        <v>average</v>
      </c>
      <c r="AD166" s="12">
        <f>Table1[[#This Row],[Profit$]]/Table1[[#This Row],[cost price$]]</f>
        <v>0.37931034482758624</v>
      </c>
    </row>
    <row r="167" spans="1:30" ht="15.75" customHeight="1" x14ac:dyDescent="0.3">
      <c r="A167" s="2">
        <v>166</v>
      </c>
      <c r="B167" s="2" t="s">
        <v>674</v>
      </c>
      <c r="C167" s="3">
        <v>41890</v>
      </c>
      <c r="D167" s="3" t="str">
        <f>TEXT(Table1[[#This Row],[Order Date]],"MMMM")</f>
        <v>September</v>
      </c>
      <c r="E167" s="3" t="str">
        <f>TEXT(Table1[[#This Row],[Order Date]],"YYYy")</f>
        <v>2014</v>
      </c>
      <c r="F167" s="3">
        <v>41894</v>
      </c>
      <c r="G167" s="2" t="s">
        <v>47</v>
      </c>
      <c r="H167" s="2" t="s">
        <v>675</v>
      </c>
      <c r="I167" s="2" t="s">
        <v>676</v>
      </c>
      <c r="J167" s="2" t="s">
        <v>23</v>
      </c>
      <c r="K167" s="2" t="s">
        <v>24</v>
      </c>
      <c r="L167" s="2" t="s">
        <v>677</v>
      </c>
      <c r="M167" s="2" t="s">
        <v>101</v>
      </c>
      <c r="N167" s="2">
        <v>78207</v>
      </c>
      <c r="O167" s="2" t="s">
        <v>102</v>
      </c>
      <c r="P167" s="2" t="s">
        <v>680</v>
      </c>
      <c r="Q167" s="2" t="s">
        <v>68</v>
      </c>
      <c r="R167" s="2" t="s">
        <v>681</v>
      </c>
      <c r="S167" s="2" t="s">
        <v>682</v>
      </c>
      <c r="T167" s="6">
        <v>8159.9519999999993</v>
      </c>
      <c r="U167" s="2">
        <v>8</v>
      </c>
      <c r="V167" s="9">
        <v>0.4</v>
      </c>
      <c r="W167" s="6">
        <v>-1359.992000000002</v>
      </c>
      <c r="X167" s="12">
        <f>Table1[[#This Row],[Profit$]]/Table1[[#This Row],[Sales$]]</f>
        <v>-0.16666666666666693</v>
      </c>
      <c r="Y167" s="13">
        <f>Table1[[#This Row],[Sales$]]-Table1[[#This Row],[Profit$]]</f>
        <v>9519.9440000000013</v>
      </c>
      <c r="Z167" s="13">
        <f>Table1[[#This Row],[Sales$]]/Table1[[#This Row],[Quantity]]</f>
        <v>1019.9939999999999</v>
      </c>
      <c r="AA167" s="13">
        <f>Table1[[#This Row],[Profit$]]/Table1[[#This Row],[Quantity]]</f>
        <v>-169.99900000000025</v>
      </c>
      <c r="AB167" s="4" t="str">
        <f>IF(Table1[[#This Row],[Profit$]]&lt;0,"loss","profit")</f>
        <v>loss</v>
      </c>
      <c r="AC167" s="4" t="str">
        <f>IF(Table1[[#This Row],[Discount]]&gt;0.2,"high",IF(Table1[[#This Row],[Discount]]&gt;0.1,"average","low"))</f>
        <v>high</v>
      </c>
      <c r="AD167" s="12">
        <f>Table1[[#This Row],[Profit$]]/Table1[[#This Row],[cost price$]]</f>
        <v>-0.14285714285714304</v>
      </c>
    </row>
    <row r="168" spans="1:30" ht="15.75" customHeight="1" x14ac:dyDescent="0.3">
      <c r="A168" s="2">
        <v>167</v>
      </c>
      <c r="B168" s="2" t="s">
        <v>674</v>
      </c>
      <c r="C168" s="3">
        <v>41890</v>
      </c>
      <c r="D168" s="3" t="str">
        <f>TEXT(Table1[[#This Row],[Order Date]],"MMMM")</f>
        <v>September</v>
      </c>
      <c r="E168" s="3" t="str">
        <f>TEXT(Table1[[#This Row],[Order Date]],"YYYy")</f>
        <v>2014</v>
      </c>
      <c r="F168" s="3">
        <v>41894</v>
      </c>
      <c r="G168" s="2" t="s">
        <v>47</v>
      </c>
      <c r="H168" s="2" t="s">
        <v>675</v>
      </c>
      <c r="I168" s="2" t="s">
        <v>676</v>
      </c>
      <c r="J168" s="2" t="s">
        <v>23</v>
      </c>
      <c r="K168" s="2" t="s">
        <v>24</v>
      </c>
      <c r="L168" s="2" t="s">
        <v>677</v>
      </c>
      <c r="M168" s="2" t="s">
        <v>101</v>
      </c>
      <c r="N168" s="2">
        <v>78207</v>
      </c>
      <c r="O168" s="2" t="s">
        <v>102</v>
      </c>
      <c r="P168" s="2" t="s">
        <v>683</v>
      </c>
      <c r="Q168" s="2" t="s">
        <v>43</v>
      </c>
      <c r="R168" s="2" t="s">
        <v>56</v>
      </c>
      <c r="S168" s="2" t="s">
        <v>684</v>
      </c>
      <c r="T168" s="6">
        <v>275.928</v>
      </c>
      <c r="U168" s="2">
        <v>3</v>
      </c>
      <c r="V168" s="9">
        <v>0.2</v>
      </c>
      <c r="W168" s="6">
        <v>-58.634699999999995</v>
      </c>
      <c r="X168" s="12">
        <f>Table1[[#This Row],[Profit$]]/Table1[[#This Row],[Sales$]]</f>
        <v>-0.21249999999999999</v>
      </c>
      <c r="Y168" s="13">
        <f>Table1[[#This Row],[Sales$]]-Table1[[#This Row],[Profit$]]</f>
        <v>334.56270000000001</v>
      </c>
      <c r="Z168" s="13">
        <f>Table1[[#This Row],[Sales$]]/Table1[[#This Row],[Quantity]]</f>
        <v>91.975999999999999</v>
      </c>
      <c r="AA168" s="13">
        <f>Table1[[#This Row],[Profit$]]/Table1[[#This Row],[Quantity]]</f>
        <v>-19.544899999999998</v>
      </c>
      <c r="AB168" s="4" t="str">
        <f>IF(Table1[[#This Row],[Profit$]]&lt;0,"loss","profit")</f>
        <v>loss</v>
      </c>
      <c r="AC168" s="4" t="str">
        <f>IF(Table1[[#This Row],[Discount]]&gt;0.2,"high",IF(Table1[[#This Row],[Discount]]&gt;0.1,"average","low"))</f>
        <v>average</v>
      </c>
      <c r="AD168" s="12">
        <f>Table1[[#This Row],[Profit$]]/Table1[[#This Row],[cost price$]]</f>
        <v>-0.17525773195876287</v>
      </c>
    </row>
    <row r="169" spans="1:30" ht="15.75" customHeight="1" x14ac:dyDescent="0.3">
      <c r="A169" s="2">
        <v>168</v>
      </c>
      <c r="B169" s="2" t="s">
        <v>674</v>
      </c>
      <c r="C169" s="3">
        <v>41890</v>
      </c>
      <c r="D169" s="3" t="str">
        <f>TEXT(Table1[[#This Row],[Order Date]],"MMMM")</f>
        <v>September</v>
      </c>
      <c r="E169" s="3" t="str">
        <f>TEXT(Table1[[#This Row],[Order Date]],"YYYy")</f>
        <v>2014</v>
      </c>
      <c r="F169" s="3">
        <v>41894</v>
      </c>
      <c r="G169" s="2" t="s">
        <v>47</v>
      </c>
      <c r="H169" s="2" t="s">
        <v>675</v>
      </c>
      <c r="I169" s="2" t="s">
        <v>676</v>
      </c>
      <c r="J169" s="2" t="s">
        <v>23</v>
      </c>
      <c r="K169" s="2" t="s">
        <v>24</v>
      </c>
      <c r="L169" s="2" t="s">
        <v>677</v>
      </c>
      <c r="M169" s="2" t="s">
        <v>101</v>
      </c>
      <c r="N169" s="2">
        <v>78207</v>
      </c>
      <c r="O169" s="2" t="s">
        <v>102</v>
      </c>
      <c r="P169" s="2" t="s">
        <v>685</v>
      </c>
      <c r="Q169" s="2" t="s">
        <v>29</v>
      </c>
      <c r="R169" s="2" t="s">
        <v>33</v>
      </c>
      <c r="S169" s="2" t="s">
        <v>686</v>
      </c>
      <c r="T169" s="6">
        <v>1740.0599999999997</v>
      </c>
      <c r="U169" s="2">
        <v>9</v>
      </c>
      <c r="V169" s="9">
        <v>0.3</v>
      </c>
      <c r="W169" s="6">
        <v>-24.858000000000175</v>
      </c>
      <c r="X169" s="12">
        <f>Table1[[#This Row],[Profit$]]/Table1[[#This Row],[Sales$]]</f>
        <v>-1.4285714285714388E-2</v>
      </c>
      <c r="Y169" s="13">
        <f>Table1[[#This Row],[Sales$]]-Table1[[#This Row],[Profit$]]</f>
        <v>1764.9179999999999</v>
      </c>
      <c r="Z169" s="13">
        <f>Table1[[#This Row],[Sales$]]/Table1[[#This Row],[Quantity]]</f>
        <v>193.33999999999997</v>
      </c>
      <c r="AA169" s="13">
        <f>Table1[[#This Row],[Profit$]]/Table1[[#This Row],[Quantity]]</f>
        <v>-2.7620000000000196</v>
      </c>
      <c r="AB169" s="4" t="str">
        <f>IF(Table1[[#This Row],[Profit$]]&lt;0,"loss","profit")</f>
        <v>loss</v>
      </c>
      <c r="AC169" s="4" t="str">
        <f>IF(Table1[[#This Row],[Discount]]&gt;0.2,"high",IF(Table1[[#This Row],[Discount]]&gt;0.1,"average","low"))</f>
        <v>high</v>
      </c>
      <c r="AD169" s="12">
        <f>Table1[[#This Row],[Profit$]]/Table1[[#This Row],[cost price$]]</f>
        <v>-1.408450704225362E-2</v>
      </c>
    </row>
    <row r="170" spans="1:30" ht="15.75" customHeight="1" x14ac:dyDescent="0.3">
      <c r="A170" s="2">
        <v>169</v>
      </c>
      <c r="B170" s="2" t="s">
        <v>674</v>
      </c>
      <c r="C170" s="3">
        <v>41890</v>
      </c>
      <c r="D170" s="3" t="str">
        <f>TEXT(Table1[[#This Row],[Order Date]],"MMMM")</f>
        <v>September</v>
      </c>
      <c r="E170" s="3" t="str">
        <f>TEXT(Table1[[#This Row],[Order Date]],"YYYy")</f>
        <v>2014</v>
      </c>
      <c r="F170" s="3">
        <v>41894</v>
      </c>
      <c r="G170" s="2" t="s">
        <v>47</v>
      </c>
      <c r="H170" s="2" t="s">
        <v>675</v>
      </c>
      <c r="I170" s="2" t="s">
        <v>676</v>
      </c>
      <c r="J170" s="2" t="s">
        <v>23</v>
      </c>
      <c r="K170" s="2" t="s">
        <v>24</v>
      </c>
      <c r="L170" s="2" t="s">
        <v>677</v>
      </c>
      <c r="M170" s="2" t="s">
        <v>101</v>
      </c>
      <c r="N170" s="2">
        <v>78207</v>
      </c>
      <c r="O170" s="2" t="s">
        <v>102</v>
      </c>
      <c r="P170" s="2" t="s">
        <v>687</v>
      </c>
      <c r="Q170" s="2" t="s">
        <v>43</v>
      </c>
      <c r="R170" s="2" t="s">
        <v>65</v>
      </c>
      <c r="S170" s="2" t="s">
        <v>688</v>
      </c>
      <c r="T170" s="6">
        <v>32.064</v>
      </c>
      <c r="U170" s="2">
        <v>6</v>
      </c>
      <c r="V170" s="9">
        <v>0.2</v>
      </c>
      <c r="W170" s="6">
        <v>6.8135999999999974</v>
      </c>
      <c r="X170" s="12">
        <f>Table1[[#This Row],[Profit$]]/Table1[[#This Row],[Sales$]]</f>
        <v>0.21249999999999991</v>
      </c>
      <c r="Y170" s="13">
        <f>Table1[[#This Row],[Sales$]]-Table1[[#This Row],[Profit$]]</f>
        <v>25.250400000000003</v>
      </c>
      <c r="Z170" s="13">
        <f>Table1[[#This Row],[Sales$]]/Table1[[#This Row],[Quantity]]</f>
        <v>5.3440000000000003</v>
      </c>
      <c r="AA170" s="13">
        <f>Table1[[#This Row],[Profit$]]/Table1[[#This Row],[Quantity]]</f>
        <v>1.1355999999999995</v>
      </c>
      <c r="AB170" s="4" t="str">
        <f>IF(Table1[[#This Row],[Profit$]]&lt;0,"loss","profit")</f>
        <v>profit</v>
      </c>
      <c r="AC170" s="4" t="str">
        <f>IF(Table1[[#This Row],[Discount]]&gt;0.2,"high",IF(Table1[[#This Row],[Discount]]&gt;0.1,"average","low"))</f>
        <v>average</v>
      </c>
      <c r="AD170" s="12">
        <f>Table1[[#This Row],[Profit$]]/Table1[[#This Row],[cost price$]]</f>
        <v>0.26984126984126972</v>
      </c>
    </row>
    <row r="171" spans="1:30" ht="15.75" customHeight="1" x14ac:dyDescent="0.3">
      <c r="A171" s="2">
        <v>170</v>
      </c>
      <c r="B171" s="2" t="s">
        <v>674</v>
      </c>
      <c r="C171" s="3">
        <v>41890</v>
      </c>
      <c r="D171" s="3" t="str">
        <f>TEXT(Table1[[#This Row],[Order Date]],"MMMM")</f>
        <v>September</v>
      </c>
      <c r="E171" s="3" t="str">
        <f>TEXT(Table1[[#This Row],[Order Date]],"YYYy")</f>
        <v>2014</v>
      </c>
      <c r="F171" s="3">
        <v>41894</v>
      </c>
      <c r="G171" s="2" t="s">
        <v>47</v>
      </c>
      <c r="H171" s="2" t="s">
        <v>675</v>
      </c>
      <c r="I171" s="2" t="s">
        <v>676</v>
      </c>
      <c r="J171" s="2" t="s">
        <v>23</v>
      </c>
      <c r="K171" s="2" t="s">
        <v>24</v>
      </c>
      <c r="L171" s="2" t="s">
        <v>677</v>
      </c>
      <c r="M171" s="2" t="s">
        <v>101</v>
      </c>
      <c r="N171" s="2">
        <v>78207</v>
      </c>
      <c r="O171" s="2" t="s">
        <v>102</v>
      </c>
      <c r="P171" s="2" t="s">
        <v>689</v>
      </c>
      <c r="Q171" s="2" t="s">
        <v>43</v>
      </c>
      <c r="R171" s="2" t="s">
        <v>75</v>
      </c>
      <c r="S171" s="2" t="s">
        <v>690</v>
      </c>
      <c r="T171" s="6">
        <v>177.97999999999996</v>
      </c>
      <c r="U171" s="2">
        <v>5</v>
      </c>
      <c r="V171" s="9">
        <v>0.8</v>
      </c>
      <c r="W171" s="6">
        <v>-453.84900000000005</v>
      </c>
      <c r="X171" s="12">
        <f>Table1[[#This Row],[Profit$]]/Table1[[#This Row],[Sales$]]</f>
        <v>-2.5500000000000007</v>
      </c>
      <c r="Y171" s="13">
        <f>Table1[[#This Row],[Sales$]]-Table1[[#This Row],[Profit$]]</f>
        <v>631.82899999999995</v>
      </c>
      <c r="Z171" s="13">
        <f>Table1[[#This Row],[Sales$]]/Table1[[#This Row],[Quantity]]</f>
        <v>35.595999999999989</v>
      </c>
      <c r="AA171" s="13">
        <f>Table1[[#This Row],[Profit$]]/Table1[[#This Row],[Quantity]]</f>
        <v>-90.769800000000004</v>
      </c>
      <c r="AB171" s="4" t="str">
        <f>IF(Table1[[#This Row],[Profit$]]&lt;0,"loss","profit")</f>
        <v>loss</v>
      </c>
      <c r="AC171" s="4" t="str">
        <f>IF(Table1[[#This Row],[Discount]]&gt;0.2,"high",IF(Table1[[#This Row],[Discount]]&gt;0.1,"average","low"))</f>
        <v>high</v>
      </c>
      <c r="AD171" s="12">
        <f>Table1[[#This Row],[Profit$]]/Table1[[#This Row],[cost price$]]</f>
        <v>-0.71830985915492973</v>
      </c>
    </row>
    <row r="172" spans="1:30" ht="15.75" customHeight="1" x14ac:dyDescent="0.3">
      <c r="A172" s="2">
        <v>171</v>
      </c>
      <c r="B172" s="2" t="s">
        <v>674</v>
      </c>
      <c r="C172" s="3">
        <v>41890</v>
      </c>
      <c r="D172" s="3" t="str">
        <f>TEXT(Table1[[#This Row],[Order Date]],"MMMM")</f>
        <v>September</v>
      </c>
      <c r="E172" s="3" t="str">
        <f>TEXT(Table1[[#This Row],[Order Date]],"YYYy")</f>
        <v>2014</v>
      </c>
      <c r="F172" s="3">
        <v>41894</v>
      </c>
      <c r="G172" s="2" t="s">
        <v>47</v>
      </c>
      <c r="H172" s="2" t="s">
        <v>675</v>
      </c>
      <c r="I172" s="2" t="s">
        <v>676</v>
      </c>
      <c r="J172" s="2" t="s">
        <v>23</v>
      </c>
      <c r="K172" s="2" t="s">
        <v>24</v>
      </c>
      <c r="L172" s="2" t="s">
        <v>677</v>
      </c>
      <c r="M172" s="2" t="s">
        <v>101</v>
      </c>
      <c r="N172" s="2">
        <v>78207</v>
      </c>
      <c r="O172" s="2" t="s">
        <v>102</v>
      </c>
      <c r="P172" s="2" t="s">
        <v>691</v>
      </c>
      <c r="Q172" s="2" t="s">
        <v>68</v>
      </c>
      <c r="R172" s="2" t="s">
        <v>69</v>
      </c>
      <c r="S172" s="2" t="s">
        <v>692</v>
      </c>
      <c r="T172" s="6">
        <v>143.976</v>
      </c>
      <c r="U172" s="2">
        <v>3</v>
      </c>
      <c r="V172" s="9">
        <v>0.2</v>
      </c>
      <c r="W172" s="6">
        <v>8.998500000000007</v>
      </c>
      <c r="X172" s="12">
        <f>Table1[[#This Row],[Profit$]]/Table1[[#This Row],[Sales$]]</f>
        <v>6.2500000000000056E-2</v>
      </c>
      <c r="Y172" s="13">
        <f>Table1[[#This Row],[Sales$]]-Table1[[#This Row],[Profit$]]</f>
        <v>134.97749999999999</v>
      </c>
      <c r="Z172" s="13">
        <f>Table1[[#This Row],[Sales$]]/Table1[[#This Row],[Quantity]]</f>
        <v>47.991999999999997</v>
      </c>
      <c r="AA172" s="13">
        <f>Table1[[#This Row],[Profit$]]/Table1[[#This Row],[Quantity]]</f>
        <v>2.9995000000000025</v>
      </c>
      <c r="AB172" s="4" t="str">
        <f>IF(Table1[[#This Row],[Profit$]]&lt;0,"loss","profit")</f>
        <v>profit</v>
      </c>
      <c r="AC172" s="4" t="str">
        <f>IF(Table1[[#This Row],[Discount]]&gt;0.2,"high",IF(Table1[[#This Row],[Discount]]&gt;0.1,"average","low"))</f>
        <v>average</v>
      </c>
      <c r="AD172" s="12">
        <f>Table1[[#This Row],[Profit$]]/Table1[[#This Row],[cost price$]]</f>
        <v>6.6666666666666721E-2</v>
      </c>
    </row>
    <row r="173" spans="1:30" ht="15.75" customHeight="1" x14ac:dyDescent="0.3">
      <c r="A173" s="2">
        <v>172</v>
      </c>
      <c r="B173" s="2" t="s">
        <v>693</v>
      </c>
      <c r="C173" s="3">
        <v>41856</v>
      </c>
      <c r="D173" s="3" t="str">
        <f>TEXT(Table1[[#This Row],[Order Date]],"MMMM")</f>
        <v>August</v>
      </c>
      <c r="E173" s="3" t="str">
        <f>TEXT(Table1[[#This Row],[Order Date]],"YYYy")</f>
        <v>2014</v>
      </c>
      <c r="F173" s="3">
        <v>41860</v>
      </c>
      <c r="G173" s="2" t="s">
        <v>47</v>
      </c>
      <c r="H173" s="2" t="s">
        <v>694</v>
      </c>
      <c r="I173" s="2" t="s">
        <v>695</v>
      </c>
      <c r="J173" s="2" t="s">
        <v>23</v>
      </c>
      <c r="K173" s="2" t="s">
        <v>24</v>
      </c>
      <c r="L173" s="2" t="s">
        <v>39</v>
      </c>
      <c r="M173" s="2" t="s">
        <v>40</v>
      </c>
      <c r="N173" s="2">
        <v>90004</v>
      </c>
      <c r="O173" s="2" t="s">
        <v>41</v>
      </c>
      <c r="P173" s="2" t="s">
        <v>696</v>
      </c>
      <c r="Q173" s="2" t="s">
        <v>43</v>
      </c>
      <c r="R173" s="2" t="s">
        <v>87</v>
      </c>
      <c r="S173" s="2" t="s">
        <v>697</v>
      </c>
      <c r="T173" s="6">
        <v>20.94</v>
      </c>
      <c r="U173" s="2">
        <v>3</v>
      </c>
      <c r="V173" s="9">
        <v>0</v>
      </c>
      <c r="W173" s="6">
        <v>9.841800000000001</v>
      </c>
      <c r="X173" s="12">
        <f>Table1[[#This Row],[Profit$]]/Table1[[#This Row],[Sales$]]</f>
        <v>0.47000000000000003</v>
      </c>
      <c r="Y173" s="13">
        <f>Table1[[#This Row],[Sales$]]-Table1[[#This Row],[Profit$]]</f>
        <v>11.0982</v>
      </c>
      <c r="Z173" s="13">
        <f>Table1[[#This Row],[Sales$]]/Table1[[#This Row],[Quantity]]</f>
        <v>6.98</v>
      </c>
      <c r="AA173" s="13">
        <f>Table1[[#This Row],[Profit$]]/Table1[[#This Row],[Quantity]]</f>
        <v>3.2806000000000002</v>
      </c>
      <c r="AB173" s="4" t="str">
        <f>IF(Table1[[#This Row],[Profit$]]&lt;0,"loss","profit")</f>
        <v>profit</v>
      </c>
      <c r="AC173" s="4" t="str">
        <f>IF(Table1[[#This Row],[Discount]]&gt;0.2,"high",IF(Table1[[#This Row],[Discount]]&gt;0.1,"average","low"))</f>
        <v>low</v>
      </c>
      <c r="AD173" s="12">
        <f>Table1[[#This Row],[Profit$]]/Table1[[#This Row],[cost price$]]</f>
        <v>0.8867924528301887</v>
      </c>
    </row>
    <row r="174" spans="1:30" ht="15.75" customHeight="1" x14ac:dyDescent="0.3">
      <c r="A174" s="2">
        <v>173</v>
      </c>
      <c r="B174" s="2" t="s">
        <v>693</v>
      </c>
      <c r="C174" s="3">
        <v>41856</v>
      </c>
      <c r="D174" s="3" t="str">
        <f>TEXT(Table1[[#This Row],[Order Date]],"MMMM")</f>
        <v>August</v>
      </c>
      <c r="E174" s="3" t="str">
        <f>TEXT(Table1[[#This Row],[Order Date]],"YYYy")</f>
        <v>2014</v>
      </c>
      <c r="F174" s="3">
        <v>41860</v>
      </c>
      <c r="G174" s="2" t="s">
        <v>47</v>
      </c>
      <c r="H174" s="2" t="s">
        <v>694</v>
      </c>
      <c r="I174" s="2" t="s">
        <v>695</v>
      </c>
      <c r="J174" s="2" t="s">
        <v>23</v>
      </c>
      <c r="K174" s="2" t="s">
        <v>24</v>
      </c>
      <c r="L174" s="2" t="s">
        <v>39</v>
      </c>
      <c r="M174" s="2" t="s">
        <v>40</v>
      </c>
      <c r="N174" s="2">
        <v>90004</v>
      </c>
      <c r="O174" s="2" t="s">
        <v>41</v>
      </c>
      <c r="P174" s="2" t="s">
        <v>698</v>
      </c>
      <c r="Q174" s="2" t="s">
        <v>43</v>
      </c>
      <c r="R174" s="2" t="s">
        <v>87</v>
      </c>
      <c r="S174" s="2" t="s">
        <v>699</v>
      </c>
      <c r="T174" s="6">
        <v>110.96</v>
      </c>
      <c r="U174" s="2">
        <v>2</v>
      </c>
      <c r="V174" s="9">
        <v>0</v>
      </c>
      <c r="W174" s="6">
        <v>53.260799999999996</v>
      </c>
      <c r="X174" s="12">
        <f>Table1[[#This Row],[Profit$]]/Table1[[#This Row],[Sales$]]</f>
        <v>0.48</v>
      </c>
      <c r="Y174" s="13">
        <f>Table1[[#This Row],[Sales$]]-Table1[[#This Row],[Profit$]]</f>
        <v>57.699199999999998</v>
      </c>
      <c r="Z174" s="13">
        <f>Table1[[#This Row],[Sales$]]/Table1[[#This Row],[Quantity]]</f>
        <v>55.48</v>
      </c>
      <c r="AA174" s="13">
        <f>Table1[[#This Row],[Profit$]]/Table1[[#This Row],[Quantity]]</f>
        <v>26.630399999999998</v>
      </c>
      <c r="AB174" s="4" t="str">
        <f>IF(Table1[[#This Row],[Profit$]]&lt;0,"loss","profit")</f>
        <v>profit</v>
      </c>
      <c r="AC174" s="4" t="str">
        <f>IF(Table1[[#This Row],[Discount]]&gt;0.2,"high",IF(Table1[[#This Row],[Discount]]&gt;0.1,"average","low"))</f>
        <v>low</v>
      </c>
      <c r="AD174" s="12">
        <f>Table1[[#This Row],[Profit$]]/Table1[[#This Row],[cost price$]]</f>
        <v>0.92307692307692302</v>
      </c>
    </row>
    <row r="175" spans="1:30" ht="15.75" customHeight="1" x14ac:dyDescent="0.3">
      <c r="A175" s="2">
        <v>174</v>
      </c>
      <c r="B175" s="2" t="s">
        <v>693</v>
      </c>
      <c r="C175" s="3">
        <v>41856</v>
      </c>
      <c r="D175" s="3" t="str">
        <f>TEXT(Table1[[#This Row],[Order Date]],"MMMM")</f>
        <v>August</v>
      </c>
      <c r="E175" s="3" t="str">
        <f>TEXT(Table1[[#This Row],[Order Date]],"YYYy")</f>
        <v>2014</v>
      </c>
      <c r="F175" s="3">
        <v>41860</v>
      </c>
      <c r="G175" s="2" t="s">
        <v>47</v>
      </c>
      <c r="H175" s="2" t="s">
        <v>694</v>
      </c>
      <c r="I175" s="2" t="s">
        <v>695</v>
      </c>
      <c r="J175" s="2" t="s">
        <v>23</v>
      </c>
      <c r="K175" s="2" t="s">
        <v>24</v>
      </c>
      <c r="L175" s="2" t="s">
        <v>39</v>
      </c>
      <c r="M175" s="2" t="s">
        <v>40</v>
      </c>
      <c r="N175" s="2">
        <v>90004</v>
      </c>
      <c r="O175" s="2" t="s">
        <v>41</v>
      </c>
      <c r="P175" s="2" t="s">
        <v>700</v>
      </c>
      <c r="Q175" s="2" t="s">
        <v>29</v>
      </c>
      <c r="R175" s="2" t="s">
        <v>33</v>
      </c>
      <c r="S175" s="2" t="s">
        <v>701</v>
      </c>
      <c r="T175" s="6">
        <v>340.14400000000006</v>
      </c>
      <c r="U175" s="2">
        <v>7</v>
      </c>
      <c r="V175" s="9">
        <v>0.2</v>
      </c>
      <c r="W175" s="6">
        <v>21.259</v>
      </c>
      <c r="X175" s="12">
        <f>Table1[[#This Row],[Profit$]]/Table1[[#This Row],[Sales$]]</f>
        <v>6.2499999999999986E-2</v>
      </c>
      <c r="Y175" s="13">
        <f>Table1[[#This Row],[Sales$]]-Table1[[#This Row],[Profit$]]</f>
        <v>318.88500000000005</v>
      </c>
      <c r="Z175" s="13">
        <f>Table1[[#This Row],[Sales$]]/Table1[[#This Row],[Quantity]]</f>
        <v>48.592000000000006</v>
      </c>
      <c r="AA175" s="13">
        <f>Table1[[#This Row],[Profit$]]/Table1[[#This Row],[Quantity]]</f>
        <v>3.0369999999999999</v>
      </c>
      <c r="AB175" s="4" t="str">
        <f>IF(Table1[[#This Row],[Profit$]]&lt;0,"loss","profit")</f>
        <v>profit</v>
      </c>
      <c r="AC175" s="4" t="str">
        <f>IF(Table1[[#This Row],[Discount]]&gt;0.2,"high",IF(Table1[[#This Row],[Discount]]&gt;0.1,"average","low"))</f>
        <v>average</v>
      </c>
      <c r="AD175" s="12">
        <f>Table1[[#This Row],[Profit$]]/Table1[[#This Row],[cost price$]]</f>
        <v>6.6666666666666652E-2</v>
      </c>
    </row>
    <row r="176" spans="1:30" ht="15.75" customHeight="1" x14ac:dyDescent="0.3">
      <c r="A176" s="2">
        <v>175</v>
      </c>
      <c r="B176" s="2" t="s">
        <v>702</v>
      </c>
      <c r="C176" s="3">
        <v>41896</v>
      </c>
      <c r="D176" s="3" t="str">
        <f>TEXT(Table1[[#This Row],[Order Date]],"MMMM")</f>
        <v>September</v>
      </c>
      <c r="E176" s="3" t="str">
        <f>TEXT(Table1[[#This Row],[Order Date]],"YYYy")</f>
        <v>2014</v>
      </c>
      <c r="F176" s="3">
        <v>41901</v>
      </c>
      <c r="G176" s="2" t="s">
        <v>47</v>
      </c>
      <c r="H176" s="2" t="s">
        <v>703</v>
      </c>
      <c r="I176" s="2" t="s">
        <v>704</v>
      </c>
      <c r="J176" s="2" t="s">
        <v>38</v>
      </c>
      <c r="K176" s="2" t="s">
        <v>24</v>
      </c>
      <c r="L176" s="2" t="s">
        <v>300</v>
      </c>
      <c r="M176" s="2" t="s">
        <v>208</v>
      </c>
      <c r="N176" s="2">
        <v>60623</v>
      </c>
      <c r="O176" s="2" t="s">
        <v>102</v>
      </c>
      <c r="P176" s="2" t="s">
        <v>705</v>
      </c>
      <c r="Q176" s="2" t="s">
        <v>43</v>
      </c>
      <c r="R176" s="2" t="s">
        <v>75</v>
      </c>
      <c r="S176" s="2" t="s">
        <v>706</v>
      </c>
      <c r="T176" s="6">
        <v>52.447999999999993</v>
      </c>
      <c r="U176" s="2">
        <v>2</v>
      </c>
      <c r="V176" s="9">
        <v>0.8</v>
      </c>
      <c r="W176" s="6">
        <v>-131.12000000000003</v>
      </c>
      <c r="X176" s="12">
        <f>Table1[[#This Row],[Profit$]]/Table1[[#This Row],[Sales$]]</f>
        <v>-2.5000000000000009</v>
      </c>
      <c r="Y176" s="13">
        <f>Table1[[#This Row],[Sales$]]-Table1[[#This Row],[Profit$]]</f>
        <v>183.56800000000004</v>
      </c>
      <c r="Z176" s="13">
        <f>Table1[[#This Row],[Sales$]]/Table1[[#This Row],[Quantity]]</f>
        <v>26.223999999999997</v>
      </c>
      <c r="AA176" s="13">
        <f>Table1[[#This Row],[Profit$]]/Table1[[#This Row],[Quantity]]</f>
        <v>-65.560000000000016</v>
      </c>
      <c r="AB176" s="4" t="str">
        <f>IF(Table1[[#This Row],[Profit$]]&lt;0,"loss","profit")</f>
        <v>loss</v>
      </c>
      <c r="AC176" s="4" t="str">
        <f>IF(Table1[[#This Row],[Discount]]&gt;0.2,"high",IF(Table1[[#This Row],[Discount]]&gt;0.1,"average","low"))</f>
        <v>high</v>
      </c>
      <c r="AD176" s="12">
        <f>Table1[[#This Row],[Profit$]]/Table1[[#This Row],[cost price$]]</f>
        <v>-0.7142857142857143</v>
      </c>
    </row>
    <row r="177" spans="1:30" ht="15.75" customHeight="1" x14ac:dyDescent="0.3">
      <c r="A177" s="2">
        <v>176</v>
      </c>
      <c r="B177" s="2" t="s">
        <v>702</v>
      </c>
      <c r="C177" s="3">
        <v>41896</v>
      </c>
      <c r="D177" s="3" t="str">
        <f>TEXT(Table1[[#This Row],[Order Date]],"MMMM")</f>
        <v>September</v>
      </c>
      <c r="E177" s="3" t="str">
        <f>TEXT(Table1[[#This Row],[Order Date]],"YYYy")</f>
        <v>2014</v>
      </c>
      <c r="F177" s="3">
        <v>41901</v>
      </c>
      <c r="G177" s="2" t="s">
        <v>47</v>
      </c>
      <c r="H177" s="2" t="s">
        <v>703</v>
      </c>
      <c r="I177" s="2" t="s">
        <v>704</v>
      </c>
      <c r="J177" s="2" t="s">
        <v>38</v>
      </c>
      <c r="K177" s="2" t="s">
        <v>24</v>
      </c>
      <c r="L177" s="2" t="s">
        <v>300</v>
      </c>
      <c r="M177" s="2" t="s">
        <v>208</v>
      </c>
      <c r="N177" s="2">
        <v>60623</v>
      </c>
      <c r="O177" s="2" t="s">
        <v>102</v>
      </c>
      <c r="P177" s="2" t="s">
        <v>707</v>
      </c>
      <c r="Q177" s="2" t="s">
        <v>43</v>
      </c>
      <c r="R177" s="2" t="s">
        <v>44</v>
      </c>
      <c r="S177" s="2" t="s">
        <v>708</v>
      </c>
      <c r="T177" s="6">
        <v>20.16</v>
      </c>
      <c r="U177" s="2">
        <v>4</v>
      </c>
      <c r="V177" s="9">
        <v>0.2</v>
      </c>
      <c r="W177" s="6">
        <v>6.5519999999999987</v>
      </c>
      <c r="X177" s="12">
        <f>Table1[[#This Row],[Profit$]]/Table1[[#This Row],[Sales$]]</f>
        <v>0.32499999999999996</v>
      </c>
      <c r="Y177" s="13">
        <f>Table1[[#This Row],[Sales$]]-Table1[[#This Row],[Profit$]]</f>
        <v>13.608000000000001</v>
      </c>
      <c r="Z177" s="13">
        <f>Table1[[#This Row],[Sales$]]/Table1[[#This Row],[Quantity]]</f>
        <v>5.04</v>
      </c>
      <c r="AA177" s="13">
        <f>Table1[[#This Row],[Profit$]]/Table1[[#This Row],[Quantity]]</f>
        <v>1.6379999999999997</v>
      </c>
      <c r="AB177" s="4" t="str">
        <f>IF(Table1[[#This Row],[Profit$]]&lt;0,"loss","profit")</f>
        <v>profit</v>
      </c>
      <c r="AC177" s="4" t="str">
        <f>IF(Table1[[#This Row],[Discount]]&gt;0.2,"high",IF(Table1[[#This Row],[Discount]]&gt;0.1,"average","low"))</f>
        <v>average</v>
      </c>
      <c r="AD177" s="12">
        <f>Table1[[#This Row],[Profit$]]/Table1[[#This Row],[cost price$]]</f>
        <v>0.48148148148148134</v>
      </c>
    </row>
    <row r="178" spans="1:30" ht="15.75" customHeight="1" x14ac:dyDescent="0.3">
      <c r="A178" s="2">
        <v>177</v>
      </c>
      <c r="B178" s="2" t="s">
        <v>709</v>
      </c>
      <c r="C178" s="3">
        <v>42846</v>
      </c>
      <c r="D178" s="3" t="str">
        <f>TEXT(Table1[[#This Row],[Order Date]],"MMMM")</f>
        <v>April</v>
      </c>
      <c r="E178" s="3" t="str">
        <f>TEXT(Table1[[#This Row],[Order Date]],"YYYy")</f>
        <v>2017</v>
      </c>
      <c r="F178" s="3">
        <v>42850</v>
      </c>
      <c r="G178" s="2" t="s">
        <v>20</v>
      </c>
      <c r="H178" s="2" t="s">
        <v>710</v>
      </c>
      <c r="I178" s="2" t="s">
        <v>711</v>
      </c>
      <c r="J178" s="2" t="s">
        <v>23</v>
      </c>
      <c r="K178" s="2" t="s">
        <v>24</v>
      </c>
      <c r="L178" s="2" t="s">
        <v>181</v>
      </c>
      <c r="M178" s="2" t="s">
        <v>101</v>
      </c>
      <c r="N178" s="2">
        <v>77036</v>
      </c>
      <c r="O178" s="2" t="s">
        <v>102</v>
      </c>
      <c r="P178" s="2" t="s">
        <v>712</v>
      </c>
      <c r="Q178" s="2" t="s">
        <v>43</v>
      </c>
      <c r="R178" s="2" t="s">
        <v>75</v>
      </c>
      <c r="S178" s="2" t="s">
        <v>713</v>
      </c>
      <c r="T178" s="6">
        <v>97.263999999999982</v>
      </c>
      <c r="U178" s="2">
        <v>4</v>
      </c>
      <c r="V178" s="9">
        <v>0.8</v>
      </c>
      <c r="W178" s="6">
        <v>-243.16000000000008</v>
      </c>
      <c r="X178" s="12">
        <f>Table1[[#This Row],[Profit$]]/Table1[[#This Row],[Sales$]]</f>
        <v>-2.5000000000000013</v>
      </c>
      <c r="Y178" s="13">
        <f>Table1[[#This Row],[Sales$]]-Table1[[#This Row],[Profit$]]</f>
        <v>340.42400000000009</v>
      </c>
      <c r="Z178" s="13">
        <f>Table1[[#This Row],[Sales$]]/Table1[[#This Row],[Quantity]]</f>
        <v>24.315999999999995</v>
      </c>
      <c r="AA178" s="13">
        <f>Table1[[#This Row],[Profit$]]/Table1[[#This Row],[Quantity]]</f>
        <v>-60.79000000000002</v>
      </c>
      <c r="AB178" s="4" t="str">
        <f>IF(Table1[[#This Row],[Profit$]]&lt;0,"loss","profit")</f>
        <v>loss</v>
      </c>
      <c r="AC178" s="4" t="str">
        <f>IF(Table1[[#This Row],[Discount]]&gt;0.2,"high",IF(Table1[[#This Row],[Discount]]&gt;0.1,"average","low"))</f>
        <v>high</v>
      </c>
      <c r="AD178" s="12">
        <f>Table1[[#This Row],[Profit$]]/Table1[[#This Row],[cost price$]]</f>
        <v>-0.7142857142857143</v>
      </c>
    </row>
    <row r="179" spans="1:30" ht="15.75" customHeight="1" x14ac:dyDescent="0.3">
      <c r="A179" s="2">
        <v>178</v>
      </c>
      <c r="B179" s="2" t="s">
        <v>714</v>
      </c>
      <c r="C179" s="3">
        <v>42329</v>
      </c>
      <c r="D179" s="3" t="str">
        <f>TEXT(Table1[[#This Row],[Order Date]],"MMMM")</f>
        <v>November</v>
      </c>
      <c r="E179" s="3" t="str">
        <f>TEXT(Table1[[#This Row],[Order Date]],"YYYy")</f>
        <v>2015</v>
      </c>
      <c r="F179" s="3">
        <v>42331</v>
      </c>
      <c r="G179" s="2" t="s">
        <v>20</v>
      </c>
      <c r="H179" s="2" t="s">
        <v>329</v>
      </c>
      <c r="I179" s="2" t="s">
        <v>330</v>
      </c>
      <c r="J179" s="2" t="s">
        <v>23</v>
      </c>
      <c r="K179" s="2" t="s">
        <v>24</v>
      </c>
      <c r="L179" s="2" t="s">
        <v>604</v>
      </c>
      <c r="M179" s="2" t="s">
        <v>495</v>
      </c>
      <c r="N179" s="2">
        <v>43055</v>
      </c>
      <c r="O179" s="2" t="s">
        <v>145</v>
      </c>
      <c r="P179" s="2" t="s">
        <v>715</v>
      </c>
      <c r="Q179" s="2" t="s">
        <v>29</v>
      </c>
      <c r="R179" s="2" t="s">
        <v>33</v>
      </c>
      <c r="S179" s="2" t="s">
        <v>716</v>
      </c>
      <c r="T179" s="6">
        <v>396.80200000000002</v>
      </c>
      <c r="U179" s="2">
        <v>7</v>
      </c>
      <c r="V179" s="9">
        <v>0.3</v>
      </c>
      <c r="W179" s="6">
        <v>-11.337199999999939</v>
      </c>
      <c r="X179" s="12">
        <f>Table1[[#This Row],[Profit$]]/Table1[[#This Row],[Sales$]]</f>
        <v>-2.8571428571428414E-2</v>
      </c>
      <c r="Y179" s="13">
        <f>Table1[[#This Row],[Sales$]]-Table1[[#This Row],[Profit$]]</f>
        <v>408.13919999999996</v>
      </c>
      <c r="Z179" s="13">
        <f>Table1[[#This Row],[Sales$]]/Table1[[#This Row],[Quantity]]</f>
        <v>56.686</v>
      </c>
      <c r="AA179" s="13">
        <f>Table1[[#This Row],[Profit$]]/Table1[[#This Row],[Quantity]]</f>
        <v>-1.6195999999999913</v>
      </c>
      <c r="AB179" s="4" t="str">
        <f>IF(Table1[[#This Row],[Profit$]]&lt;0,"loss","profit")</f>
        <v>loss</v>
      </c>
      <c r="AC179" s="4" t="str">
        <f>IF(Table1[[#This Row],[Discount]]&gt;0.2,"high",IF(Table1[[#This Row],[Discount]]&gt;0.1,"average","low"))</f>
        <v>high</v>
      </c>
      <c r="AD179" s="12">
        <f>Table1[[#This Row],[Profit$]]/Table1[[#This Row],[cost price$]]</f>
        <v>-2.7777777777777631E-2</v>
      </c>
    </row>
    <row r="180" spans="1:30" ht="15.75" customHeight="1" x14ac:dyDescent="0.3">
      <c r="A180" s="2">
        <v>179</v>
      </c>
      <c r="B180" s="2" t="s">
        <v>714</v>
      </c>
      <c r="C180" s="3">
        <v>42329</v>
      </c>
      <c r="D180" s="3" t="str">
        <f>TEXT(Table1[[#This Row],[Order Date]],"MMMM")</f>
        <v>November</v>
      </c>
      <c r="E180" s="3" t="str">
        <f>TEXT(Table1[[#This Row],[Order Date]],"YYYy")</f>
        <v>2015</v>
      </c>
      <c r="F180" s="3">
        <v>42331</v>
      </c>
      <c r="G180" s="2" t="s">
        <v>20</v>
      </c>
      <c r="H180" s="2" t="s">
        <v>329</v>
      </c>
      <c r="I180" s="2" t="s">
        <v>330</v>
      </c>
      <c r="J180" s="2" t="s">
        <v>23</v>
      </c>
      <c r="K180" s="2" t="s">
        <v>24</v>
      </c>
      <c r="L180" s="2" t="s">
        <v>604</v>
      </c>
      <c r="M180" s="2" t="s">
        <v>495</v>
      </c>
      <c r="N180" s="2">
        <v>43055</v>
      </c>
      <c r="O180" s="2" t="s">
        <v>145</v>
      </c>
      <c r="P180" s="2" t="s">
        <v>717</v>
      </c>
      <c r="Q180" s="2" t="s">
        <v>43</v>
      </c>
      <c r="R180" s="2" t="s">
        <v>576</v>
      </c>
      <c r="S180" s="2" t="s">
        <v>718</v>
      </c>
      <c r="T180" s="6">
        <v>15.88</v>
      </c>
      <c r="U180" s="2">
        <v>5</v>
      </c>
      <c r="V180" s="9">
        <v>0.2</v>
      </c>
      <c r="W180" s="6">
        <v>-3.771500000000001</v>
      </c>
      <c r="X180" s="12">
        <f>Table1[[#This Row],[Profit$]]/Table1[[#This Row],[Sales$]]</f>
        <v>-0.23750000000000004</v>
      </c>
      <c r="Y180" s="13">
        <f>Table1[[#This Row],[Sales$]]-Table1[[#This Row],[Profit$]]</f>
        <v>19.651500000000002</v>
      </c>
      <c r="Z180" s="13">
        <f>Table1[[#This Row],[Sales$]]/Table1[[#This Row],[Quantity]]</f>
        <v>3.1760000000000002</v>
      </c>
      <c r="AA180" s="13">
        <f>Table1[[#This Row],[Profit$]]/Table1[[#This Row],[Quantity]]</f>
        <v>-0.75430000000000019</v>
      </c>
      <c r="AB180" s="4" t="str">
        <f>IF(Table1[[#This Row],[Profit$]]&lt;0,"loss","profit")</f>
        <v>loss</v>
      </c>
      <c r="AC180" s="4" t="str">
        <f>IF(Table1[[#This Row],[Discount]]&gt;0.2,"high",IF(Table1[[#This Row],[Discount]]&gt;0.1,"average","low"))</f>
        <v>average</v>
      </c>
      <c r="AD180" s="12">
        <f>Table1[[#This Row],[Profit$]]/Table1[[#This Row],[cost price$]]</f>
        <v>-0.19191919191919193</v>
      </c>
    </row>
    <row r="181" spans="1:30" ht="15.75" customHeight="1" x14ac:dyDescent="0.3">
      <c r="A181" s="2">
        <v>180</v>
      </c>
      <c r="B181" s="2" t="s">
        <v>719</v>
      </c>
      <c r="C181" s="3">
        <v>42353</v>
      </c>
      <c r="D181" s="3" t="str">
        <f>TEXT(Table1[[#This Row],[Order Date]],"MMMM")</f>
        <v>December</v>
      </c>
      <c r="E181" s="3" t="str">
        <f>TEXT(Table1[[#This Row],[Order Date]],"YYYy")</f>
        <v>2015</v>
      </c>
      <c r="F181" s="3">
        <v>42357</v>
      </c>
      <c r="G181" s="2" t="s">
        <v>47</v>
      </c>
      <c r="H181" s="2" t="s">
        <v>720</v>
      </c>
      <c r="I181" s="2" t="s">
        <v>721</v>
      </c>
      <c r="J181" s="2" t="s">
        <v>99</v>
      </c>
      <c r="K181" s="2" t="s">
        <v>24</v>
      </c>
      <c r="L181" s="2" t="s">
        <v>263</v>
      </c>
      <c r="M181" s="2" t="s">
        <v>264</v>
      </c>
      <c r="N181" s="2">
        <v>10009</v>
      </c>
      <c r="O181" s="2" t="s">
        <v>145</v>
      </c>
      <c r="P181" s="2" t="s">
        <v>722</v>
      </c>
      <c r="Q181" s="2" t="s">
        <v>43</v>
      </c>
      <c r="R181" s="2" t="s">
        <v>65</v>
      </c>
      <c r="S181" s="2" t="s">
        <v>723</v>
      </c>
      <c r="T181" s="6">
        <v>3.28</v>
      </c>
      <c r="U181" s="2">
        <v>1</v>
      </c>
      <c r="V181" s="9">
        <v>0</v>
      </c>
      <c r="W181" s="6">
        <v>1.4104000000000001</v>
      </c>
      <c r="X181" s="12">
        <f>Table1[[#This Row],[Profit$]]/Table1[[#This Row],[Sales$]]</f>
        <v>0.43000000000000005</v>
      </c>
      <c r="Y181" s="13">
        <f>Table1[[#This Row],[Sales$]]-Table1[[#This Row],[Profit$]]</f>
        <v>1.8695999999999997</v>
      </c>
      <c r="Z181" s="13">
        <f>Table1[[#This Row],[Sales$]]/Table1[[#This Row],[Quantity]]</f>
        <v>3.28</v>
      </c>
      <c r="AA181" s="13">
        <f>Table1[[#This Row],[Profit$]]/Table1[[#This Row],[Quantity]]</f>
        <v>1.4104000000000001</v>
      </c>
      <c r="AB181" s="4" t="str">
        <f>IF(Table1[[#This Row],[Profit$]]&lt;0,"loss","profit")</f>
        <v>profit</v>
      </c>
      <c r="AC181" s="4" t="str">
        <f>IF(Table1[[#This Row],[Discount]]&gt;0.2,"high",IF(Table1[[#This Row],[Discount]]&gt;0.1,"average","low"))</f>
        <v>low</v>
      </c>
      <c r="AD181" s="12">
        <f>Table1[[#This Row],[Profit$]]/Table1[[#This Row],[cost price$]]</f>
        <v>0.75438596491228083</v>
      </c>
    </row>
    <row r="182" spans="1:30" ht="15.75" customHeight="1" x14ac:dyDescent="0.3">
      <c r="A182" s="2">
        <v>181</v>
      </c>
      <c r="B182" s="2" t="s">
        <v>724</v>
      </c>
      <c r="C182" s="3">
        <v>41978</v>
      </c>
      <c r="D182" s="3" t="str">
        <f>TEXT(Table1[[#This Row],[Order Date]],"MMMM")</f>
        <v>December</v>
      </c>
      <c r="E182" s="3" t="str">
        <f>TEXT(Table1[[#This Row],[Order Date]],"YYYy")</f>
        <v>2014</v>
      </c>
      <c r="F182" s="3">
        <v>41982</v>
      </c>
      <c r="G182" s="2" t="s">
        <v>20</v>
      </c>
      <c r="H182" s="2" t="s">
        <v>725</v>
      </c>
      <c r="I182" s="2" t="s">
        <v>726</v>
      </c>
      <c r="J182" s="2" t="s">
        <v>38</v>
      </c>
      <c r="K182" s="2" t="s">
        <v>24</v>
      </c>
      <c r="L182" s="2" t="s">
        <v>354</v>
      </c>
      <c r="M182" s="2" t="s">
        <v>208</v>
      </c>
      <c r="N182" s="2">
        <v>62521</v>
      </c>
      <c r="O182" s="2" t="s">
        <v>102</v>
      </c>
      <c r="P182" s="2" t="s">
        <v>727</v>
      </c>
      <c r="Q182" s="2" t="s">
        <v>43</v>
      </c>
      <c r="R182" s="2" t="s">
        <v>56</v>
      </c>
      <c r="S182" s="2" t="s">
        <v>728</v>
      </c>
      <c r="T182" s="6">
        <v>24.816000000000003</v>
      </c>
      <c r="U182" s="2">
        <v>2</v>
      </c>
      <c r="V182" s="9">
        <v>0.2</v>
      </c>
      <c r="W182" s="6">
        <v>1.8612000000000002</v>
      </c>
      <c r="X182" s="12">
        <f>Table1[[#This Row],[Profit$]]/Table1[[#This Row],[Sales$]]</f>
        <v>7.4999999999999997E-2</v>
      </c>
      <c r="Y182" s="13">
        <f>Table1[[#This Row],[Sales$]]-Table1[[#This Row],[Profit$]]</f>
        <v>22.954800000000002</v>
      </c>
      <c r="Z182" s="13">
        <f>Table1[[#This Row],[Sales$]]/Table1[[#This Row],[Quantity]]</f>
        <v>12.408000000000001</v>
      </c>
      <c r="AA182" s="13">
        <f>Table1[[#This Row],[Profit$]]/Table1[[#This Row],[Quantity]]</f>
        <v>0.93060000000000009</v>
      </c>
      <c r="AB182" s="4" t="str">
        <f>IF(Table1[[#This Row],[Profit$]]&lt;0,"loss","profit")</f>
        <v>profit</v>
      </c>
      <c r="AC182" s="4" t="str">
        <f>IF(Table1[[#This Row],[Discount]]&gt;0.2,"high",IF(Table1[[#This Row],[Discount]]&gt;0.1,"average","low"))</f>
        <v>average</v>
      </c>
      <c r="AD182" s="12">
        <f>Table1[[#This Row],[Profit$]]/Table1[[#This Row],[cost price$]]</f>
        <v>8.1081081081081086E-2</v>
      </c>
    </row>
    <row r="183" spans="1:30" ht="15.75" customHeight="1" x14ac:dyDescent="0.3">
      <c r="A183" s="2">
        <v>182</v>
      </c>
      <c r="B183" s="2" t="s">
        <v>724</v>
      </c>
      <c r="C183" s="3">
        <v>41978</v>
      </c>
      <c r="D183" s="3" t="str">
        <f>TEXT(Table1[[#This Row],[Order Date]],"MMMM")</f>
        <v>December</v>
      </c>
      <c r="E183" s="3" t="str">
        <f>TEXT(Table1[[#This Row],[Order Date]],"YYYy")</f>
        <v>2014</v>
      </c>
      <c r="F183" s="3">
        <v>41982</v>
      </c>
      <c r="G183" s="2" t="s">
        <v>20</v>
      </c>
      <c r="H183" s="2" t="s">
        <v>725</v>
      </c>
      <c r="I183" s="2" t="s">
        <v>726</v>
      </c>
      <c r="J183" s="2" t="s">
        <v>38</v>
      </c>
      <c r="K183" s="2" t="s">
        <v>24</v>
      </c>
      <c r="L183" s="2" t="s">
        <v>354</v>
      </c>
      <c r="M183" s="2" t="s">
        <v>208</v>
      </c>
      <c r="N183" s="2">
        <v>62521</v>
      </c>
      <c r="O183" s="2" t="s">
        <v>102</v>
      </c>
      <c r="P183" s="2" t="s">
        <v>729</v>
      </c>
      <c r="Q183" s="2" t="s">
        <v>68</v>
      </c>
      <c r="R183" s="2" t="s">
        <v>158</v>
      </c>
      <c r="S183" s="2" t="s">
        <v>730</v>
      </c>
      <c r="T183" s="6">
        <v>408.74399999999997</v>
      </c>
      <c r="U183" s="2">
        <v>7</v>
      </c>
      <c r="V183" s="9">
        <v>0.2</v>
      </c>
      <c r="W183" s="6">
        <v>76.639499999999984</v>
      </c>
      <c r="X183" s="12">
        <f>Table1[[#This Row],[Profit$]]/Table1[[#This Row],[Sales$]]</f>
        <v>0.18749999999999997</v>
      </c>
      <c r="Y183" s="13">
        <f>Table1[[#This Row],[Sales$]]-Table1[[#This Row],[Profit$]]</f>
        <v>332.10449999999997</v>
      </c>
      <c r="Z183" s="13">
        <f>Table1[[#This Row],[Sales$]]/Table1[[#This Row],[Quantity]]</f>
        <v>58.391999999999996</v>
      </c>
      <c r="AA183" s="13">
        <f>Table1[[#This Row],[Profit$]]/Table1[[#This Row],[Quantity]]</f>
        <v>10.948499999999997</v>
      </c>
      <c r="AB183" s="4" t="str">
        <f>IF(Table1[[#This Row],[Profit$]]&lt;0,"loss","profit")</f>
        <v>profit</v>
      </c>
      <c r="AC183" s="4" t="str">
        <f>IF(Table1[[#This Row],[Discount]]&gt;0.2,"high",IF(Table1[[#This Row],[Discount]]&gt;0.1,"average","low"))</f>
        <v>average</v>
      </c>
      <c r="AD183" s="12">
        <f>Table1[[#This Row],[Profit$]]/Table1[[#This Row],[cost price$]]</f>
        <v>0.23076923076923073</v>
      </c>
    </row>
    <row r="184" spans="1:30" ht="15.75" customHeight="1" x14ac:dyDescent="0.3">
      <c r="A184" s="2">
        <v>183</v>
      </c>
      <c r="B184" s="2" t="s">
        <v>731</v>
      </c>
      <c r="C184" s="3">
        <v>41962</v>
      </c>
      <c r="D184" s="3" t="str">
        <f>TEXT(Table1[[#This Row],[Order Date]],"MMMM")</f>
        <v>November</v>
      </c>
      <c r="E184" s="3" t="str">
        <f>TEXT(Table1[[#This Row],[Order Date]],"YYYy")</f>
        <v>2014</v>
      </c>
      <c r="F184" s="3">
        <v>41967</v>
      </c>
      <c r="G184" s="2" t="s">
        <v>20</v>
      </c>
      <c r="H184" s="2" t="s">
        <v>732</v>
      </c>
      <c r="I184" s="2" t="s">
        <v>733</v>
      </c>
      <c r="J184" s="2" t="s">
        <v>99</v>
      </c>
      <c r="K184" s="2" t="s">
        <v>24</v>
      </c>
      <c r="L184" s="2" t="s">
        <v>734</v>
      </c>
      <c r="M184" s="2" t="s">
        <v>735</v>
      </c>
      <c r="N184" s="2">
        <v>71203</v>
      </c>
      <c r="O184" s="2" t="s">
        <v>27</v>
      </c>
      <c r="P184" s="2" t="s">
        <v>736</v>
      </c>
      <c r="Q184" s="2" t="s">
        <v>68</v>
      </c>
      <c r="R184" s="2" t="s">
        <v>69</v>
      </c>
      <c r="S184" s="2" t="s">
        <v>737</v>
      </c>
      <c r="T184" s="6">
        <v>503.96</v>
      </c>
      <c r="U184" s="2">
        <v>4</v>
      </c>
      <c r="V184" s="9">
        <v>0</v>
      </c>
      <c r="W184" s="6">
        <v>131.02960000000002</v>
      </c>
      <c r="X184" s="12">
        <f>Table1[[#This Row],[Profit$]]/Table1[[#This Row],[Sales$]]</f>
        <v>0.26000000000000006</v>
      </c>
      <c r="Y184" s="13">
        <f>Table1[[#This Row],[Sales$]]-Table1[[#This Row],[Profit$]]</f>
        <v>372.93039999999996</v>
      </c>
      <c r="Z184" s="13">
        <f>Table1[[#This Row],[Sales$]]/Table1[[#This Row],[Quantity]]</f>
        <v>125.99</v>
      </c>
      <c r="AA184" s="13">
        <f>Table1[[#This Row],[Profit$]]/Table1[[#This Row],[Quantity]]</f>
        <v>32.757400000000004</v>
      </c>
      <c r="AB184" s="4" t="str">
        <f>IF(Table1[[#This Row],[Profit$]]&lt;0,"loss","profit")</f>
        <v>profit</v>
      </c>
      <c r="AC184" s="4" t="str">
        <f>IF(Table1[[#This Row],[Discount]]&gt;0.2,"high",IF(Table1[[#This Row],[Discount]]&gt;0.1,"average","low"))</f>
        <v>low</v>
      </c>
      <c r="AD184" s="12">
        <f>Table1[[#This Row],[Profit$]]/Table1[[#This Row],[cost price$]]</f>
        <v>0.35135135135135143</v>
      </c>
    </row>
    <row r="185" spans="1:30" ht="15.75" customHeight="1" x14ac:dyDescent="0.3">
      <c r="A185" s="2">
        <v>184</v>
      </c>
      <c r="B185" s="2" t="s">
        <v>731</v>
      </c>
      <c r="C185" s="3">
        <v>41962</v>
      </c>
      <c r="D185" s="3" t="str">
        <f>TEXT(Table1[[#This Row],[Order Date]],"MMMM")</f>
        <v>November</v>
      </c>
      <c r="E185" s="3" t="str">
        <f>TEXT(Table1[[#This Row],[Order Date]],"YYYy")</f>
        <v>2014</v>
      </c>
      <c r="F185" s="3">
        <v>41967</v>
      </c>
      <c r="G185" s="2" t="s">
        <v>20</v>
      </c>
      <c r="H185" s="2" t="s">
        <v>732</v>
      </c>
      <c r="I185" s="2" t="s">
        <v>733</v>
      </c>
      <c r="J185" s="2" t="s">
        <v>99</v>
      </c>
      <c r="K185" s="2" t="s">
        <v>24</v>
      </c>
      <c r="L185" s="2" t="s">
        <v>734</v>
      </c>
      <c r="M185" s="2" t="s">
        <v>735</v>
      </c>
      <c r="N185" s="2">
        <v>71203</v>
      </c>
      <c r="O185" s="2" t="s">
        <v>27</v>
      </c>
      <c r="P185" s="2" t="s">
        <v>738</v>
      </c>
      <c r="Q185" s="2" t="s">
        <v>68</v>
      </c>
      <c r="R185" s="2" t="s">
        <v>69</v>
      </c>
      <c r="S185" s="2" t="s">
        <v>739</v>
      </c>
      <c r="T185" s="6">
        <v>149.94999999999999</v>
      </c>
      <c r="U185" s="2">
        <v>5</v>
      </c>
      <c r="V185" s="9">
        <v>0</v>
      </c>
      <c r="W185" s="6">
        <v>41.986000000000004</v>
      </c>
      <c r="X185" s="12">
        <f>Table1[[#This Row],[Profit$]]/Table1[[#This Row],[Sales$]]</f>
        <v>0.28000000000000003</v>
      </c>
      <c r="Y185" s="13">
        <f>Table1[[#This Row],[Sales$]]-Table1[[#This Row],[Profit$]]</f>
        <v>107.96399999999998</v>
      </c>
      <c r="Z185" s="13">
        <f>Table1[[#This Row],[Sales$]]/Table1[[#This Row],[Quantity]]</f>
        <v>29.99</v>
      </c>
      <c r="AA185" s="13">
        <f>Table1[[#This Row],[Profit$]]/Table1[[#This Row],[Quantity]]</f>
        <v>8.3972000000000016</v>
      </c>
      <c r="AB185" s="4" t="str">
        <f>IF(Table1[[#This Row],[Profit$]]&lt;0,"loss","profit")</f>
        <v>profit</v>
      </c>
      <c r="AC185" s="4" t="str">
        <f>IF(Table1[[#This Row],[Discount]]&gt;0.2,"high",IF(Table1[[#This Row],[Discount]]&gt;0.1,"average","low"))</f>
        <v>low</v>
      </c>
      <c r="AD185" s="12">
        <f>Table1[[#This Row],[Profit$]]/Table1[[#This Row],[cost price$]]</f>
        <v>0.38888888888888901</v>
      </c>
    </row>
    <row r="186" spans="1:30" ht="15.75" customHeight="1" x14ac:dyDescent="0.3">
      <c r="A186" s="2">
        <v>185</v>
      </c>
      <c r="B186" s="2" t="s">
        <v>731</v>
      </c>
      <c r="C186" s="3">
        <v>41962</v>
      </c>
      <c r="D186" s="3" t="str">
        <f>TEXT(Table1[[#This Row],[Order Date]],"MMMM")</f>
        <v>November</v>
      </c>
      <c r="E186" s="3" t="str">
        <f>TEXT(Table1[[#This Row],[Order Date]],"YYYy")</f>
        <v>2014</v>
      </c>
      <c r="F186" s="3">
        <v>41967</v>
      </c>
      <c r="G186" s="2" t="s">
        <v>20</v>
      </c>
      <c r="H186" s="2" t="s">
        <v>732</v>
      </c>
      <c r="I186" s="2" t="s">
        <v>733</v>
      </c>
      <c r="J186" s="2" t="s">
        <v>99</v>
      </c>
      <c r="K186" s="2" t="s">
        <v>24</v>
      </c>
      <c r="L186" s="2" t="s">
        <v>734</v>
      </c>
      <c r="M186" s="2" t="s">
        <v>735</v>
      </c>
      <c r="N186" s="2">
        <v>71203</v>
      </c>
      <c r="O186" s="2" t="s">
        <v>27</v>
      </c>
      <c r="P186" s="2" t="s">
        <v>740</v>
      </c>
      <c r="Q186" s="2" t="s">
        <v>68</v>
      </c>
      <c r="R186" s="2" t="s">
        <v>158</v>
      </c>
      <c r="S186" s="2" t="s">
        <v>741</v>
      </c>
      <c r="T186" s="6">
        <v>29</v>
      </c>
      <c r="U186" s="2">
        <v>2</v>
      </c>
      <c r="V186" s="9">
        <v>0</v>
      </c>
      <c r="W186" s="6">
        <v>7.25</v>
      </c>
      <c r="X186" s="12">
        <f>Table1[[#This Row],[Profit$]]/Table1[[#This Row],[Sales$]]</f>
        <v>0.25</v>
      </c>
      <c r="Y186" s="13">
        <f>Table1[[#This Row],[Sales$]]-Table1[[#This Row],[Profit$]]</f>
        <v>21.75</v>
      </c>
      <c r="Z186" s="13">
        <f>Table1[[#This Row],[Sales$]]/Table1[[#This Row],[Quantity]]</f>
        <v>14.5</v>
      </c>
      <c r="AA186" s="13">
        <f>Table1[[#This Row],[Profit$]]/Table1[[#This Row],[Quantity]]</f>
        <v>3.625</v>
      </c>
      <c r="AB186" s="4" t="str">
        <f>IF(Table1[[#This Row],[Profit$]]&lt;0,"loss","profit")</f>
        <v>profit</v>
      </c>
      <c r="AC186" s="4" t="str">
        <f>IF(Table1[[#This Row],[Discount]]&gt;0.2,"high",IF(Table1[[#This Row],[Discount]]&gt;0.1,"average","low"))</f>
        <v>low</v>
      </c>
      <c r="AD186" s="12">
        <f>Table1[[#This Row],[Profit$]]/Table1[[#This Row],[cost price$]]</f>
        <v>0.33333333333333331</v>
      </c>
    </row>
    <row r="187" spans="1:30" ht="15.75" customHeight="1" x14ac:dyDescent="0.3">
      <c r="A187" s="2">
        <v>186</v>
      </c>
      <c r="B187" s="2" t="s">
        <v>742</v>
      </c>
      <c r="C187" s="3">
        <v>42702</v>
      </c>
      <c r="D187" s="3" t="str">
        <f>TEXT(Table1[[#This Row],[Order Date]],"MMMM")</f>
        <v>November</v>
      </c>
      <c r="E187" s="3" t="str">
        <f>TEXT(Table1[[#This Row],[Order Date]],"YYYy")</f>
        <v>2016</v>
      </c>
      <c r="F187" s="3">
        <v>42706</v>
      </c>
      <c r="G187" s="2" t="s">
        <v>47</v>
      </c>
      <c r="H187" s="2" t="s">
        <v>743</v>
      </c>
      <c r="I187" s="2" t="s">
        <v>744</v>
      </c>
      <c r="J187" s="2" t="s">
        <v>23</v>
      </c>
      <c r="K187" s="2" t="s">
        <v>24</v>
      </c>
      <c r="L187" s="2" t="s">
        <v>745</v>
      </c>
      <c r="M187" s="2" t="s">
        <v>746</v>
      </c>
      <c r="N187" s="2">
        <v>6824</v>
      </c>
      <c r="O187" s="2" t="s">
        <v>145</v>
      </c>
      <c r="P187" s="2" t="s">
        <v>747</v>
      </c>
      <c r="Q187" s="2" t="s">
        <v>43</v>
      </c>
      <c r="R187" s="2" t="s">
        <v>72</v>
      </c>
      <c r="S187" s="2" t="s">
        <v>748</v>
      </c>
      <c r="T187" s="6">
        <v>7.16</v>
      </c>
      <c r="U187" s="2">
        <v>2</v>
      </c>
      <c r="V187" s="9">
        <v>0</v>
      </c>
      <c r="W187" s="6">
        <v>3.4367999999999999</v>
      </c>
      <c r="X187" s="12">
        <f>Table1[[#This Row],[Profit$]]/Table1[[#This Row],[Sales$]]</f>
        <v>0.48</v>
      </c>
      <c r="Y187" s="13">
        <f>Table1[[#This Row],[Sales$]]-Table1[[#This Row],[Profit$]]</f>
        <v>3.7232000000000003</v>
      </c>
      <c r="Z187" s="13">
        <f>Table1[[#This Row],[Sales$]]/Table1[[#This Row],[Quantity]]</f>
        <v>3.58</v>
      </c>
      <c r="AA187" s="13">
        <f>Table1[[#This Row],[Profit$]]/Table1[[#This Row],[Quantity]]</f>
        <v>1.7183999999999999</v>
      </c>
      <c r="AB187" s="4" t="str">
        <f>IF(Table1[[#This Row],[Profit$]]&lt;0,"loss","profit")</f>
        <v>profit</v>
      </c>
      <c r="AC187" s="4" t="str">
        <f>IF(Table1[[#This Row],[Discount]]&gt;0.2,"high",IF(Table1[[#This Row],[Discount]]&gt;0.1,"average","low"))</f>
        <v>low</v>
      </c>
      <c r="AD187" s="12">
        <f>Table1[[#This Row],[Profit$]]/Table1[[#This Row],[cost price$]]</f>
        <v>0.92307692307692302</v>
      </c>
    </row>
    <row r="188" spans="1:30" ht="15.75" customHeight="1" x14ac:dyDescent="0.3">
      <c r="A188" s="2">
        <v>187</v>
      </c>
      <c r="B188" s="2" t="s">
        <v>749</v>
      </c>
      <c r="C188" s="3">
        <v>41877</v>
      </c>
      <c r="D188" s="3" t="str">
        <f>TEXT(Table1[[#This Row],[Order Date]],"MMMM")</f>
        <v>August</v>
      </c>
      <c r="E188" s="3" t="str">
        <f>TEXT(Table1[[#This Row],[Order Date]],"YYYy")</f>
        <v>2014</v>
      </c>
      <c r="F188" s="3">
        <v>41881</v>
      </c>
      <c r="G188" s="2" t="s">
        <v>47</v>
      </c>
      <c r="H188" s="2" t="s">
        <v>750</v>
      </c>
      <c r="I188" s="2" t="s">
        <v>751</v>
      </c>
      <c r="J188" s="2" t="s">
        <v>99</v>
      </c>
      <c r="K188" s="2" t="s">
        <v>24</v>
      </c>
      <c r="L188" s="2" t="s">
        <v>39</v>
      </c>
      <c r="M188" s="2" t="s">
        <v>40</v>
      </c>
      <c r="N188" s="2">
        <v>90032</v>
      </c>
      <c r="O188" s="2" t="s">
        <v>41</v>
      </c>
      <c r="P188" s="2" t="s">
        <v>752</v>
      </c>
      <c r="Q188" s="2" t="s">
        <v>68</v>
      </c>
      <c r="R188" s="2" t="s">
        <v>158</v>
      </c>
      <c r="S188" s="2" t="s">
        <v>753</v>
      </c>
      <c r="T188" s="6">
        <v>176.8</v>
      </c>
      <c r="U188" s="2">
        <v>8</v>
      </c>
      <c r="V188" s="9">
        <v>0</v>
      </c>
      <c r="W188" s="6">
        <v>22.984000000000009</v>
      </c>
      <c r="X188" s="12">
        <f>Table1[[#This Row],[Profit$]]/Table1[[#This Row],[Sales$]]</f>
        <v>0.13000000000000003</v>
      </c>
      <c r="Y188" s="13">
        <f>Table1[[#This Row],[Sales$]]-Table1[[#This Row],[Profit$]]</f>
        <v>153.816</v>
      </c>
      <c r="Z188" s="13">
        <f>Table1[[#This Row],[Sales$]]/Table1[[#This Row],[Quantity]]</f>
        <v>22.1</v>
      </c>
      <c r="AA188" s="13">
        <f>Table1[[#This Row],[Profit$]]/Table1[[#This Row],[Quantity]]</f>
        <v>2.8730000000000011</v>
      </c>
      <c r="AB188" s="4" t="str">
        <f>IF(Table1[[#This Row],[Profit$]]&lt;0,"loss","profit")</f>
        <v>profit</v>
      </c>
      <c r="AC188" s="4" t="str">
        <f>IF(Table1[[#This Row],[Discount]]&gt;0.2,"high",IF(Table1[[#This Row],[Discount]]&gt;0.1,"average","low"))</f>
        <v>low</v>
      </c>
      <c r="AD188" s="12">
        <f>Table1[[#This Row],[Profit$]]/Table1[[#This Row],[cost price$]]</f>
        <v>0.14942528735632191</v>
      </c>
    </row>
    <row r="189" spans="1:30" ht="15.75" customHeight="1" x14ac:dyDescent="0.3">
      <c r="A189" s="2">
        <v>188</v>
      </c>
      <c r="B189" s="2" t="s">
        <v>754</v>
      </c>
      <c r="C189" s="3">
        <v>42567</v>
      </c>
      <c r="D189" s="3" t="str">
        <f>TEXT(Table1[[#This Row],[Order Date]],"MMMM")</f>
        <v>July</v>
      </c>
      <c r="E189" s="3" t="str">
        <f>TEXT(Table1[[#This Row],[Order Date]],"YYYy")</f>
        <v>2016</v>
      </c>
      <c r="F189" s="3">
        <v>42573</v>
      </c>
      <c r="G189" s="2" t="s">
        <v>47</v>
      </c>
      <c r="H189" s="2" t="s">
        <v>755</v>
      </c>
      <c r="I189" s="2" t="s">
        <v>756</v>
      </c>
      <c r="J189" s="2" t="s">
        <v>38</v>
      </c>
      <c r="K189" s="2" t="s">
        <v>24</v>
      </c>
      <c r="L189" s="2" t="s">
        <v>757</v>
      </c>
      <c r="M189" s="2" t="s">
        <v>101</v>
      </c>
      <c r="N189" s="2">
        <v>75051</v>
      </c>
      <c r="O189" s="2" t="s">
        <v>102</v>
      </c>
      <c r="P189" s="2" t="s">
        <v>758</v>
      </c>
      <c r="Q189" s="2" t="s">
        <v>43</v>
      </c>
      <c r="R189" s="2" t="s">
        <v>56</v>
      </c>
      <c r="S189" s="2" t="s">
        <v>759</v>
      </c>
      <c r="T189" s="6">
        <v>37.224000000000004</v>
      </c>
      <c r="U189" s="2">
        <v>3</v>
      </c>
      <c r="V189" s="9">
        <v>0.2</v>
      </c>
      <c r="W189" s="6">
        <v>3.7224000000000004</v>
      </c>
      <c r="X189" s="12">
        <f>Table1[[#This Row],[Profit$]]/Table1[[#This Row],[Sales$]]</f>
        <v>0.1</v>
      </c>
      <c r="Y189" s="13">
        <f>Table1[[#This Row],[Sales$]]-Table1[[#This Row],[Profit$]]</f>
        <v>33.501600000000003</v>
      </c>
      <c r="Z189" s="13">
        <f>Table1[[#This Row],[Sales$]]/Table1[[#This Row],[Quantity]]</f>
        <v>12.408000000000001</v>
      </c>
      <c r="AA189" s="13">
        <f>Table1[[#This Row],[Profit$]]/Table1[[#This Row],[Quantity]]</f>
        <v>1.2408000000000001</v>
      </c>
      <c r="AB189" s="4" t="str">
        <f>IF(Table1[[#This Row],[Profit$]]&lt;0,"loss","profit")</f>
        <v>profit</v>
      </c>
      <c r="AC189" s="4" t="str">
        <f>IF(Table1[[#This Row],[Discount]]&gt;0.2,"high",IF(Table1[[#This Row],[Discount]]&gt;0.1,"average","low"))</f>
        <v>average</v>
      </c>
      <c r="AD189" s="12">
        <f>Table1[[#This Row],[Profit$]]/Table1[[#This Row],[cost price$]]</f>
        <v>0.1111111111111111</v>
      </c>
    </row>
    <row r="190" spans="1:30" ht="15.75" customHeight="1" x14ac:dyDescent="0.3">
      <c r="A190" s="2">
        <v>189</v>
      </c>
      <c r="B190" s="2" t="s">
        <v>754</v>
      </c>
      <c r="C190" s="3">
        <v>42567</v>
      </c>
      <c r="D190" s="3" t="str">
        <f>TEXT(Table1[[#This Row],[Order Date]],"MMMM")</f>
        <v>July</v>
      </c>
      <c r="E190" s="3" t="str">
        <f>TEXT(Table1[[#This Row],[Order Date]],"YYYy")</f>
        <v>2016</v>
      </c>
      <c r="F190" s="3">
        <v>42573</v>
      </c>
      <c r="G190" s="2" t="s">
        <v>47</v>
      </c>
      <c r="H190" s="2" t="s">
        <v>755</v>
      </c>
      <c r="I190" s="2" t="s">
        <v>756</v>
      </c>
      <c r="J190" s="2" t="s">
        <v>38</v>
      </c>
      <c r="K190" s="2" t="s">
        <v>24</v>
      </c>
      <c r="L190" s="2" t="s">
        <v>757</v>
      </c>
      <c r="M190" s="2" t="s">
        <v>101</v>
      </c>
      <c r="N190" s="2">
        <v>75051</v>
      </c>
      <c r="O190" s="2" t="s">
        <v>102</v>
      </c>
      <c r="P190" s="2" t="s">
        <v>629</v>
      </c>
      <c r="Q190" s="2" t="s">
        <v>43</v>
      </c>
      <c r="R190" s="2" t="s">
        <v>87</v>
      </c>
      <c r="S190" s="2" t="s">
        <v>630</v>
      </c>
      <c r="T190" s="6">
        <v>20.016000000000002</v>
      </c>
      <c r="U190" s="2">
        <v>3</v>
      </c>
      <c r="V190" s="9">
        <v>0.2</v>
      </c>
      <c r="W190" s="6">
        <v>6.2549999999999963</v>
      </c>
      <c r="X190" s="12">
        <f>Table1[[#This Row],[Profit$]]/Table1[[#This Row],[Sales$]]</f>
        <v>0.31249999999999978</v>
      </c>
      <c r="Y190" s="13">
        <f>Table1[[#This Row],[Sales$]]-Table1[[#This Row],[Profit$]]</f>
        <v>13.761000000000006</v>
      </c>
      <c r="Z190" s="13">
        <f>Table1[[#This Row],[Sales$]]/Table1[[#This Row],[Quantity]]</f>
        <v>6.6720000000000006</v>
      </c>
      <c r="AA190" s="13">
        <f>Table1[[#This Row],[Profit$]]/Table1[[#This Row],[Quantity]]</f>
        <v>2.0849999999999986</v>
      </c>
      <c r="AB190" s="4" t="str">
        <f>IF(Table1[[#This Row],[Profit$]]&lt;0,"loss","profit")</f>
        <v>profit</v>
      </c>
      <c r="AC190" s="4" t="str">
        <f>IF(Table1[[#This Row],[Discount]]&gt;0.2,"high",IF(Table1[[#This Row],[Discount]]&gt;0.1,"average","low"))</f>
        <v>average</v>
      </c>
      <c r="AD190" s="12">
        <f>Table1[[#This Row],[Profit$]]/Table1[[#This Row],[cost price$]]</f>
        <v>0.45454545454545409</v>
      </c>
    </row>
    <row r="191" spans="1:30" ht="15.75" customHeight="1" x14ac:dyDescent="0.3">
      <c r="A191" s="2">
        <v>190</v>
      </c>
      <c r="B191" s="2" t="s">
        <v>760</v>
      </c>
      <c r="C191" s="3">
        <v>42289</v>
      </c>
      <c r="D191" s="3" t="str">
        <f>TEXT(Table1[[#This Row],[Order Date]],"MMMM")</f>
        <v>October</v>
      </c>
      <c r="E191" s="3" t="str">
        <f>TEXT(Table1[[#This Row],[Order Date]],"YYYy")</f>
        <v>2015</v>
      </c>
      <c r="F191" s="3">
        <v>42291</v>
      </c>
      <c r="G191" s="2" t="s">
        <v>185</v>
      </c>
      <c r="H191" s="2" t="s">
        <v>761</v>
      </c>
      <c r="I191" s="2" t="s">
        <v>762</v>
      </c>
      <c r="J191" s="2" t="s">
        <v>99</v>
      </c>
      <c r="K191" s="2" t="s">
        <v>24</v>
      </c>
      <c r="L191" s="2" t="s">
        <v>263</v>
      </c>
      <c r="M191" s="2" t="s">
        <v>264</v>
      </c>
      <c r="N191" s="2">
        <v>10035</v>
      </c>
      <c r="O191" s="2" t="s">
        <v>145</v>
      </c>
      <c r="P191" s="2" t="s">
        <v>763</v>
      </c>
      <c r="Q191" s="2" t="s">
        <v>29</v>
      </c>
      <c r="R191" s="2" t="s">
        <v>30</v>
      </c>
      <c r="S191" s="2" t="s">
        <v>764</v>
      </c>
      <c r="T191" s="6">
        <v>899.13600000000008</v>
      </c>
      <c r="U191" s="2">
        <v>4</v>
      </c>
      <c r="V191" s="9">
        <v>0.2</v>
      </c>
      <c r="W191" s="6">
        <v>112.39199999999991</v>
      </c>
      <c r="X191" s="12">
        <f>Table1[[#This Row],[Profit$]]/Table1[[#This Row],[Sales$]]</f>
        <v>0.12499999999999989</v>
      </c>
      <c r="Y191" s="13">
        <f>Table1[[#This Row],[Sales$]]-Table1[[#This Row],[Profit$]]</f>
        <v>786.74400000000014</v>
      </c>
      <c r="Z191" s="13">
        <f>Table1[[#This Row],[Sales$]]/Table1[[#This Row],[Quantity]]</f>
        <v>224.78400000000002</v>
      </c>
      <c r="AA191" s="13">
        <f>Table1[[#This Row],[Profit$]]/Table1[[#This Row],[Quantity]]</f>
        <v>28.097999999999978</v>
      </c>
      <c r="AB191" s="4" t="str">
        <f>IF(Table1[[#This Row],[Profit$]]&lt;0,"loss","profit")</f>
        <v>profit</v>
      </c>
      <c r="AC191" s="4" t="str">
        <f>IF(Table1[[#This Row],[Discount]]&gt;0.2,"high",IF(Table1[[#This Row],[Discount]]&gt;0.1,"average","low"))</f>
        <v>average</v>
      </c>
      <c r="AD191" s="12">
        <f>Table1[[#This Row],[Profit$]]/Table1[[#This Row],[cost price$]]</f>
        <v>0.14285714285714271</v>
      </c>
    </row>
    <row r="192" spans="1:30" ht="15.75" customHeight="1" x14ac:dyDescent="0.3">
      <c r="A192" s="2">
        <v>191</v>
      </c>
      <c r="B192" s="2" t="s">
        <v>760</v>
      </c>
      <c r="C192" s="3">
        <v>42289</v>
      </c>
      <c r="D192" s="3" t="str">
        <f>TEXT(Table1[[#This Row],[Order Date]],"MMMM")</f>
        <v>October</v>
      </c>
      <c r="E192" s="3" t="str">
        <f>TEXT(Table1[[#This Row],[Order Date]],"YYYy")</f>
        <v>2015</v>
      </c>
      <c r="F192" s="3">
        <v>42291</v>
      </c>
      <c r="G192" s="2" t="s">
        <v>185</v>
      </c>
      <c r="H192" s="2" t="s">
        <v>761</v>
      </c>
      <c r="I192" s="2" t="s">
        <v>762</v>
      </c>
      <c r="J192" s="2" t="s">
        <v>99</v>
      </c>
      <c r="K192" s="2" t="s">
        <v>24</v>
      </c>
      <c r="L192" s="2" t="s">
        <v>263</v>
      </c>
      <c r="M192" s="2" t="s">
        <v>264</v>
      </c>
      <c r="N192" s="2">
        <v>10035</v>
      </c>
      <c r="O192" s="2" t="s">
        <v>145</v>
      </c>
      <c r="P192" s="2" t="s">
        <v>765</v>
      </c>
      <c r="Q192" s="2" t="s">
        <v>68</v>
      </c>
      <c r="R192" s="2" t="s">
        <v>69</v>
      </c>
      <c r="S192" s="2" t="s">
        <v>766</v>
      </c>
      <c r="T192" s="6">
        <v>71.760000000000005</v>
      </c>
      <c r="U192" s="2">
        <v>6</v>
      </c>
      <c r="V192" s="9">
        <v>0</v>
      </c>
      <c r="W192" s="6">
        <v>20.092800000000004</v>
      </c>
      <c r="X192" s="12">
        <f>Table1[[#This Row],[Profit$]]/Table1[[#This Row],[Sales$]]</f>
        <v>0.28000000000000003</v>
      </c>
      <c r="Y192" s="13">
        <f>Table1[[#This Row],[Sales$]]-Table1[[#This Row],[Profit$]]</f>
        <v>51.667200000000001</v>
      </c>
      <c r="Z192" s="13">
        <f>Table1[[#This Row],[Sales$]]/Table1[[#This Row],[Quantity]]</f>
        <v>11.96</v>
      </c>
      <c r="AA192" s="13">
        <f>Table1[[#This Row],[Profit$]]/Table1[[#This Row],[Quantity]]</f>
        <v>3.3488000000000007</v>
      </c>
      <c r="AB192" s="4" t="str">
        <f>IF(Table1[[#This Row],[Profit$]]&lt;0,"loss","profit")</f>
        <v>profit</v>
      </c>
      <c r="AC192" s="4" t="str">
        <f>IF(Table1[[#This Row],[Discount]]&gt;0.2,"high",IF(Table1[[#This Row],[Discount]]&gt;0.1,"average","low"))</f>
        <v>low</v>
      </c>
      <c r="AD192" s="12">
        <f>Table1[[#This Row],[Profit$]]/Table1[[#This Row],[cost price$]]</f>
        <v>0.38888888888888895</v>
      </c>
    </row>
    <row r="193" spans="1:30" ht="15.75" customHeight="1" x14ac:dyDescent="0.3">
      <c r="A193" s="2">
        <v>192</v>
      </c>
      <c r="B193" s="2" t="s">
        <v>760</v>
      </c>
      <c r="C193" s="3">
        <v>42289</v>
      </c>
      <c r="D193" s="3" t="str">
        <f>TEXT(Table1[[#This Row],[Order Date]],"MMMM")</f>
        <v>October</v>
      </c>
      <c r="E193" s="3" t="str">
        <f>TEXT(Table1[[#This Row],[Order Date]],"YYYy")</f>
        <v>2015</v>
      </c>
      <c r="F193" s="3">
        <v>42291</v>
      </c>
      <c r="G193" s="2" t="s">
        <v>185</v>
      </c>
      <c r="H193" s="2" t="s">
        <v>761</v>
      </c>
      <c r="I193" s="2" t="s">
        <v>762</v>
      </c>
      <c r="J193" s="2" t="s">
        <v>99</v>
      </c>
      <c r="K193" s="2" t="s">
        <v>24</v>
      </c>
      <c r="L193" s="2" t="s">
        <v>263</v>
      </c>
      <c r="M193" s="2" t="s">
        <v>264</v>
      </c>
      <c r="N193" s="2">
        <v>10035</v>
      </c>
      <c r="O193" s="2" t="s">
        <v>145</v>
      </c>
      <c r="P193" s="2" t="s">
        <v>767</v>
      </c>
      <c r="Q193" s="2" t="s">
        <v>43</v>
      </c>
      <c r="R193" s="2" t="s">
        <v>87</v>
      </c>
      <c r="S193" s="2" t="s">
        <v>768</v>
      </c>
      <c r="T193" s="6">
        <v>51.84</v>
      </c>
      <c r="U193" s="2">
        <v>8</v>
      </c>
      <c r="V193" s="9">
        <v>0</v>
      </c>
      <c r="W193" s="6">
        <v>24.883200000000002</v>
      </c>
      <c r="X193" s="12">
        <f>Table1[[#This Row],[Profit$]]/Table1[[#This Row],[Sales$]]</f>
        <v>0.48000000000000004</v>
      </c>
      <c r="Y193" s="13">
        <f>Table1[[#This Row],[Sales$]]-Table1[[#This Row],[Profit$]]</f>
        <v>26.956800000000001</v>
      </c>
      <c r="Z193" s="13">
        <f>Table1[[#This Row],[Sales$]]/Table1[[#This Row],[Quantity]]</f>
        <v>6.48</v>
      </c>
      <c r="AA193" s="13">
        <f>Table1[[#This Row],[Profit$]]/Table1[[#This Row],[Quantity]]</f>
        <v>3.1104000000000003</v>
      </c>
      <c r="AB193" s="4" t="str">
        <f>IF(Table1[[#This Row],[Profit$]]&lt;0,"loss","profit")</f>
        <v>profit</v>
      </c>
      <c r="AC193" s="4" t="str">
        <f>IF(Table1[[#This Row],[Discount]]&gt;0.2,"high",IF(Table1[[#This Row],[Discount]]&gt;0.1,"average","low"))</f>
        <v>low</v>
      </c>
      <c r="AD193" s="12">
        <f>Table1[[#This Row],[Profit$]]/Table1[[#This Row],[cost price$]]</f>
        <v>0.92307692307692313</v>
      </c>
    </row>
    <row r="194" spans="1:30" ht="15.75" customHeight="1" x14ac:dyDescent="0.3">
      <c r="A194" s="2">
        <v>193</v>
      </c>
      <c r="B194" s="2" t="s">
        <v>760</v>
      </c>
      <c r="C194" s="3">
        <v>42289</v>
      </c>
      <c r="D194" s="3" t="str">
        <f>TEXT(Table1[[#This Row],[Order Date]],"MMMM")</f>
        <v>October</v>
      </c>
      <c r="E194" s="3" t="str">
        <f>TEXT(Table1[[#This Row],[Order Date]],"YYYy")</f>
        <v>2015</v>
      </c>
      <c r="F194" s="3">
        <v>42291</v>
      </c>
      <c r="G194" s="2" t="s">
        <v>185</v>
      </c>
      <c r="H194" s="2" t="s">
        <v>761</v>
      </c>
      <c r="I194" s="2" t="s">
        <v>762</v>
      </c>
      <c r="J194" s="2" t="s">
        <v>99</v>
      </c>
      <c r="K194" s="2" t="s">
        <v>24</v>
      </c>
      <c r="L194" s="2" t="s">
        <v>263</v>
      </c>
      <c r="M194" s="2" t="s">
        <v>264</v>
      </c>
      <c r="N194" s="2">
        <v>10035</v>
      </c>
      <c r="O194" s="2" t="s">
        <v>145</v>
      </c>
      <c r="P194" s="2" t="s">
        <v>198</v>
      </c>
      <c r="Q194" s="2" t="s">
        <v>29</v>
      </c>
      <c r="R194" s="2" t="s">
        <v>30</v>
      </c>
      <c r="S194" s="2" t="s">
        <v>199</v>
      </c>
      <c r="T194" s="6">
        <v>626.35200000000009</v>
      </c>
      <c r="U194" s="2">
        <v>3</v>
      </c>
      <c r="V194" s="9">
        <v>0.2</v>
      </c>
      <c r="W194" s="6">
        <v>46.976400000000012</v>
      </c>
      <c r="X194" s="12">
        <f>Table1[[#This Row],[Profit$]]/Table1[[#This Row],[Sales$]]</f>
        <v>7.5000000000000011E-2</v>
      </c>
      <c r="Y194" s="13">
        <f>Table1[[#This Row],[Sales$]]-Table1[[#This Row],[Profit$]]</f>
        <v>579.37560000000008</v>
      </c>
      <c r="Z194" s="13">
        <f>Table1[[#This Row],[Sales$]]/Table1[[#This Row],[Quantity]]</f>
        <v>208.78400000000002</v>
      </c>
      <c r="AA194" s="13">
        <f>Table1[[#This Row],[Profit$]]/Table1[[#This Row],[Quantity]]</f>
        <v>15.658800000000005</v>
      </c>
      <c r="AB194" s="4" t="str">
        <f>IF(Table1[[#This Row],[Profit$]]&lt;0,"loss","profit")</f>
        <v>profit</v>
      </c>
      <c r="AC194" s="4" t="str">
        <f>IF(Table1[[#This Row],[Discount]]&gt;0.2,"high",IF(Table1[[#This Row],[Discount]]&gt;0.1,"average","low"))</f>
        <v>average</v>
      </c>
      <c r="AD194" s="12">
        <f>Table1[[#This Row],[Profit$]]/Table1[[#This Row],[cost price$]]</f>
        <v>8.1081081081081086E-2</v>
      </c>
    </row>
    <row r="195" spans="1:30" ht="15.75" customHeight="1" x14ac:dyDescent="0.3">
      <c r="A195" s="2">
        <v>194</v>
      </c>
      <c r="B195" s="2" t="s">
        <v>760</v>
      </c>
      <c r="C195" s="3">
        <v>42289</v>
      </c>
      <c r="D195" s="3" t="str">
        <f>TEXT(Table1[[#This Row],[Order Date]],"MMMM")</f>
        <v>October</v>
      </c>
      <c r="E195" s="3" t="str">
        <f>TEXT(Table1[[#This Row],[Order Date]],"YYYy")</f>
        <v>2015</v>
      </c>
      <c r="F195" s="3">
        <v>42291</v>
      </c>
      <c r="G195" s="2" t="s">
        <v>185</v>
      </c>
      <c r="H195" s="2" t="s">
        <v>761</v>
      </c>
      <c r="I195" s="2" t="s">
        <v>762</v>
      </c>
      <c r="J195" s="2" t="s">
        <v>99</v>
      </c>
      <c r="K195" s="2" t="s">
        <v>24</v>
      </c>
      <c r="L195" s="2" t="s">
        <v>263</v>
      </c>
      <c r="M195" s="2" t="s">
        <v>264</v>
      </c>
      <c r="N195" s="2">
        <v>10035</v>
      </c>
      <c r="O195" s="2" t="s">
        <v>145</v>
      </c>
      <c r="P195" s="2" t="s">
        <v>769</v>
      </c>
      <c r="Q195" s="2" t="s">
        <v>43</v>
      </c>
      <c r="R195" s="2" t="s">
        <v>65</v>
      </c>
      <c r="S195" s="2" t="s">
        <v>770</v>
      </c>
      <c r="T195" s="6">
        <v>19.899999999999999</v>
      </c>
      <c r="U195" s="2">
        <v>5</v>
      </c>
      <c r="V195" s="9">
        <v>0</v>
      </c>
      <c r="W195" s="6">
        <v>6.5669999999999984</v>
      </c>
      <c r="X195" s="12">
        <f>Table1[[#This Row],[Profit$]]/Table1[[#This Row],[Sales$]]</f>
        <v>0.32999999999999996</v>
      </c>
      <c r="Y195" s="13">
        <f>Table1[[#This Row],[Sales$]]-Table1[[#This Row],[Profit$]]</f>
        <v>13.333</v>
      </c>
      <c r="Z195" s="13">
        <f>Table1[[#This Row],[Sales$]]/Table1[[#This Row],[Quantity]]</f>
        <v>3.9799999999999995</v>
      </c>
      <c r="AA195" s="13">
        <f>Table1[[#This Row],[Profit$]]/Table1[[#This Row],[Quantity]]</f>
        <v>1.3133999999999997</v>
      </c>
      <c r="AB195" s="4" t="str">
        <f>IF(Table1[[#This Row],[Profit$]]&lt;0,"loss","profit")</f>
        <v>profit</v>
      </c>
      <c r="AC195" s="4" t="str">
        <f>IF(Table1[[#This Row],[Discount]]&gt;0.2,"high",IF(Table1[[#This Row],[Discount]]&gt;0.1,"average","low"))</f>
        <v>low</v>
      </c>
      <c r="AD195" s="12">
        <f>Table1[[#This Row],[Profit$]]/Table1[[#This Row],[cost price$]]</f>
        <v>0.49253731343283569</v>
      </c>
    </row>
    <row r="196" spans="1:30" ht="15.75" customHeight="1" x14ac:dyDescent="0.3">
      <c r="A196" s="2">
        <v>195</v>
      </c>
      <c r="B196" s="2" t="s">
        <v>771</v>
      </c>
      <c r="C196" s="3">
        <v>42308</v>
      </c>
      <c r="D196" s="3" t="str">
        <f>TEXT(Table1[[#This Row],[Order Date]],"MMMM")</f>
        <v>October</v>
      </c>
      <c r="E196" s="3" t="str">
        <f>TEXT(Table1[[#This Row],[Order Date]],"YYYy")</f>
        <v>2015</v>
      </c>
      <c r="F196" s="3">
        <v>42314</v>
      </c>
      <c r="G196" s="2" t="s">
        <v>47</v>
      </c>
      <c r="H196" s="2" t="s">
        <v>772</v>
      </c>
      <c r="I196" s="2" t="s">
        <v>773</v>
      </c>
      <c r="J196" s="2" t="s">
        <v>38</v>
      </c>
      <c r="K196" s="2" t="s">
        <v>24</v>
      </c>
      <c r="L196" s="2" t="s">
        <v>774</v>
      </c>
      <c r="M196" s="2" t="s">
        <v>40</v>
      </c>
      <c r="N196" s="2">
        <v>92374</v>
      </c>
      <c r="O196" s="2" t="s">
        <v>41</v>
      </c>
      <c r="P196" s="2" t="s">
        <v>169</v>
      </c>
      <c r="Q196" s="2" t="s">
        <v>43</v>
      </c>
      <c r="R196" s="2" t="s">
        <v>170</v>
      </c>
      <c r="S196" s="2" t="s">
        <v>171</v>
      </c>
      <c r="T196" s="6">
        <v>14.280000000000001</v>
      </c>
      <c r="U196" s="2">
        <v>7</v>
      </c>
      <c r="V196" s="9">
        <v>0</v>
      </c>
      <c r="W196" s="6">
        <v>6.7115999999999989</v>
      </c>
      <c r="X196" s="12">
        <f>Table1[[#This Row],[Profit$]]/Table1[[#This Row],[Sales$]]</f>
        <v>0.46999999999999986</v>
      </c>
      <c r="Y196" s="13">
        <f>Table1[[#This Row],[Sales$]]-Table1[[#This Row],[Profit$]]</f>
        <v>7.5684000000000022</v>
      </c>
      <c r="Z196" s="13">
        <f>Table1[[#This Row],[Sales$]]/Table1[[#This Row],[Quantity]]</f>
        <v>2.04</v>
      </c>
      <c r="AA196" s="13">
        <f>Table1[[#This Row],[Profit$]]/Table1[[#This Row],[Quantity]]</f>
        <v>0.95879999999999987</v>
      </c>
      <c r="AB196" s="4" t="str">
        <f>IF(Table1[[#This Row],[Profit$]]&lt;0,"loss","profit")</f>
        <v>profit</v>
      </c>
      <c r="AC196" s="4" t="str">
        <f>IF(Table1[[#This Row],[Discount]]&gt;0.2,"high",IF(Table1[[#This Row],[Discount]]&gt;0.1,"average","low"))</f>
        <v>low</v>
      </c>
      <c r="AD196" s="12">
        <f>Table1[[#This Row],[Profit$]]/Table1[[#This Row],[cost price$]]</f>
        <v>0.88679245283018826</v>
      </c>
    </row>
    <row r="197" spans="1:30" ht="15.75" customHeight="1" x14ac:dyDescent="0.3">
      <c r="A197" s="2">
        <v>196</v>
      </c>
      <c r="B197" s="2" t="s">
        <v>775</v>
      </c>
      <c r="C197" s="3">
        <v>41719</v>
      </c>
      <c r="D197" s="3" t="str">
        <f>TEXT(Table1[[#This Row],[Order Date]],"MMMM")</f>
        <v>March</v>
      </c>
      <c r="E197" s="3" t="str">
        <f>TEXT(Table1[[#This Row],[Order Date]],"YYYy")</f>
        <v>2014</v>
      </c>
      <c r="F197" s="3">
        <v>41723</v>
      </c>
      <c r="G197" s="2" t="s">
        <v>47</v>
      </c>
      <c r="H197" s="2" t="s">
        <v>776</v>
      </c>
      <c r="I197" s="2" t="s">
        <v>777</v>
      </c>
      <c r="J197" s="2" t="s">
        <v>23</v>
      </c>
      <c r="K197" s="2" t="s">
        <v>24</v>
      </c>
      <c r="L197" s="2" t="s">
        <v>778</v>
      </c>
      <c r="M197" s="2" t="s">
        <v>495</v>
      </c>
      <c r="N197" s="2">
        <v>45011</v>
      </c>
      <c r="O197" s="2" t="s">
        <v>145</v>
      </c>
      <c r="P197" s="2" t="s">
        <v>779</v>
      </c>
      <c r="Q197" s="2" t="s">
        <v>43</v>
      </c>
      <c r="R197" s="2" t="s">
        <v>65</v>
      </c>
      <c r="S197" s="2" t="s">
        <v>780</v>
      </c>
      <c r="T197" s="6">
        <v>7.4080000000000004</v>
      </c>
      <c r="U197" s="2">
        <v>2</v>
      </c>
      <c r="V197" s="9">
        <v>0.2</v>
      </c>
      <c r="W197" s="6">
        <v>1.2037999999999995</v>
      </c>
      <c r="X197" s="12">
        <f>Table1[[#This Row],[Profit$]]/Table1[[#This Row],[Sales$]]</f>
        <v>0.16249999999999992</v>
      </c>
      <c r="Y197" s="13">
        <f>Table1[[#This Row],[Sales$]]-Table1[[#This Row],[Profit$]]</f>
        <v>6.204200000000001</v>
      </c>
      <c r="Z197" s="13">
        <f>Table1[[#This Row],[Sales$]]/Table1[[#This Row],[Quantity]]</f>
        <v>3.7040000000000002</v>
      </c>
      <c r="AA197" s="13">
        <f>Table1[[#This Row],[Profit$]]/Table1[[#This Row],[Quantity]]</f>
        <v>0.60189999999999977</v>
      </c>
      <c r="AB197" s="4" t="str">
        <f>IF(Table1[[#This Row],[Profit$]]&lt;0,"loss","profit")</f>
        <v>profit</v>
      </c>
      <c r="AC197" s="4" t="str">
        <f>IF(Table1[[#This Row],[Discount]]&gt;0.2,"high",IF(Table1[[#This Row],[Discount]]&gt;0.1,"average","low"))</f>
        <v>average</v>
      </c>
      <c r="AD197" s="12">
        <f>Table1[[#This Row],[Profit$]]/Table1[[#This Row],[cost price$]]</f>
        <v>0.19402985074626855</v>
      </c>
    </row>
    <row r="198" spans="1:30" ht="15.75" customHeight="1" x14ac:dyDescent="0.3">
      <c r="A198" s="2">
        <v>197</v>
      </c>
      <c r="B198" s="2" t="s">
        <v>775</v>
      </c>
      <c r="C198" s="3">
        <v>41719</v>
      </c>
      <c r="D198" s="3" t="str">
        <f>TEXT(Table1[[#This Row],[Order Date]],"MMMM")</f>
        <v>March</v>
      </c>
      <c r="E198" s="3" t="str">
        <f>TEXT(Table1[[#This Row],[Order Date]],"YYYy")</f>
        <v>2014</v>
      </c>
      <c r="F198" s="3">
        <v>41723</v>
      </c>
      <c r="G198" s="2" t="s">
        <v>47</v>
      </c>
      <c r="H198" s="2" t="s">
        <v>776</v>
      </c>
      <c r="I198" s="2" t="s">
        <v>777</v>
      </c>
      <c r="J198" s="2" t="s">
        <v>23</v>
      </c>
      <c r="K198" s="2" t="s">
        <v>24</v>
      </c>
      <c r="L198" s="2" t="s">
        <v>778</v>
      </c>
      <c r="M198" s="2" t="s">
        <v>495</v>
      </c>
      <c r="N198" s="2">
        <v>45011</v>
      </c>
      <c r="O198" s="2" t="s">
        <v>145</v>
      </c>
      <c r="P198" s="2" t="s">
        <v>781</v>
      </c>
      <c r="Q198" s="2" t="s">
        <v>43</v>
      </c>
      <c r="R198" s="2" t="s">
        <v>65</v>
      </c>
      <c r="S198" s="2" t="s">
        <v>782</v>
      </c>
      <c r="T198" s="6">
        <v>6.048</v>
      </c>
      <c r="U198" s="2">
        <v>3</v>
      </c>
      <c r="V198" s="9">
        <v>0.2</v>
      </c>
      <c r="W198" s="6">
        <v>1.5876000000000006</v>
      </c>
      <c r="X198" s="12">
        <f>Table1[[#This Row],[Profit$]]/Table1[[#This Row],[Sales$]]</f>
        <v>0.26250000000000007</v>
      </c>
      <c r="Y198" s="13">
        <f>Table1[[#This Row],[Sales$]]-Table1[[#This Row],[Profit$]]</f>
        <v>4.4603999999999999</v>
      </c>
      <c r="Z198" s="13">
        <f>Table1[[#This Row],[Sales$]]/Table1[[#This Row],[Quantity]]</f>
        <v>2.016</v>
      </c>
      <c r="AA198" s="13">
        <f>Table1[[#This Row],[Profit$]]/Table1[[#This Row],[Quantity]]</f>
        <v>0.52920000000000023</v>
      </c>
      <c r="AB198" s="4" t="str">
        <f>IF(Table1[[#This Row],[Profit$]]&lt;0,"loss","profit")</f>
        <v>profit</v>
      </c>
      <c r="AC198" s="4" t="str">
        <f>IF(Table1[[#This Row],[Discount]]&gt;0.2,"high",IF(Table1[[#This Row],[Discount]]&gt;0.1,"average","low"))</f>
        <v>average</v>
      </c>
      <c r="AD198" s="12">
        <f>Table1[[#This Row],[Profit$]]/Table1[[#This Row],[cost price$]]</f>
        <v>0.35593220338983061</v>
      </c>
    </row>
    <row r="199" spans="1:30" ht="15.75" customHeight="1" x14ac:dyDescent="0.3">
      <c r="A199" s="2">
        <v>198</v>
      </c>
      <c r="B199" s="2" t="s">
        <v>783</v>
      </c>
      <c r="C199" s="3">
        <v>43045</v>
      </c>
      <c r="D199" s="3" t="str">
        <f>TEXT(Table1[[#This Row],[Order Date]],"MMMM")</f>
        <v>November</v>
      </c>
      <c r="E199" s="3" t="str">
        <f>TEXT(Table1[[#This Row],[Order Date]],"YYYy")</f>
        <v>2017</v>
      </c>
      <c r="F199" s="3">
        <v>43052</v>
      </c>
      <c r="G199" s="2" t="s">
        <v>47</v>
      </c>
      <c r="H199" s="2" t="s">
        <v>784</v>
      </c>
      <c r="I199" s="2" t="s">
        <v>785</v>
      </c>
      <c r="J199" s="2" t="s">
        <v>99</v>
      </c>
      <c r="K199" s="2" t="s">
        <v>24</v>
      </c>
      <c r="L199" s="2" t="s">
        <v>786</v>
      </c>
      <c r="M199" s="2" t="s">
        <v>787</v>
      </c>
      <c r="N199" s="2">
        <v>7090</v>
      </c>
      <c r="O199" s="2" t="s">
        <v>145</v>
      </c>
      <c r="P199" s="2" t="s">
        <v>788</v>
      </c>
      <c r="Q199" s="2" t="s">
        <v>43</v>
      </c>
      <c r="R199" s="2" t="s">
        <v>56</v>
      </c>
      <c r="S199" s="2" t="s">
        <v>789</v>
      </c>
      <c r="T199" s="6">
        <v>46.26</v>
      </c>
      <c r="U199" s="2">
        <v>3</v>
      </c>
      <c r="V199" s="9">
        <v>0</v>
      </c>
      <c r="W199" s="6">
        <v>12.0276</v>
      </c>
      <c r="X199" s="12">
        <f>Table1[[#This Row],[Profit$]]/Table1[[#This Row],[Sales$]]</f>
        <v>0.26</v>
      </c>
      <c r="Y199" s="13">
        <f>Table1[[#This Row],[Sales$]]-Table1[[#This Row],[Profit$]]</f>
        <v>34.232399999999998</v>
      </c>
      <c r="Z199" s="13">
        <f>Table1[[#This Row],[Sales$]]/Table1[[#This Row],[Quantity]]</f>
        <v>15.42</v>
      </c>
      <c r="AA199" s="13">
        <f>Table1[[#This Row],[Profit$]]/Table1[[#This Row],[Quantity]]</f>
        <v>4.0091999999999999</v>
      </c>
      <c r="AB199" s="4" t="str">
        <f>IF(Table1[[#This Row],[Profit$]]&lt;0,"loss","profit")</f>
        <v>profit</v>
      </c>
      <c r="AC199" s="4" t="str">
        <f>IF(Table1[[#This Row],[Discount]]&gt;0.2,"high",IF(Table1[[#This Row],[Discount]]&gt;0.1,"average","low"))</f>
        <v>low</v>
      </c>
      <c r="AD199" s="12">
        <f>Table1[[#This Row],[Profit$]]/Table1[[#This Row],[cost price$]]</f>
        <v>0.35135135135135137</v>
      </c>
    </row>
    <row r="200" spans="1:30" ht="15.75" customHeight="1" x14ac:dyDescent="0.3">
      <c r="A200" s="2">
        <v>199</v>
      </c>
      <c r="B200" s="2" t="s">
        <v>790</v>
      </c>
      <c r="C200" s="3">
        <v>42922</v>
      </c>
      <c r="D200" s="3" t="str">
        <f>TEXT(Table1[[#This Row],[Order Date]],"MMMM")</f>
        <v>July</v>
      </c>
      <c r="E200" s="3" t="str">
        <f>TEXT(Table1[[#This Row],[Order Date]],"YYYy")</f>
        <v>2017</v>
      </c>
      <c r="F200" s="3">
        <v>42929</v>
      </c>
      <c r="G200" s="2" t="s">
        <v>47</v>
      </c>
      <c r="H200" s="2" t="s">
        <v>791</v>
      </c>
      <c r="I200" s="2" t="s">
        <v>792</v>
      </c>
      <c r="J200" s="2" t="s">
        <v>38</v>
      </c>
      <c r="K200" s="2" t="s">
        <v>24</v>
      </c>
      <c r="L200" s="2" t="s">
        <v>143</v>
      </c>
      <c r="M200" s="2" t="s">
        <v>144</v>
      </c>
      <c r="N200" s="2">
        <v>19120</v>
      </c>
      <c r="O200" s="2" t="s">
        <v>145</v>
      </c>
      <c r="P200" s="2" t="s">
        <v>793</v>
      </c>
      <c r="Q200" s="2" t="s">
        <v>43</v>
      </c>
      <c r="R200" s="2" t="s">
        <v>72</v>
      </c>
      <c r="S200" s="2" t="s">
        <v>794</v>
      </c>
      <c r="T200" s="6">
        <v>2.9460000000000006</v>
      </c>
      <c r="U200" s="2">
        <v>2</v>
      </c>
      <c r="V200" s="9">
        <v>0.7</v>
      </c>
      <c r="W200" s="6">
        <v>-2.2585999999999995</v>
      </c>
      <c r="X200" s="12">
        <f>Table1[[#This Row],[Profit$]]/Table1[[#This Row],[Sales$]]</f>
        <v>-0.76666666666666639</v>
      </c>
      <c r="Y200" s="13">
        <f>Table1[[#This Row],[Sales$]]-Table1[[#This Row],[Profit$]]</f>
        <v>5.2046000000000001</v>
      </c>
      <c r="Z200" s="13">
        <f>Table1[[#This Row],[Sales$]]/Table1[[#This Row],[Quantity]]</f>
        <v>1.4730000000000003</v>
      </c>
      <c r="AA200" s="13">
        <f>Table1[[#This Row],[Profit$]]/Table1[[#This Row],[Quantity]]</f>
        <v>-1.1292999999999997</v>
      </c>
      <c r="AB200" s="4" t="str">
        <f>IF(Table1[[#This Row],[Profit$]]&lt;0,"loss","profit")</f>
        <v>loss</v>
      </c>
      <c r="AC200" s="4" t="str">
        <f>IF(Table1[[#This Row],[Discount]]&gt;0.2,"high",IF(Table1[[#This Row],[Discount]]&gt;0.1,"average","low"))</f>
        <v>high</v>
      </c>
      <c r="AD200" s="12">
        <f>Table1[[#This Row],[Profit$]]/Table1[[#This Row],[cost price$]]</f>
        <v>-0.4339622641509433</v>
      </c>
    </row>
    <row r="201" spans="1:30" ht="15.75" customHeight="1" x14ac:dyDescent="0.3">
      <c r="A201" s="2">
        <v>200</v>
      </c>
      <c r="B201" s="2" t="s">
        <v>790</v>
      </c>
      <c r="C201" s="3">
        <v>42922</v>
      </c>
      <c r="D201" s="3" t="str">
        <f>TEXT(Table1[[#This Row],[Order Date]],"MMMM")</f>
        <v>July</v>
      </c>
      <c r="E201" s="3" t="str">
        <f>TEXT(Table1[[#This Row],[Order Date]],"YYYy")</f>
        <v>2017</v>
      </c>
      <c r="F201" s="3">
        <v>42929</v>
      </c>
      <c r="G201" s="2" t="s">
        <v>47</v>
      </c>
      <c r="H201" s="2" t="s">
        <v>791</v>
      </c>
      <c r="I201" s="2" t="s">
        <v>792</v>
      </c>
      <c r="J201" s="2" t="s">
        <v>38</v>
      </c>
      <c r="K201" s="2" t="s">
        <v>24</v>
      </c>
      <c r="L201" s="2" t="s">
        <v>143</v>
      </c>
      <c r="M201" s="2" t="s">
        <v>144</v>
      </c>
      <c r="N201" s="2">
        <v>19120</v>
      </c>
      <c r="O201" s="2" t="s">
        <v>145</v>
      </c>
      <c r="P201" s="2" t="s">
        <v>795</v>
      </c>
      <c r="Q201" s="2" t="s">
        <v>43</v>
      </c>
      <c r="R201" s="2" t="s">
        <v>87</v>
      </c>
      <c r="S201" s="2" t="s">
        <v>796</v>
      </c>
      <c r="T201" s="6">
        <v>16.056000000000001</v>
      </c>
      <c r="U201" s="2">
        <v>3</v>
      </c>
      <c r="V201" s="9">
        <v>0.2</v>
      </c>
      <c r="W201" s="6">
        <v>5.8203000000000005</v>
      </c>
      <c r="X201" s="12">
        <f>Table1[[#This Row],[Profit$]]/Table1[[#This Row],[Sales$]]</f>
        <v>0.36249999999999999</v>
      </c>
      <c r="Y201" s="13">
        <f>Table1[[#This Row],[Sales$]]-Table1[[#This Row],[Profit$]]</f>
        <v>10.235700000000001</v>
      </c>
      <c r="Z201" s="13">
        <f>Table1[[#This Row],[Sales$]]/Table1[[#This Row],[Quantity]]</f>
        <v>5.3520000000000003</v>
      </c>
      <c r="AA201" s="13">
        <f>Table1[[#This Row],[Profit$]]/Table1[[#This Row],[Quantity]]</f>
        <v>1.9401000000000002</v>
      </c>
      <c r="AB201" s="4" t="str">
        <f>IF(Table1[[#This Row],[Profit$]]&lt;0,"loss","profit")</f>
        <v>profit</v>
      </c>
      <c r="AC201" s="4" t="str">
        <f>IF(Table1[[#This Row],[Discount]]&gt;0.2,"high",IF(Table1[[#This Row],[Discount]]&gt;0.1,"average","low"))</f>
        <v>average</v>
      </c>
      <c r="AD201" s="12">
        <f>Table1[[#This Row],[Profit$]]/Table1[[#This Row],[cost price$]]</f>
        <v>0.56862745098039214</v>
      </c>
    </row>
    <row r="202" spans="1:30" ht="15.75" customHeight="1" x14ac:dyDescent="0.3">
      <c r="A202" s="2">
        <v>201</v>
      </c>
      <c r="B202" s="2" t="s">
        <v>797</v>
      </c>
      <c r="C202" s="3">
        <v>42910</v>
      </c>
      <c r="D202" s="3" t="str">
        <f>TEXT(Table1[[#This Row],[Order Date]],"MMMM")</f>
        <v>June</v>
      </c>
      <c r="E202" s="3" t="str">
        <f>TEXT(Table1[[#This Row],[Order Date]],"YYYy")</f>
        <v>2017</v>
      </c>
      <c r="F202" s="3">
        <v>42915</v>
      </c>
      <c r="G202" s="2" t="s">
        <v>47</v>
      </c>
      <c r="H202" s="2" t="s">
        <v>798</v>
      </c>
      <c r="I202" s="2" t="s">
        <v>799</v>
      </c>
      <c r="J202" s="2" t="s">
        <v>23</v>
      </c>
      <c r="K202" s="2" t="s">
        <v>24</v>
      </c>
      <c r="L202" s="2" t="s">
        <v>800</v>
      </c>
      <c r="M202" s="2" t="s">
        <v>495</v>
      </c>
      <c r="N202" s="2">
        <v>44312</v>
      </c>
      <c r="O202" s="2" t="s">
        <v>145</v>
      </c>
      <c r="P202" s="2" t="s">
        <v>801</v>
      </c>
      <c r="Q202" s="2" t="s">
        <v>43</v>
      </c>
      <c r="R202" s="2" t="s">
        <v>87</v>
      </c>
      <c r="S202" s="2" t="s">
        <v>802</v>
      </c>
      <c r="T202" s="6">
        <v>21.744000000000003</v>
      </c>
      <c r="U202" s="2">
        <v>3</v>
      </c>
      <c r="V202" s="9">
        <v>0.2</v>
      </c>
      <c r="W202" s="6">
        <v>6.794999999999999</v>
      </c>
      <c r="X202" s="12">
        <f>Table1[[#This Row],[Profit$]]/Table1[[#This Row],[Sales$]]</f>
        <v>0.31249999999999989</v>
      </c>
      <c r="Y202" s="13">
        <f>Table1[[#This Row],[Sales$]]-Table1[[#This Row],[Profit$]]</f>
        <v>14.949000000000005</v>
      </c>
      <c r="Z202" s="13">
        <f>Table1[[#This Row],[Sales$]]/Table1[[#This Row],[Quantity]]</f>
        <v>7.2480000000000011</v>
      </c>
      <c r="AA202" s="13">
        <f>Table1[[#This Row],[Profit$]]/Table1[[#This Row],[Quantity]]</f>
        <v>2.2649999999999997</v>
      </c>
      <c r="AB202" s="4" t="str">
        <f>IF(Table1[[#This Row],[Profit$]]&lt;0,"loss","profit")</f>
        <v>profit</v>
      </c>
      <c r="AC202" s="4" t="str">
        <f>IF(Table1[[#This Row],[Discount]]&gt;0.2,"high",IF(Table1[[#This Row],[Discount]]&gt;0.1,"average","low"))</f>
        <v>average</v>
      </c>
      <c r="AD202" s="12">
        <f>Table1[[#This Row],[Profit$]]/Table1[[#This Row],[cost price$]]</f>
        <v>0.45454545454545431</v>
      </c>
    </row>
    <row r="203" spans="1:30" ht="15.75" customHeight="1" x14ac:dyDescent="0.3">
      <c r="A203" s="2">
        <v>202</v>
      </c>
      <c r="B203" s="2" t="s">
        <v>803</v>
      </c>
      <c r="C203" s="3">
        <v>41854</v>
      </c>
      <c r="D203" s="3" t="str">
        <f>TEXT(Table1[[#This Row],[Order Date]],"MMMM")</f>
        <v>August</v>
      </c>
      <c r="E203" s="3" t="str">
        <f>TEXT(Table1[[#This Row],[Order Date]],"YYYy")</f>
        <v>2014</v>
      </c>
      <c r="F203" s="3">
        <v>41856</v>
      </c>
      <c r="G203" s="2" t="s">
        <v>185</v>
      </c>
      <c r="H203" s="2" t="s">
        <v>804</v>
      </c>
      <c r="I203" s="2" t="s">
        <v>805</v>
      </c>
      <c r="J203" s="2" t="s">
        <v>23</v>
      </c>
      <c r="K203" s="2" t="s">
        <v>24</v>
      </c>
      <c r="L203" s="2" t="s">
        <v>806</v>
      </c>
      <c r="M203" s="2" t="s">
        <v>454</v>
      </c>
      <c r="N203" s="2">
        <v>80219</v>
      </c>
      <c r="O203" s="2" t="s">
        <v>41</v>
      </c>
      <c r="P203" s="2" t="s">
        <v>807</v>
      </c>
      <c r="Q203" s="2" t="s">
        <v>29</v>
      </c>
      <c r="R203" s="2" t="s">
        <v>53</v>
      </c>
      <c r="S203" s="2" t="s">
        <v>808</v>
      </c>
      <c r="T203" s="6">
        <v>218.75</v>
      </c>
      <c r="U203" s="2">
        <v>2</v>
      </c>
      <c r="V203" s="9">
        <v>0.5</v>
      </c>
      <c r="W203" s="6">
        <v>-161.875</v>
      </c>
      <c r="X203" s="12">
        <f>Table1[[#This Row],[Profit$]]/Table1[[#This Row],[Sales$]]</f>
        <v>-0.74</v>
      </c>
      <c r="Y203" s="13">
        <f>Table1[[#This Row],[Sales$]]-Table1[[#This Row],[Profit$]]</f>
        <v>380.625</v>
      </c>
      <c r="Z203" s="13">
        <f>Table1[[#This Row],[Sales$]]/Table1[[#This Row],[Quantity]]</f>
        <v>109.375</v>
      </c>
      <c r="AA203" s="13">
        <f>Table1[[#This Row],[Profit$]]/Table1[[#This Row],[Quantity]]</f>
        <v>-80.9375</v>
      </c>
      <c r="AB203" s="4" t="str">
        <f>IF(Table1[[#This Row],[Profit$]]&lt;0,"loss","profit")</f>
        <v>loss</v>
      </c>
      <c r="AC203" s="4" t="str">
        <f>IF(Table1[[#This Row],[Discount]]&gt;0.2,"high",IF(Table1[[#This Row],[Discount]]&gt;0.1,"average","low"))</f>
        <v>high</v>
      </c>
      <c r="AD203" s="12">
        <f>Table1[[#This Row],[Profit$]]/Table1[[#This Row],[cost price$]]</f>
        <v>-0.42528735632183906</v>
      </c>
    </row>
    <row r="204" spans="1:30" ht="15.75" customHeight="1" x14ac:dyDescent="0.3">
      <c r="A204" s="2">
        <v>203</v>
      </c>
      <c r="B204" s="2" t="s">
        <v>803</v>
      </c>
      <c r="C204" s="3">
        <v>41854</v>
      </c>
      <c r="D204" s="3" t="str">
        <f>TEXT(Table1[[#This Row],[Order Date]],"MMMM")</f>
        <v>August</v>
      </c>
      <c r="E204" s="3" t="str">
        <f>TEXT(Table1[[#This Row],[Order Date]],"YYYy")</f>
        <v>2014</v>
      </c>
      <c r="F204" s="3">
        <v>41856</v>
      </c>
      <c r="G204" s="2" t="s">
        <v>185</v>
      </c>
      <c r="H204" s="2" t="s">
        <v>804</v>
      </c>
      <c r="I204" s="2" t="s">
        <v>805</v>
      </c>
      <c r="J204" s="2" t="s">
        <v>23</v>
      </c>
      <c r="K204" s="2" t="s">
        <v>24</v>
      </c>
      <c r="L204" s="2" t="s">
        <v>806</v>
      </c>
      <c r="M204" s="2" t="s">
        <v>454</v>
      </c>
      <c r="N204" s="2">
        <v>80219</v>
      </c>
      <c r="O204" s="2" t="s">
        <v>41</v>
      </c>
      <c r="P204" s="2" t="s">
        <v>809</v>
      </c>
      <c r="Q204" s="2" t="s">
        <v>43</v>
      </c>
      <c r="R204" s="2" t="s">
        <v>75</v>
      </c>
      <c r="S204" s="2" t="s">
        <v>810</v>
      </c>
      <c r="T204" s="6">
        <v>2.6</v>
      </c>
      <c r="U204" s="2">
        <v>1</v>
      </c>
      <c r="V204" s="9">
        <v>0.2</v>
      </c>
      <c r="W204" s="6">
        <v>0.29249999999999987</v>
      </c>
      <c r="X204" s="12">
        <f>Table1[[#This Row],[Profit$]]/Table1[[#This Row],[Sales$]]</f>
        <v>0.11249999999999995</v>
      </c>
      <c r="Y204" s="13">
        <f>Table1[[#This Row],[Sales$]]-Table1[[#This Row],[Profit$]]</f>
        <v>2.3075000000000001</v>
      </c>
      <c r="Z204" s="13">
        <f>Table1[[#This Row],[Sales$]]/Table1[[#This Row],[Quantity]]</f>
        <v>2.6</v>
      </c>
      <c r="AA204" s="13">
        <f>Table1[[#This Row],[Profit$]]/Table1[[#This Row],[Quantity]]</f>
        <v>0.29249999999999987</v>
      </c>
      <c r="AB204" s="4" t="str">
        <f>IF(Table1[[#This Row],[Profit$]]&lt;0,"loss","profit")</f>
        <v>profit</v>
      </c>
      <c r="AC204" s="4" t="str">
        <f>IF(Table1[[#This Row],[Discount]]&gt;0.2,"high",IF(Table1[[#This Row],[Discount]]&gt;0.1,"average","low"))</f>
        <v>average</v>
      </c>
      <c r="AD204" s="12">
        <f>Table1[[#This Row],[Profit$]]/Table1[[#This Row],[cost price$]]</f>
        <v>0.12676056338028163</v>
      </c>
    </row>
    <row r="205" spans="1:30" ht="15.75" customHeight="1" x14ac:dyDescent="0.3">
      <c r="A205" s="2">
        <v>204</v>
      </c>
      <c r="B205" s="2" t="s">
        <v>811</v>
      </c>
      <c r="C205" s="3">
        <v>43086</v>
      </c>
      <c r="D205" s="3" t="str">
        <f>TEXT(Table1[[#This Row],[Order Date]],"MMMM")</f>
        <v>December</v>
      </c>
      <c r="E205" s="3" t="str">
        <f>TEXT(Table1[[#This Row],[Order Date]],"YYYy")</f>
        <v>2017</v>
      </c>
      <c r="F205" s="3">
        <v>43090</v>
      </c>
      <c r="G205" s="2" t="s">
        <v>20</v>
      </c>
      <c r="H205" s="2" t="s">
        <v>812</v>
      </c>
      <c r="I205" s="2" t="s">
        <v>813</v>
      </c>
      <c r="J205" s="2" t="s">
        <v>23</v>
      </c>
      <c r="K205" s="2" t="s">
        <v>24</v>
      </c>
      <c r="L205" s="2" t="s">
        <v>814</v>
      </c>
      <c r="M205" s="2" t="s">
        <v>101</v>
      </c>
      <c r="N205" s="2">
        <v>75220</v>
      </c>
      <c r="O205" s="2" t="s">
        <v>102</v>
      </c>
      <c r="P205" s="2" t="s">
        <v>815</v>
      </c>
      <c r="Q205" s="2" t="s">
        <v>43</v>
      </c>
      <c r="R205" s="2" t="s">
        <v>75</v>
      </c>
      <c r="S205" s="2" t="s">
        <v>816</v>
      </c>
      <c r="T205" s="6">
        <v>66.283999999999992</v>
      </c>
      <c r="U205" s="2">
        <v>2</v>
      </c>
      <c r="V205" s="9">
        <v>0.8</v>
      </c>
      <c r="W205" s="6">
        <v>-178.96680000000001</v>
      </c>
      <c r="X205" s="12">
        <f>Table1[[#This Row],[Profit$]]/Table1[[#This Row],[Sales$]]</f>
        <v>-2.7000000000000006</v>
      </c>
      <c r="Y205" s="13">
        <f>Table1[[#This Row],[Sales$]]-Table1[[#This Row],[Profit$]]</f>
        <v>245.2508</v>
      </c>
      <c r="Z205" s="13">
        <f>Table1[[#This Row],[Sales$]]/Table1[[#This Row],[Quantity]]</f>
        <v>33.141999999999996</v>
      </c>
      <c r="AA205" s="13">
        <f>Table1[[#This Row],[Profit$]]/Table1[[#This Row],[Quantity]]</f>
        <v>-89.483400000000003</v>
      </c>
      <c r="AB205" s="4" t="str">
        <f>IF(Table1[[#This Row],[Profit$]]&lt;0,"loss","profit")</f>
        <v>loss</v>
      </c>
      <c r="AC205" s="4" t="str">
        <f>IF(Table1[[#This Row],[Discount]]&gt;0.2,"high",IF(Table1[[#This Row],[Discount]]&gt;0.1,"average","low"))</f>
        <v>high</v>
      </c>
      <c r="AD205" s="12">
        <f>Table1[[#This Row],[Profit$]]/Table1[[#This Row],[cost price$]]</f>
        <v>-0.72972972972972971</v>
      </c>
    </row>
    <row r="206" spans="1:30" ht="15.75" customHeight="1" x14ac:dyDescent="0.3">
      <c r="A206" s="2">
        <v>205</v>
      </c>
      <c r="B206" s="2" t="s">
        <v>817</v>
      </c>
      <c r="C206" s="3">
        <v>42889</v>
      </c>
      <c r="D206" s="3" t="str">
        <f>TEXT(Table1[[#This Row],[Order Date]],"MMMM")</f>
        <v>June</v>
      </c>
      <c r="E206" s="3" t="str">
        <f>TEXT(Table1[[#This Row],[Order Date]],"YYYy")</f>
        <v>2017</v>
      </c>
      <c r="F206" s="3">
        <v>42893</v>
      </c>
      <c r="G206" s="2" t="s">
        <v>47</v>
      </c>
      <c r="H206" s="2" t="s">
        <v>818</v>
      </c>
      <c r="I206" s="2" t="s">
        <v>819</v>
      </c>
      <c r="J206" s="2" t="s">
        <v>38</v>
      </c>
      <c r="K206" s="2" t="s">
        <v>24</v>
      </c>
      <c r="L206" s="2" t="s">
        <v>610</v>
      </c>
      <c r="M206" s="2" t="s">
        <v>332</v>
      </c>
      <c r="N206" s="2">
        <v>37064</v>
      </c>
      <c r="O206" s="2" t="s">
        <v>27</v>
      </c>
      <c r="P206" s="2" t="s">
        <v>820</v>
      </c>
      <c r="Q206" s="2" t="s">
        <v>29</v>
      </c>
      <c r="R206" s="2" t="s">
        <v>62</v>
      </c>
      <c r="S206" s="2" t="s">
        <v>821</v>
      </c>
      <c r="T206" s="6">
        <v>35.168000000000006</v>
      </c>
      <c r="U206" s="2">
        <v>7</v>
      </c>
      <c r="V206" s="9">
        <v>0.2</v>
      </c>
      <c r="W206" s="6">
        <v>9.6712000000000025</v>
      </c>
      <c r="X206" s="12">
        <f>Table1[[#This Row],[Profit$]]/Table1[[#This Row],[Sales$]]</f>
        <v>0.27500000000000002</v>
      </c>
      <c r="Y206" s="13">
        <f>Table1[[#This Row],[Sales$]]-Table1[[#This Row],[Profit$]]</f>
        <v>25.496800000000004</v>
      </c>
      <c r="Z206" s="13">
        <f>Table1[[#This Row],[Sales$]]/Table1[[#This Row],[Quantity]]</f>
        <v>5.0240000000000009</v>
      </c>
      <c r="AA206" s="13">
        <f>Table1[[#This Row],[Profit$]]/Table1[[#This Row],[Quantity]]</f>
        <v>1.3816000000000004</v>
      </c>
      <c r="AB206" s="4" t="str">
        <f>IF(Table1[[#This Row],[Profit$]]&lt;0,"loss","profit")</f>
        <v>profit</v>
      </c>
      <c r="AC206" s="4" t="str">
        <f>IF(Table1[[#This Row],[Discount]]&gt;0.2,"high",IF(Table1[[#This Row],[Discount]]&gt;0.1,"average","low"))</f>
        <v>average</v>
      </c>
      <c r="AD206" s="12">
        <f>Table1[[#This Row],[Profit$]]/Table1[[#This Row],[cost price$]]</f>
        <v>0.37931034482758624</v>
      </c>
    </row>
    <row r="207" spans="1:30" ht="15.75" customHeight="1" x14ac:dyDescent="0.3">
      <c r="A207" s="2">
        <v>206</v>
      </c>
      <c r="B207" s="2" t="s">
        <v>822</v>
      </c>
      <c r="C207" s="3">
        <v>43078</v>
      </c>
      <c r="D207" s="3" t="str">
        <f>TEXT(Table1[[#This Row],[Order Date]],"MMMM")</f>
        <v>December</v>
      </c>
      <c r="E207" s="3" t="str">
        <f>TEXT(Table1[[#This Row],[Order Date]],"YYYy")</f>
        <v>2017</v>
      </c>
      <c r="F207" s="3">
        <v>43083</v>
      </c>
      <c r="G207" s="2" t="s">
        <v>47</v>
      </c>
      <c r="H207" s="2" t="s">
        <v>823</v>
      </c>
      <c r="I207" s="2" t="s">
        <v>824</v>
      </c>
      <c r="J207" s="2" t="s">
        <v>23</v>
      </c>
      <c r="K207" s="2" t="s">
        <v>24</v>
      </c>
      <c r="L207" s="2" t="s">
        <v>825</v>
      </c>
      <c r="M207" s="2" t="s">
        <v>40</v>
      </c>
      <c r="N207" s="2">
        <v>90604</v>
      </c>
      <c r="O207" s="2" t="s">
        <v>41</v>
      </c>
      <c r="P207" s="2" t="s">
        <v>826</v>
      </c>
      <c r="Q207" s="2" t="s">
        <v>68</v>
      </c>
      <c r="R207" s="2" t="s">
        <v>69</v>
      </c>
      <c r="S207" s="2" t="s">
        <v>827</v>
      </c>
      <c r="T207" s="6">
        <v>444.76800000000003</v>
      </c>
      <c r="U207" s="2">
        <v>4</v>
      </c>
      <c r="V207" s="9">
        <v>0.2</v>
      </c>
      <c r="W207" s="6">
        <v>44.476800000000026</v>
      </c>
      <c r="X207" s="12">
        <f>Table1[[#This Row],[Profit$]]/Table1[[#This Row],[Sales$]]</f>
        <v>0.10000000000000005</v>
      </c>
      <c r="Y207" s="13">
        <f>Table1[[#This Row],[Sales$]]-Table1[[#This Row],[Profit$]]</f>
        <v>400.2912</v>
      </c>
      <c r="Z207" s="13">
        <f>Table1[[#This Row],[Sales$]]/Table1[[#This Row],[Quantity]]</f>
        <v>111.19200000000001</v>
      </c>
      <c r="AA207" s="13">
        <f>Table1[[#This Row],[Profit$]]/Table1[[#This Row],[Quantity]]</f>
        <v>11.119200000000006</v>
      </c>
      <c r="AB207" s="4" t="str">
        <f>IF(Table1[[#This Row],[Profit$]]&lt;0,"loss","profit")</f>
        <v>profit</v>
      </c>
      <c r="AC207" s="4" t="str">
        <f>IF(Table1[[#This Row],[Discount]]&gt;0.2,"high",IF(Table1[[#This Row],[Discount]]&gt;0.1,"average","low"))</f>
        <v>average</v>
      </c>
      <c r="AD207" s="12">
        <f>Table1[[#This Row],[Profit$]]/Table1[[#This Row],[cost price$]]</f>
        <v>0.11111111111111117</v>
      </c>
    </row>
    <row r="208" spans="1:30" ht="15.75" customHeight="1" x14ac:dyDescent="0.3">
      <c r="A208" s="2">
        <v>207</v>
      </c>
      <c r="B208" s="2" t="s">
        <v>828</v>
      </c>
      <c r="C208" s="3">
        <v>43070</v>
      </c>
      <c r="D208" s="3" t="str">
        <f>TEXT(Table1[[#This Row],[Order Date]],"MMMM")</f>
        <v>December</v>
      </c>
      <c r="E208" s="3" t="str">
        <f>TEXT(Table1[[#This Row],[Order Date]],"YYYy")</f>
        <v>2017</v>
      </c>
      <c r="F208" s="3">
        <v>43076</v>
      </c>
      <c r="G208" s="2" t="s">
        <v>47</v>
      </c>
      <c r="H208" s="2" t="s">
        <v>829</v>
      </c>
      <c r="I208" s="2" t="s">
        <v>830</v>
      </c>
      <c r="J208" s="2" t="s">
        <v>23</v>
      </c>
      <c r="K208" s="2" t="s">
        <v>24</v>
      </c>
      <c r="L208" s="2" t="s">
        <v>831</v>
      </c>
      <c r="M208" s="2" t="s">
        <v>235</v>
      </c>
      <c r="N208" s="2">
        <v>48601</v>
      </c>
      <c r="O208" s="2" t="s">
        <v>102</v>
      </c>
      <c r="P208" s="2" t="s">
        <v>832</v>
      </c>
      <c r="Q208" s="2" t="s">
        <v>43</v>
      </c>
      <c r="R208" s="2" t="s">
        <v>56</v>
      </c>
      <c r="S208" s="2" t="s">
        <v>833</v>
      </c>
      <c r="T208" s="6">
        <v>83.92</v>
      </c>
      <c r="U208" s="2">
        <v>4</v>
      </c>
      <c r="V208" s="9">
        <v>0</v>
      </c>
      <c r="W208" s="6">
        <v>5.8743999999999943</v>
      </c>
      <c r="X208" s="12">
        <f>Table1[[#This Row],[Profit$]]/Table1[[#This Row],[Sales$]]</f>
        <v>6.9999999999999937E-2</v>
      </c>
      <c r="Y208" s="13">
        <f>Table1[[#This Row],[Sales$]]-Table1[[#This Row],[Profit$]]</f>
        <v>78.045600000000007</v>
      </c>
      <c r="Z208" s="13">
        <f>Table1[[#This Row],[Sales$]]/Table1[[#This Row],[Quantity]]</f>
        <v>20.98</v>
      </c>
      <c r="AA208" s="13">
        <f>Table1[[#This Row],[Profit$]]/Table1[[#This Row],[Quantity]]</f>
        <v>1.4685999999999986</v>
      </c>
      <c r="AB208" s="4" t="str">
        <f>IF(Table1[[#This Row],[Profit$]]&lt;0,"loss","profit")</f>
        <v>profit</v>
      </c>
      <c r="AC208" s="4" t="str">
        <f>IF(Table1[[#This Row],[Discount]]&gt;0.2,"high",IF(Table1[[#This Row],[Discount]]&gt;0.1,"average","low"))</f>
        <v>low</v>
      </c>
      <c r="AD208" s="12">
        <f>Table1[[#This Row],[Profit$]]/Table1[[#This Row],[cost price$]]</f>
        <v>7.5268817204300995E-2</v>
      </c>
    </row>
    <row r="209" spans="1:30" ht="15.75" customHeight="1" x14ac:dyDescent="0.3">
      <c r="A209" s="2">
        <v>208</v>
      </c>
      <c r="B209" s="2" t="s">
        <v>828</v>
      </c>
      <c r="C209" s="3">
        <v>43070</v>
      </c>
      <c r="D209" s="3" t="str">
        <f>TEXT(Table1[[#This Row],[Order Date]],"MMMM")</f>
        <v>December</v>
      </c>
      <c r="E209" s="3" t="str">
        <f>TEXT(Table1[[#This Row],[Order Date]],"YYYy")</f>
        <v>2017</v>
      </c>
      <c r="F209" s="3">
        <v>43076</v>
      </c>
      <c r="G209" s="2" t="s">
        <v>47</v>
      </c>
      <c r="H209" s="2" t="s">
        <v>829</v>
      </c>
      <c r="I209" s="2" t="s">
        <v>830</v>
      </c>
      <c r="J209" s="2" t="s">
        <v>23</v>
      </c>
      <c r="K209" s="2" t="s">
        <v>24</v>
      </c>
      <c r="L209" s="2" t="s">
        <v>831</v>
      </c>
      <c r="M209" s="2" t="s">
        <v>235</v>
      </c>
      <c r="N209" s="2">
        <v>48601</v>
      </c>
      <c r="O209" s="2" t="s">
        <v>102</v>
      </c>
      <c r="P209" s="2" t="s">
        <v>834</v>
      </c>
      <c r="Q209" s="2" t="s">
        <v>68</v>
      </c>
      <c r="R209" s="2" t="s">
        <v>69</v>
      </c>
      <c r="S209" s="2" t="s">
        <v>835</v>
      </c>
      <c r="T209" s="6">
        <v>131.97999999999999</v>
      </c>
      <c r="U209" s="2">
        <v>2</v>
      </c>
      <c r="V209" s="9">
        <v>0</v>
      </c>
      <c r="W209" s="6">
        <v>35.634600000000006</v>
      </c>
      <c r="X209" s="12">
        <f>Table1[[#This Row],[Profit$]]/Table1[[#This Row],[Sales$]]</f>
        <v>0.27000000000000007</v>
      </c>
      <c r="Y209" s="13">
        <f>Table1[[#This Row],[Sales$]]-Table1[[#This Row],[Profit$]]</f>
        <v>96.345399999999984</v>
      </c>
      <c r="Z209" s="13">
        <f>Table1[[#This Row],[Sales$]]/Table1[[#This Row],[Quantity]]</f>
        <v>65.989999999999995</v>
      </c>
      <c r="AA209" s="13">
        <f>Table1[[#This Row],[Profit$]]/Table1[[#This Row],[Quantity]]</f>
        <v>17.817300000000003</v>
      </c>
      <c r="AB209" s="4" t="str">
        <f>IF(Table1[[#This Row],[Profit$]]&lt;0,"loss","profit")</f>
        <v>profit</v>
      </c>
      <c r="AC209" s="4" t="str">
        <f>IF(Table1[[#This Row],[Discount]]&gt;0.2,"high",IF(Table1[[#This Row],[Discount]]&gt;0.1,"average","low"))</f>
        <v>low</v>
      </c>
      <c r="AD209" s="12">
        <f>Table1[[#This Row],[Profit$]]/Table1[[#This Row],[cost price$]]</f>
        <v>0.36986301369863028</v>
      </c>
    </row>
    <row r="210" spans="1:30" ht="15.75" customHeight="1" x14ac:dyDescent="0.3">
      <c r="A210" s="2">
        <v>209</v>
      </c>
      <c r="B210" s="2" t="s">
        <v>828</v>
      </c>
      <c r="C210" s="3">
        <v>43070</v>
      </c>
      <c r="D210" s="3" t="str">
        <f>TEXT(Table1[[#This Row],[Order Date]],"MMMM")</f>
        <v>December</v>
      </c>
      <c r="E210" s="3" t="str">
        <f>TEXT(Table1[[#This Row],[Order Date]],"YYYy")</f>
        <v>2017</v>
      </c>
      <c r="F210" s="3">
        <v>43076</v>
      </c>
      <c r="G210" s="2" t="s">
        <v>47</v>
      </c>
      <c r="H210" s="2" t="s">
        <v>829</v>
      </c>
      <c r="I210" s="2" t="s">
        <v>830</v>
      </c>
      <c r="J210" s="2" t="s">
        <v>23</v>
      </c>
      <c r="K210" s="2" t="s">
        <v>24</v>
      </c>
      <c r="L210" s="2" t="s">
        <v>831</v>
      </c>
      <c r="M210" s="2" t="s">
        <v>235</v>
      </c>
      <c r="N210" s="2">
        <v>48601</v>
      </c>
      <c r="O210" s="2" t="s">
        <v>102</v>
      </c>
      <c r="P210" s="2" t="s">
        <v>542</v>
      </c>
      <c r="Q210" s="2" t="s">
        <v>43</v>
      </c>
      <c r="R210" s="2" t="s">
        <v>72</v>
      </c>
      <c r="S210" s="2" t="s">
        <v>543</v>
      </c>
      <c r="T210" s="6">
        <v>15.92</v>
      </c>
      <c r="U210" s="2">
        <v>4</v>
      </c>
      <c r="V210" s="9">
        <v>0</v>
      </c>
      <c r="W210" s="6">
        <v>7.4824000000000002</v>
      </c>
      <c r="X210" s="12">
        <f>Table1[[#This Row],[Profit$]]/Table1[[#This Row],[Sales$]]</f>
        <v>0.47000000000000003</v>
      </c>
      <c r="Y210" s="13">
        <f>Table1[[#This Row],[Sales$]]-Table1[[#This Row],[Profit$]]</f>
        <v>8.4375999999999998</v>
      </c>
      <c r="Z210" s="13">
        <f>Table1[[#This Row],[Sales$]]/Table1[[#This Row],[Quantity]]</f>
        <v>3.98</v>
      </c>
      <c r="AA210" s="13">
        <f>Table1[[#This Row],[Profit$]]/Table1[[#This Row],[Quantity]]</f>
        <v>1.8706</v>
      </c>
      <c r="AB210" s="4" t="str">
        <f>IF(Table1[[#This Row],[Profit$]]&lt;0,"loss","profit")</f>
        <v>profit</v>
      </c>
      <c r="AC210" s="4" t="str">
        <f>IF(Table1[[#This Row],[Discount]]&gt;0.2,"high",IF(Table1[[#This Row],[Discount]]&gt;0.1,"average","low"))</f>
        <v>low</v>
      </c>
      <c r="AD210" s="12">
        <f>Table1[[#This Row],[Profit$]]/Table1[[#This Row],[cost price$]]</f>
        <v>0.8867924528301887</v>
      </c>
    </row>
    <row r="211" spans="1:30" ht="15.75" customHeight="1" x14ac:dyDescent="0.3">
      <c r="A211" s="2">
        <v>210</v>
      </c>
      <c r="B211" s="2" t="s">
        <v>828</v>
      </c>
      <c r="C211" s="3">
        <v>43070</v>
      </c>
      <c r="D211" s="3" t="str">
        <f>TEXT(Table1[[#This Row],[Order Date]],"MMMM")</f>
        <v>December</v>
      </c>
      <c r="E211" s="3" t="str">
        <f>TEXT(Table1[[#This Row],[Order Date]],"YYYy")</f>
        <v>2017</v>
      </c>
      <c r="F211" s="3">
        <v>43076</v>
      </c>
      <c r="G211" s="2" t="s">
        <v>47</v>
      </c>
      <c r="H211" s="2" t="s">
        <v>829</v>
      </c>
      <c r="I211" s="2" t="s">
        <v>830</v>
      </c>
      <c r="J211" s="2" t="s">
        <v>23</v>
      </c>
      <c r="K211" s="2" t="s">
        <v>24</v>
      </c>
      <c r="L211" s="2" t="s">
        <v>831</v>
      </c>
      <c r="M211" s="2" t="s">
        <v>235</v>
      </c>
      <c r="N211" s="2">
        <v>48601</v>
      </c>
      <c r="O211" s="2" t="s">
        <v>102</v>
      </c>
      <c r="P211" s="2" t="s">
        <v>836</v>
      </c>
      <c r="Q211" s="2" t="s">
        <v>43</v>
      </c>
      <c r="R211" s="2" t="s">
        <v>266</v>
      </c>
      <c r="S211" s="2" t="s">
        <v>837</v>
      </c>
      <c r="T211" s="6">
        <v>52.29</v>
      </c>
      <c r="U211" s="2">
        <v>9</v>
      </c>
      <c r="V211" s="9">
        <v>0</v>
      </c>
      <c r="W211" s="6">
        <v>16.209899999999998</v>
      </c>
      <c r="X211" s="12">
        <f>Table1[[#This Row],[Profit$]]/Table1[[#This Row],[Sales$]]</f>
        <v>0.30999999999999994</v>
      </c>
      <c r="Y211" s="13">
        <f>Table1[[#This Row],[Sales$]]-Table1[[#This Row],[Profit$]]</f>
        <v>36.080100000000002</v>
      </c>
      <c r="Z211" s="13">
        <f>Table1[[#This Row],[Sales$]]/Table1[[#This Row],[Quantity]]</f>
        <v>5.81</v>
      </c>
      <c r="AA211" s="13">
        <f>Table1[[#This Row],[Profit$]]/Table1[[#This Row],[Quantity]]</f>
        <v>1.8010999999999997</v>
      </c>
      <c r="AB211" s="4" t="str">
        <f>IF(Table1[[#This Row],[Profit$]]&lt;0,"loss","profit")</f>
        <v>profit</v>
      </c>
      <c r="AC211" s="4" t="str">
        <f>IF(Table1[[#This Row],[Discount]]&gt;0.2,"high",IF(Table1[[#This Row],[Discount]]&gt;0.1,"average","low"))</f>
        <v>low</v>
      </c>
      <c r="AD211" s="12">
        <f>Table1[[#This Row],[Profit$]]/Table1[[#This Row],[cost price$]]</f>
        <v>0.44927536231884047</v>
      </c>
    </row>
    <row r="212" spans="1:30" ht="15.75" customHeight="1" x14ac:dyDescent="0.3">
      <c r="A212" s="2">
        <v>211</v>
      </c>
      <c r="B212" s="2" t="s">
        <v>828</v>
      </c>
      <c r="C212" s="3">
        <v>43070</v>
      </c>
      <c r="D212" s="3" t="str">
        <f>TEXT(Table1[[#This Row],[Order Date]],"MMMM")</f>
        <v>December</v>
      </c>
      <c r="E212" s="3" t="str">
        <f>TEXT(Table1[[#This Row],[Order Date]],"YYYy")</f>
        <v>2017</v>
      </c>
      <c r="F212" s="3">
        <v>43076</v>
      </c>
      <c r="G212" s="2" t="s">
        <v>47</v>
      </c>
      <c r="H212" s="2" t="s">
        <v>829</v>
      </c>
      <c r="I212" s="2" t="s">
        <v>830</v>
      </c>
      <c r="J212" s="2" t="s">
        <v>23</v>
      </c>
      <c r="K212" s="2" t="s">
        <v>24</v>
      </c>
      <c r="L212" s="2" t="s">
        <v>831</v>
      </c>
      <c r="M212" s="2" t="s">
        <v>235</v>
      </c>
      <c r="N212" s="2">
        <v>48601</v>
      </c>
      <c r="O212" s="2" t="s">
        <v>102</v>
      </c>
      <c r="P212" s="2" t="s">
        <v>838</v>
      </c>
      <c r="Q212" s="2" t="s">
        <v>43</v>
      </c>
      <c r="R212" s="2" t="s">
        <v>56</v>
      </c>
      <c r="S212" s="2" t="s">
        <v>839</v>
      </c>
      <c r="T212" s="6">
        <v>91.99</v>
      </c>
      <c r="U212" s="2">
        <v>1</v>
      </c>
      <c r="V212" s="9">
        <v>0</v>
      </c>
      <c r="W212" s="6">
        <v>3.6795999999999935</v>
      </c>
      <c r="X212" s="12">
        <f>Table1[[#This Row],[Profit$]]/Table1[[#This Row],[Sales$]]</f>
        <v>3.9999999999999931E-2</v>
      </c>
      <c r="Y212" s="13">
        <f>Table1[[#This Row],[Sales$]]-Table1[[#This Row],[Profit$]]</f>
        <v>88.310400000000001</v>
      </c>
      <c r="Z212" s="13">
        <f>Table1[[#This Row],[Sales$]]/Table1[[#This Row],[Quantity]]</f>
        <v>91.99</v>
      </c>
      <c r="AA212" s="13">
        <f>Table1[[#This Row],[Profit$]]/Table1[[#This Row],[Quantity]]</f>
        <v>3.6795999999999935</v>
      </c>
      <c r="AB212" s="4" t="str">
        <f>IF(Table1[[#This Row],[Profit$]]&lt;0,"loss","profit")</f>
        <v>profit</v>
      </c>
      <c r="AC212" s="4" t="str">
        <f>IF(Table1[[#This Row],[Discount]]&gt;0.2,"high",IF(Table1[[#This Row],[Discount]]&gt;0.1,"average","low"))</f>
        <v>low</v>
      </c>
      <c r="AD212" s="12">
        <f>Table1[[#This Row],[Profit$]]/Table1[[#This Row],[cost price$]]</f>
        <v>4.1666666666666595E-2</v>
      </c>
    </row>
    <row r="213" spans="1:30" ht="15.75" customHeight="1" x14ac:dyDescent="0.3">
      <c r="A213" s="2">
        <v>212</v>
      </c>
      <c r="B213" s="2" t="s">
        <v>840</v>
      </c>
      <c r="C213" s="3">
        <v>42044</v>
      </c>
      <c r="D213" s="3" t="str">
        <f>TEXT(Table1[[#This Row],[Order Date]],"MMMM")</f>
        <v>February</v>
      </c>
      <c r="E213" s="3" t="str">
        <f>TEXT(Table1[[#This Row],[Order Date]],"YYYy")</f>
        <v>2015</v>
      </c>
      <c r="F213" s="3">
        <v>42048</v>
      </c>
      <c r="G213" s="2" t="s">
        <v>20</v>
      </c>
      <c r="H213" s="2" t="s">
        <v>841</v>
      </c>
      <c r="I213" s="2" t="s">
        <v>842</v>
      </c>
      <c r="J213" s="2" t="s">
        <v>38</v>
      </c>
      <c r="K213" s="2" t="s">
        <v>24</v>
      </c>
      <c r="L213" s="2" t="s">
        <v>814</v>
      </c>
      <c r="M213" s="2" t="s">
        <v>101</v>
      </c>
      <c r="N213" s="2">
        <v>75220</v>
      </c>
      <c r="O213" s="2" t="s">
        <v>102</v>
      </c>
      <c r="P213" s="2" t="s">
        <v>843</v>
      </c>
      <c r="Q213" s="2" t="s">
        <v>68</v>
      </c>
      <c r="R213" s="2" t="s">
        <v>158</v>
      </c>
      <c r="S213" s="2" t="s">
        <v>844</v>
      </c>
      <c r="T213" s="6">
        <v>20.8</v>
      </c>
      <c r="U213" s="2">
        <v>2</v>
      </c>
      <c r="V213" s="9">
        <v>0.2</v>
      </c>
      <c r="W213" s="6">
        <v>6.4999999999999991</v>
      </c>
      <c r="X213" s="12">
        <f>Table1[[#This Row],[Profit$]]/Table1[[#This Row],[Sales$]]</f>
        <v>0.31249999999999994</v>
      </c>
      <c r="Y213" s="13">
        <f>Table1[[#This Row],[Sales$]]-Table1[[#This Row],[Profit$]]</f>
        <v>14.3</v>
      </c>
      <c r="Z213" s="13">
        <f>Table1[[#This Row],[Sales$]]/Table1[[#This Row],[Quantity]]</f>
        <v>10.4</v>
      </c>
      <c r="AA213" s="13">
        <f>Table1[[#This Row],[Profit$]]/Table1[[#This Row],[Quantity]]</f>
        <v>3.2499999999999996</v>
      </c>
      <c r="AB213" s="4" t="str">
        <f>IF(Table1[[#This Row],[Profit$]]&lt;0,"loss","profit")</f>
        <v>profit</v>
      </c>
      <c r="AC213" s="4" t="str">
        <f>IF(Table1[[#This Row],[Discount]]&gt;0.2,"high",IF(Table1[[#This Row],[Discount]]&gt;0.1,"average","low"))</f>
        <v>average</v>
      </c>
      <c r="AD213" s="12">
        <f>Table1[[#This Row],[Profit$]]/Table1[[#This Row],[cost price$]]</f>
        <v>0.45454545454545447</v>
      </c>
    </row>
    <row r="214" spans="1:30" ht="15.75" customHeight="1" x14ac:dyDescent="0.3">
      <c r="A214" s="2">
        <v>213</v>
      </c>
      <c r="B214" s="2" t="s">
        <v>845</v>
      </c>
      <c r="C214" s="3">
        <v>42006</v>
      </c>
      <c r="D214" s="3" t="str">
        <f>TEXT(Table1[[#This Row],[Order Date]],"MMMM")</f>
        <v>January</v>
      </c>
      <c r="E214" s="3" t="str">
        <f>TEXT(Table1[[#This Row],[Order Date]],"YYYy")</f>
        <v>2015</v>
      </c>
      <c r="F214" s="3">
        <v>42013</v>
      </c>
      <c r="G214" s="2" t="s">
        <v>47</v>
      </c>
      <c r="H214" s="2" t="s">
        <v>846</v>
      </c>
      <c r="I214" s="2" t="s">
        <v>847</v>
      </c>
      <c r="J214" s="2" t="s">
        <v>38</v>
      </c>
      <c r="K214" s="2" t="s">
        <v>24</v>
      </c>
      <c r="L214" s="2" t="s">
        <v>848</v>
      </c>
      <c r="M214" s="2" t="s">
        <v>495</v>
      </c>
      <c r="N214" s="2">
        <v>44256</v>
      </c>
      <c r="O214" s="2" t="s">
        <v>145</v>
      </c>
      <c r="P214" s="2" t="s">
        <v>849</v>
      </c>
      <c r="Q214" s="2" t="s">
        <v>43</v>
      </c>
      <c r="R214" s="2" t="s">
        <v>44</v>
      </c>
      <c r="S214" s="2" t="s">
        <v>850</v>
      </c>
      <c r="T214" s="6">
        <v>23.680000000000003</v>
      </c>
      <c r="U214" s="2">
        <v>2</v>
      </c>
      <c r="V214" s="9">
        <v>0.2</v>
      </c>
      <c r="W214" s="6">
        <v>8.879999999999999</v>
      </c>
      <c r="X214" s="12">
        <f>Table1[[#This Row],[Profit$]]/Table1[[#This Row],[Sales$]]</f>
        <v>0.37499999999999989</v>
      </c>
      <c r="Y214" s="13">
        <f>Table1[[#This Row],[Sales$]]-Table1[[#This Row],[Profit$]]</f>
        <v>14.800000000000004</v>
      </c>
      <c r="Z214" s="13">
        <f>Table1[[#This Row],[Sales$]]/Table1[[#This Row],[Quantity]]</f>
        <v>11.840000000000002</v>
      </c>
      <c r="AA214" s="13">
        <f>Table1[[#This Row],[Profit$]]/Table1[[#This Row],[Quantity]]</f>
        <v>4.4399999999999995</v>
      </c>
      <c r="AB214" s="4" t="str">
        <f>IF(Table1[[#This Row],[Profit$]]&lt;0,"loss","profit")</f>
        <v>profit</v>
      </c>
      <c r="AC214" s="4" t="str">
        <f>IF(Table1[[#This Row],[Discount]]&gt;0.2,"high",IF(Table1[[#This Row],[Discount]]&gt;0.1,"average","low"))</f>
        <v>average</v>
      </c>
      <c r="AD214" s="12">
        <f>Table1[[#This Row],[Profit$]]/Table1[[#This Row],[cost price$]]</f>
        <v>0.59999999999999976</v>
      </c>
    </row>
    <row r="215" spans="1:30" ht="15.75" customHeight="1" x14ac:dyDescent="0.3">
      <c r="A215" s="2">
        <v>214</v>
      </c>
      <c r="B215" s="2" t="s">
        <v>845</v>
      </c>
      <c r="C215" s="3">
        <v>42006</v>
      </c>
      <c r="D215" s="3" t="str">
        <f>TEXT(Table1[[#This Row],[Order Date]],"MMMM")</f>
        <v>January</v>
      </c>
      <c r="E215" s="3" t="str">
        <f>TEXT(Table1[[#This Row],[Order Date]],"YYYy")</f>
        <v>2015</v>
      </c>
      <c r="F215" s="3">
        <v>42013</v>
      </c>
      <c r="G215" s="2" t="s">
        <v>47</v>
      </c>
      <c r="H215" s="2" t="s">
        <v>846</v>
      </c>
      <c r="I215" s="2" t="s">
        <v>847</v>
      </c>
      <c r="J215" s="2" t="s">
        <v>38</v>
      </c>
      <c r="K215" s="2" t="s">
        <v>24</v>
      </c>
      <c r="L215" s="2" t="s">
        <v>848</v>
      </c>
      <c r="M215" s="2" t="s">
        <v>495</v>
      </c>
      <c r="N215" s="2">
        <v>44256</v>
      </c>
      <c r="O215" s="2" t="s">
        <v>145</v>
      </c>
      <c r="P215" s="2" t="s">
        <v>851</v>
      </c>
      <c r="Q215" s="2" t="s">
        <v>29</v>
      </c>
      <c r="R215" s="2" t="s">
        <v>30</v>
      </c>
      <c r="S215" s="2" t="s">
        <v>852</v>
      </c>
      <c r="T215" s="6">
        <v>452.45</v>
      </c>
      <c r="U215" s="2">
        <v>5</v>
      </c>
      <c r="V215" s="9">
        <v>0.5</v>
      </c>
      <c r="W215" s="6">
        <v>-244.32300000000006</v>
      </c>
      <c r="X215" s="12">
        <f>Table1[[#This Row],[Profit$]]/Table1[[#This Row],[Sales$]]</f>
        <v>-0.54000000000000015</v>
      </c>
      <c r="Y215" s="13">
        <f>Table1[[#This Row],[Sales$]]-Table1[[#This Row],[Profit$]]</f>
        <v>696.77300000000002</v>
      </c>
      <c r="Z215" s="13">
        <f>Table1[[#This Row],[Sales$]]/Table1[[#This Row],[Quantity]]</f>
        <v>90.49</v>
      </c>
      <c r="AA215" s="13">
        <f>Table1[[#This Row],[Profit$]]/Table1[[#This Row],[Quantity]]</f>
        <v>-48.86460000000001</v>
      </c>
      <c r="AB215" s="4" t="str">
        <f>IF(Table1[[#This Row],[Profit$]]&lt;0,"loss","profit")</f>
        <v>loss</v>
      </c>
      <c r="AC215" s="4" t="str">
        <f>IF(Table1[[#This Row],[Discount]]&gt;0.2,"high",IF(Table1[[#This Row],[Discount]]&gt;0.1,"average","low"))</f>
        <v>high</v>
      </c>
      <c r="AD215" s="12">
        <f>Table1[[#This Row],[Profit$]]/Table1[[#This Row],[cost price$]]</f>
        <v>-0.35064935064935071</v>
      </c>
    </row>
    <row r="216" spans="1:30" ht="15.75" customHeight="1" x14ac:dyDescent="0.3">
      <c r="A216" s="2">
        <v>215</v>
      </c>
      <c r="B216" s="2" t="s">
        <v>845</v>
      </c>
      <c r="C216" s="3">
        <v>42006</v>
      </c>
      <c r="D216" s="3" t="str">
        <f>TEXT(Table1[[#This Row],[Order Date]],"MMMM")</f>
        <v>January</v>
      </c>
      <c r="E216" s="3" t="str">
        <f>TEXT(Table1[[#This Row],[Order Date]],"YYYy")</f>
        <v>2015</v>
      </c>
      <c r="F216" s="3">
        <v>42013</v>
      </c>
      <c r="G216" s="2" t="s">
        <v>47</v>
      </c>
      <c r="H216" s="2" t="s">
        <v>846</v>
      </c>
      <c r="I216" s="2" t="s">
        <v>847</v>
      </c>
      <c r="J216" s="2" t="s">
        <v>38</v>
      </c>
      <c r="K216" s="2" t="s">
        <v>24</v>
      </c>
      <c r="L216" s="2" t="s">
        <v>848</v>
      </c>
      <c r="M216" s="2" t="s">
        <v>495</v>
      </c>
      <c r="N216" s="2">
        <v>44256</v>
      </c>
      <c r="O216" s="2" t="s">
        <v>145</v>
      </c>
      <c r="P216" s="2" t="s">
        <v>467</v>
      </c>
      <c r="Q216" s="2" t="s">
        <v>68</v>
      </c>
      <c r="R216" s="2" t="s">
        <v>69</v>
      </c>
      <c r="S216" s="2" t="s">
        <v>468</v>
      </c>
      <c r="T216" s="6">
        <v>62.981999999999999</v>
      </c>
      <c r="U216" s="2">
        <v>3</v>
      </c>
      <c r="V216" s="9">
        <v>0.4</v>
      </c>
      <c r="W216" s="6">
        <v>-14.695800000000006</v>
      </c>
      <c r="X216" s="12">
        <f>Table1[[#This Row],[Profit$]]/Table1[[#This Row],[Sales$]]</f>
        <v>-0.23333333333333342</v>
      </c>
      <c r="Y216" s="13">
        <f>Table1[[#This Row],[Sales$]]-Table1[[#This Row],[Profit$]]</f>
        <v>77.677800000000005</v>
      </c>
      <c r="Z216" s="13">
        <f>Table1[[#This Row],[Sales$]]/Table1[[#This Row],[Quantity]]</f>
        <v>20.994</v>
      </c>
      <c r="AA216" s="13">
        <f>Table1[[#This Row],[Profit$]]/Table1[[#This Row],[Quantity]]</f>
        <v>-4.8986000000000018</v>
      </c>
      <c r="AB216" s="4" t="str">
        <f>IF(Table1[[#This Row],[Profit$]]&lt;0,"loss","profit")</f>
        <v>loss</v>
      </c>
      <c r="AC216" s="4" t="str">
        <f>IF(Table1[[#This Row],[Discount]]&gt;0.2,"high",IF(Table1[[#This Row],[Discount]]&gt;0.1,"average","low"))</f>
        <v>high</v>
      </c>
      <c r="AD216" s="12">
        <f>Table1[[#This Row],[Profit$]]/Table1[[#This Row],[cost price$]]</f>
        <v>-0.18918918918918926</v>
      </c>
    </row>
    <row r="217" spans="1:30" ht="15.75" customHeight="1" x14ac:dyDescent="0.3">
      <c r="A217" s="2">
        <v>216</v>
      </c>
      <c r="B217" s="2" t="s">
        <v>845</v>
      </c>
      <c r="C217" s="3">
        <v>42006</v>
      </c>
      <c r="D217" s="3" t="str">
        <f>TEXT(Table1[[#This Row],[Order Date]],"MMMM")</f>
        <v>January</v>
      </c>
      <c r="E217" s="3" t="str">
        <f>TEXT(Table1[[#This Row],[Order Date]],"YYYy")</f>
        <v>2015</v>
      </c>
      <c r="F217" s="3">
        <v>42013</v>
      </c>
      <c r="G217" s="2" t="s">
        <v>47</v>
      </c>
      <c r="H217" s="2" t="s">
        <v>846</v>
      </c>
      <c r="I217" s="2" t="s">
        <v>847</v>
      </c>
      <c r="J217" s="2" t="s">
        <v>38</v>
      </c>
      <c r="K217" s="2" t="s">
        <v>24</v>
      </c>
      <c r="L217" s="2" t="s">
        <v>848</v>
      </c>
      <c r="M217" s="2" t="s">
        <v>495</v>
      </c>
      <c r="N217" s="2">
        <v>44256</v>
      </c>
      <c r="O217" s="2" t="s">
        <v>145</v>
      </c>
      <c r="P217" s="2" t="s">
        <v>853</v>
      </c>
      <c r="Q217" s="2" t="s">
        <v>68</v>
      </c>
      <c r="R217" s="2" t="s">
        <v>681</v>
      </c>
      <c r="S217" s="2" t="s">
        <v>854</v>
      </c>
      <c r="T217" s="6">
        <v>1188.0000000000002</v>
      </c>
      <c r="U217" s="2">
        <v>9</v>
      </c>
      <c r="V217" s="9">
        <v>0.7</v>
      </c>
      <c r="W217" s="6">
        <v>-950.40000000000009</v>
      </c>
      <c r="X217" s="12">
        <f>Table1[[#This Row],[Profit$]]/Table1[[#This Row],[Sales$]]</f>
        <v>-0.79999999999999993</v>
      </c>
      <c r="Y217" s="13">
        <f>Table1[[#This Row],[Sales$]]-Table1[[#This Row],[Profit$]]</f>
        <v>2138.4000000000005</v>
      </c>
      <c r="Z217" s="13">
        <f>Table1[[#This Row],[Sales$]]/Table1[[#This Row],[Quantity]]</f>
        <v>132.00000000000003</v>
      </c>
      <c r="AA217" s="13">
        <f>Table1[[#This Row],[Profit$]]/Table1[[#This Row],[Quantity]]</f>
        <v>-105.60000000000001</v>
      </c>
      <c r="AB217" s="4" t="str">
        <f>IF(Table1[[#This Row],[Profit$]]&lt;0,"loss","profit")</f>
        <v>loss</v>
      </c>
      <c r="AC217" s="4" t="str">
        <f>IF(Table1[[#This Row],[Discount]]&gt;0.2,"high",IF(Table1[[#This Row],[Discount]]&gt;0.1,"average","low"))</f>
        <v>high</v>
      </c>
      <c r="AD217" s="12">
        <f>Table1[[#This Row],[Profit$]]/Table1[[#This Row],[cost price$]]</f>
        <v>-0.44444444444444436</v>
      </c>
    </row>
    <row r="218" spans="1:30" ht="15.75" customHeight="1" x14ac:dyDescent="0.3">
      <c r="A218" s="2">
        <v>217</v>
      </c>
      <c r="B218" s="2" t="s">
        <v>845</v>
      </c>
      <c r="C218" s="3">
        <v>42006</v>
      </c>
      <c r="D218" s="3" t="str">
        <f>TEXT(Table1[[#This Row],[Order Date]],"MMMM")</f>
        <v>January</v>
      </c>
      <c r="E218" s="3" t="str">
        <f>TEXT(Table1[[#This Row],[Order Date]],"YYYy")</f>
        <v>2015</v>
      </c>
      <c r="F218" s="3">
        <v>42013</v>
      </c>
      <c r="G218" s="2" t="s">
        <v>47</v>
      </c>
      <c r="H218" s="2" t="s">
        <v>846</v>
      </c>
      <c r="I218" s="2" t="s">
        <v>847</v>
      </c>
      <c r="J218" s="2" t="s">
        <v>38</v>
      </c>
      <c r="K218" s="2" t="s">
        <v>24</v>
      </c>
      <c r="L218" s="2" t="s">
        <v>848</v>
      </c>
      <c r="M218" s="2" t="s">
        <v>495</v>
      </c>
      <c r="N218" s="2">
        <v>44256</v>
      </c>
      <c r="O218" s="2" t="s">
        <v>145</v>
      </c>
      <c r="P218" s="2" t="s">
        <v>855</v>
      </c>
      <c r="Q218" s="2" t="s">
        <v>68</v>
      </c>
      <c r="R218" s="2" t="s">
        <v>158</v>
      </c>
      <c r="S218" s="2" t="s">
        <v>856</v>
      </c>
      <c r="T218" s="6">
        <v>89.584000000000003</v>
      </c>
      <c r="U218" s="2">
        <v>2</v>
      </c>
      <c r="V218" s="9">
        <v>0.2</v>
      </c>
      <c r="W218" s="6">
        <v>4.4792000000000058</v>
      </c>
      <c r="X218" s="12">
        <f>Table1[[#This Row],[Profit$]]/Table1[[#This Row],[Sales$]]</f>
        <v>5.0000000000000065E-2</v>
      </c>
      <c r="Y218" s="13">
        <f>Table1[[#This Row],[Sales$]]-Table1[[#This Row],[Profit$]]</f>
        <v>85.104799999999997</v>
      </c>
      <c r="Z218" s="13">
        <f>Table1[[#This Row],[Sales$]]/Table1[[#This Row],[Quantity]]</f>
        <v>44.792000000000002</v>
      </c>
      <c r="AA218" s="13">
        <f>Table1[[#This Row],[Profit$]]/Table1[[#This Row],[Quantity]]</f>
        <v>2.2396000000000029</v>
      </c>
      <c r="AB218" s="4" t="str">
        <f>IF(Table1[[#This Row],[Profit$]]&lt;0,"loss","profit")</f>
        <v>profit</v>
      </c>
      <c r="AC218" s="4" t="str">
        <f>IF(Table1[[#This Row],[Discount]]&gt;0.2,"high",IF(Table1[[#This Row],[Discount]]&gt;0.1,"average","low"))</f>
        <v>average</v>
      </c>
      <c r="AD218" s="12">
        <f>Table1[[#This Row],[Profit$]]/Table1[[#This Row],[cost price$]]</f>
        <v>5.2631578947368494E-2</v>
      </c>
    </row>
    <row r="219" spans="1:30" ht="15.75" customHeight="1" x14ac:dyDescent="0.3">
      <c r="A219" s="2">
        <v>218</v>
      </c>
      <c r="B219" s="2" t="s">
        <v>857</v>
      </c>
      <c r="C219" s="3">
        <v>42671</v>
      </c>
      <c r="D219" s="3" t="str">
        <f>TEXT(Table1[[#This Row],[Order Date]],"MMMM")</f>
        <v>October</v>
      </c>
      <c r="E219" s="3" t="str">
        <f>TEXT(Table1[[#This Row],[Order Date]],"YYYy")</f>
        <v>2016</v>
      </c>
      <c r="F219" s="3">
        <v>42675</v>
      </c>
      <c r="G219" s="2" t="s">
        <v>47</v>
      </c>
      <c r="H219" s="2" t="s">
        <v>858</v>
      </c>
      <c r="I219" s="2" t="s">
        <v>859</v>
      </c>
      <c r="J219" s="2" t="s">
        <v>23</v>
      </c>
      <c r="K219" s="2" t="s">
        <v>24</v>
      </c>
      <c r="L219" s="2" t="s">
        <v>39</v>
      </c>
      <c r="M219" s="2" t="s">
        <v>40</v>
      </c>
      <c r="N219" s="2">
        <v>90032</v>
      </c>
      <c r="O219" s="2" t="s">
        <v>41</v>
      </c>
      <c r="P219" s="2" t="s">
        <v>758</v>
      </c>
      <c r="Q219" s="2" t="s">
        <v>43</v>
      </c>
      <c r="R219" s="2" t="s">
        <v>56</v>
      </c>
      <c r="S219" s="2" t="s">
        <v>759</v>
      </c>
      <c r="T219" s="6">
        <v>93.06</v>
      </c>
      <c r="U219" s="2">
        <v>6</v>
      </c>
      <c r="V219" s="9">
        <v>0</v>
      </c>
      <c r="W219" s="6">
        <v>26.056800000000003</v>
      </c>
      <c r="X219" s="12">
        <f>Table1[[#This Row],[Profit$]]/Table1[[#This Row],[Sales$]]</f>
        <v>0.28000000000000003</v>
      </c>
      <c r="Y219" s="13">
        <f>Table1[[#This Row],[Sales$]]-Table1[[#This Row],[Profit$]]</f>
        <v>67.003199999999993</v>
      </c>
      <c r="Z219" s="13">
        <f>Table1[[#This Row],[Sales$]]/Table1[[#This Row],[Quantity]]</f>
        <v>15.51</v>
      </c>
      <c r="AA219" s="13">
        <f>Table1[[#This Row],[Profit$]]/Table1[[#This Row],[Quantity]]</f>
        <v>4.3428000000000004</v>
      </c>
      <c r="AB219" s="4" t="str">
        <f>IF(Table1[[#This Row],[Profit$]]&lt;0,"loss","profit")</f>
        <v>profit</v>
      </c>
      <c r="AC219" s="4" t="str">
        <f>IF(Table1[[#This Row],[Discount]]&gt;0.2,"high",IF(Table1[[#This Row],[Discount]]&gt;0.1,"average","low"))</f>
        <v>low</v>
      </c>
      <c r="AD219" s="12">
        <f>Table1[[#This Row],[Profit$]]/Table1[[#This Row],[cost price$]]</f>
        <v>0.38888888888888895</v>
      </c>
    </row>
    <row r="220" spans="1:30" ht="15.75" customHeight="1" x14ac:dyDescent="0.3">
      <c r="A220" s="2">
        <v>219</v>
      </c>
      <c r="B220" s="2" t="s">
        <v>857</v>
      </c>
      <c r="C220" s="3">
        <v>42671</v>
      </c>
      <c r="D220" s="3" t="str">
        <f>TEXT(Table1[[#This Row],[Order Date]],"MMMM")</f>
        <v>October</v>
      </c>
      <c r="E220" s="3" t="str">
        <f>TEXT(Table1[[#This Row],[Order Date]],"YYYy")</f>
        <v>2016</v>
      </c>
      <c r="F220" s="3">
        <v>42675</v>
      </c>
      <c r="G220" s="2" t="s">
        <v>47</v>
      </c>
      <c r="H220" s="2" t="s">
        <v>858</v>
      </c>
      <c r="I220" s="2" t="s">
        <v>859</v>
      </c>
      <c r="J220" s="2" t="s">
        <v>23</v>
      </c>
      <c r="K220" s="2" t="s">
        <v>24</v>
      </c>
      <c r="L220" s="2" t="s">
        <v>39</v>
      </c>
      <c r="M220" s="2" t="s">
        <v>40</v>
      </c>
      <c r="N220" s="2">
        <v>90032</v>
      </c>
      <c r="O220" s="2" t="s">
        <v>41</v>
      </c>
      <c r="P220" s="2" t="s">
        <v>860</v>
      </c>
      <c r="Q220" s="2" t="s">
        <v>68</v>
      </c>
      <c r="R220" s="2" t="s">
        <v>69</v>
      </c>
      <c r="S220" s="2" t="s">
        <v>861</v>
      </c>
      <c r="T220" s="6">
        <v>302.37599999999998</v>
      </c>
      <c r="U220" s="2">
        <v>3</v>
      </c>
      <c r="V220" s="9">
        <v>0.2</v>
      </c>
      <c r="W220" s="6">
        <v>22.678200000000018</v>
      </c>
      <c r="X220" s="12">
        <f>Table1[[#This Row],[Profit$]]/Table1[[#This Row],[Sales$]]</f>
        <v>7.5000000000000067E-2</v>
      </c>
      <c r="Y220" s="13">
        <f>Table1[[#This Row],[Sales$]]-Table1[[#This Row],[Profit$]]</f>
        <v>279.69779999999997</v>
      </c>
      <c r="Z220" s="13">
        <f>Table1[[#This Row],[Sales$]]/Table1[[#This Row],[Quantity]]</f>
        <v>100.79199999999999</v>
      </c>
      <c r="AA220" s="13">
        <f>Table1[[#This Row],[Profit$]]/Table1[[#This Row],[Quantity]]</f>
        <v>7.5594000000000063</v>
      </c>
      <c r="AB220" s="4" t="str">
        <f>IF(Table1[[#This Row],[Profit$]]&lt;0,"loss","profit")</f>
        <v>profit</v>
      </c>
      <c r="AC220" s="4" t="str">
        <f>IF(Table1[[#This Row],[Discount]]&gt;0.2,"high",IF(Table1[[#This Row],[Discount]]&gt;0.1,"average","low"))</f>
        <v>average</v>
      </c>
      <c r="AD220" s="12">
        <f>Table1[[#This Row],[Profit$]]/Table1[[#This Row],[cost price$]]</f>
        <v>8.1081081081081155E-2</v>
      </c>
    </row>
    <row r="221" spans="1:30" ht="15.75" customHeight="1" x14ac:dyDescent="0.3">
      <c r="A221" s="2">
        <v>220</v>
      </c>
      <c r="B221" s="2" t="s">
        <v>862</v>
      </c>
      <c r="C221" s="3">
        <v>42362</v>
      </c>
      <c r="D221" s="3" t="str">
        <f>TEXT(Table1[[#This Row],[Order Date]],"MMMM")</f>
        <v>December</v>
      </c>
      <c r="E221" s="3" t="str">
        <f>TEXT(Table1[[#This Row],[Order Date]],"YYYy")</f>
        <v>2015</v>
      </c>
      <c r="F221" s="3">
        <v>42365</v>
      </c>
      <c r="G221" s="2" t="s">
        <v>185</v>
      </c>
      <c r="H221" s="2" t="s">
        <v>863</v>
      </c>
      <c r="I221" s="2" t="s">
        <v>864</v>
      </c>
      <c r="J221" s="2" t="s">
        <v>23</v>
      </c>
      <c r="K221" s="2" t="s">
        <v>24</v>
      </c>
      <c r="L221" s="2" t="s">
        <v>865</v>
      </c>
      <c r="M221" s="2" t="s">
        <v>495</v>
      </c>
      <c r="N221" s="2">
        <v>43017</v>
      </c>
      <c r="O221" s="2" t="s">
        <v>145</v>
      </c>
      <c r="P221" s="2" t="s">
        <v>866</v>
      </c>
      <c r="Q221" s="2" t="s">
        <v>43</v>
      </c>
      <c r="R221" s="2" t="s">
        <v>266</v>
      </c>
      <c r="S221" s="2" t="s">
        <v>867</v>
      </c>
      <c r="T221" s="6">
        <v>5.5840000000000005</v>
      </c>
      <c r="U221" s="2">
        <v>2</v>
      </c>
      <c r="V221" s="9">
        <v>0.2</v>
      </c>
      <c r="W221" s="6">
        <v>1.8147999999999997</v>
      </c>
      <c r="X221" s="12">
        <f>Table1[[#This Row],[Profit$]]/Table1[[#This Row],[Sales$]]</f>
        <v>0.3249999999999999</v>
      </c>
      <c r="Y221" s="13">
        <f>Table1[[#This Row],[Sales$]]-Table1[[#This Row],[Profit$]]</f>
        <v>3.7692000000000005</v>
      </c>
      <c r="Z221" s="13">
        <f>Table1[[#This Row],[Sales$]]/Table1[[#This Row],[Quantity]]</f>
        <v>2.7920000000000003</v>
      </c>
      <c r="AA221" s="13">
        <f>Table1[[#This Row],[Profit$]]/Table1[[#This Row],[Quantity]]</f>
        <v>0.90739999999999987</v>
      </c>
      <c r="AB221" s="4" t="str">
        <f>IF(Table1[[#This Row],[Profit$]]&lt;0,"loss","profit")</f>
        <v>profit</v>
      </c>
      <c r="AC221" s="4" t="str">
        <f>IF(Table1[[#This Row],[Discount]]&gt;0.2,"high",IF(Table1[[#This Row],[Discount]]&gt;0.1,"average","low"))</f>
        <v>average</v>
      </c>
      <c r="AD221" s="12">
        <f>Table1[[#This Row],[Profit$]]/Table1[[#This Row],[cost price$]]</f>
        <v>0.48148148148148134</v>
      </c>
    </row>
    <row r="222" spans="1:30" ht="15.75" customHeight="1" x14ac:dyDescent="0.3">
      <c r="A222" s="2">
        <v>221</v>
      </c>
      <c r="B222" s="2" t="s">
        <v>862</v>
      </c>
      <c r="C222" s="3">
        <v>42362</v>
      </c>
      <c r="D222" s="3" t="str">
        <f>TEXT(Table1[[#This Row],[Order Date]],"MMMM")</f>
        <v>December</v>
      </c>
      <c r="E222" s="3" t="str">
        <f>TEXT(Table1[[#This Row],[Order Date]],"YYYy")</f>
        <v>2015</v>
      </c>
      <c r="F222" s="3">
        <v>42365</v>
      </c>
      <c r="G222" s="2" t="s">
        <v>185</v>
      </c>
      <c r="H222" s="2" t="s">
        <v>863</v>
      </c>
      <c r="I222" s="2" t="s">
        <v>864</v>
      </c>
      <c r="J222" s="2" t="s">
        <v>23</v>
      </c>
      <c r="K222" s="2" t="s">
        <v>24</v>
      </c>
      <c r="L222" s="2" t="s">
        <v>865</v>
      </c>
      <c r="M222" s="2" t="s">
        <v>495</v>
      </c>
      <c r="N222" s="2">
        <v>43017</v>
      </c>
      <c r="O222" s="2" t="s">
        <v>145</v>
      </c>
      <c r="P222" s="2" t="s">
        <v>868</v>
      </c>
      <c r="Q222" s="2" t="s">
        <v>43</v>
      </c>
      <c r="R222" s="2" t="s">
        <v>87</v>
      </c>
      <c r="S222" s="2" t="s">
        <v>869</v>
      </c>
      <c r="T222" s="6">
        <v>22.704000000000004</v>
      </c>
      <c r="U222" s="2">
        <v>6</v>
      </c>
      <c r="V222" s="9">
        <v>0.2</v>
      </c>
      <c r="W222" s="6">
        <v>8.2302</v>
      </c>
      <c r="X222" s="12">
        <f>Table1[[#This Row],[Profit$]]/Table1[[#This Row],[Sales$]]</f>
        <v>0.36249999999999993</v>
      </c>
      <c r="Y222" s="13">
        <f>Table1[[#This Row],[Sales$]]-Table1[[#This Row],[Profit$]]</f>
        <v>14.473800000000004</v>
      </c>
      <c r="Z222" s="13">
        <f>Table1[[#This Row],[Sales$]]/Table1[[#This Row],[Quantity]]</f>
        <v>3.7840000000000007</v>
      </c>
      <c r="AA222" s="13">
        <f>Table1[[#This Row],[Profit$]]/Table1[[#This Row],[Quantity]]</f>
        <v>1.3716999999999999</v>
      </c>
      <c r="AB222" s="4" t="str">
        <f>IF(Table1[[#This Row],[Profit$]]&lt;0,"loss","profit")</f>
        <v>profit</v>
      </c>
      <c r="AC222" s="4" t="str">
        <f>IF(Table1[[#This Row],[Discount]]&gt;0.2,"high",IF(Table1[[#This Row],[Discount]]&gt;0.1,"average","low"))</f>
        <v>average</v>
      </c>
      <c r="AD222" s="12">
        <f>Table1[[#This Row],[Profit$]]/Table1[[#This Row],[cost price$]]</f>
        <v>0.56862745098039202</v>
      </c>
    </row>
    <row r="223" spans="1:30" ht="15.75" customHeight="1" x14ac:dyDescent="0.3">
      <c r="A223" s="2">
        <v>222</v>
      </c>
      <c r="B223" s="2" t="s">
        <v>862</v>
      </c>
      <c r="C223" s="3">
        <v>42362</v>
      </c>
      <c r="D223" s="3" t="str">
        <f>TEXT(Table1[[#This Row],[Order Date]],"MMMM")</f>
        <v>December</v>
      </c>
      <c r="E223" s="3" t="str">
        <f>TEXT(Table1[[#This Row],[Order Date]],"YYYy")</f>
        <v>2015</v>
      </c>
      <c r="F223" s="3">
        <v>42365</v>
      </c>
      <c r="G223" s="2" t="s">
        <v>185</v>
      </c>
      <c r="H223" s="2" t="s">
        <v>863</v>
      </c>
      <c r="I223" s="2" t="s">
        <v>864</v>
      </c>
      <c r="J223" s="2" t="s">
        <v>23</v>
      </c>
      <c r="K223" s="2" t="s">
        <v>24</v>
      </c>
      <c r="L223" s="2" t="s">
        <v>865</v>
      </c>
      <c r="M223" s="2" t="s">
        <v>495</v>
      </c>
      <c r="N223" s="2">
        <v>43017</v>
      </c>
      <c r="O223" s="2" t="s">
        <v>145</v>
      </c>
      <c r="P223" s="2" t="s">
        <v>411</v>
      </c>
      <c r="Q223" s="2" t="s">
        <v>43</v>
      </c>
      <c r="R223" s="2" t="s">
        <v>72</v>
      </c>
      <c r="S223" s="2" t="s">
        <v>412</v>
      </c>
      <c r="T223" s="6">
        <v>19.776000000000003</v>
      </c>
      <c r="U223" s="2">
        <v>4</v>
      </c>
      <c r="V223" s="9">
        <v>0.7</v>
      </c>
      <c r="W223" s="6">
        <v>-13.843199999999996</v>
      </c>
      <c r="X223" s="12">
        <f>Table1[[#This Row],[Profit$]]/Table1[[#This Row],[Sales$]]</f>
        <v>-0.69999999999999962</v>
      </c>
      <c r="Y223" s="13">
        <f>Table1[[#This Row],[Sales$]]-Table1[[#This Row],[Profit$]]</f>
        <v>33.619199999999999</v>
      </c>
      <c r="Z223" s="13">
        <f>Table1[[#This Row],[Sales$]]/Table1[[#This Row],[Quantity]]</f>
        <v>4.9440000000000008</v>
      </c>
      <c r="AA223" s="13">
        <f>Table1[[#This Row],[Profit$]]/Table1[[#This Row],[Quantity]]</f>
        <v>-3.460799999999999</v>
      </c>
      <c r="AB223" s="4" t="str">
        <f>IF(Table1[[#This Row],[Profit$]]&lt;0,"loss","profit")</f>
        <v>loss</v>
      </c>
      <c r="AC223" s="4" t="str">
        <f>IF(Table1[[#This Row],[Discount]]&gt;0.2,"high",IF(Table1[[#This Row],[Discount]]&gt;0.1,"average","low"))</f>
        <v>high</v>
      </c>
      <c r="AD223" s="12">
        <f>Table1[[#This Row],[Profit$]]/Table1[[#This Row],[cost price$]]</f>
        <v>-0.41176470588235281</v>
      </c>
    </row>
    <row r="224" spans="1:30" ht="15.75" customHeight="1" x14ac:dyDescent="0.3">
      <c r="A224" s="2">
        <v>223</v>
      </c>
      <c r="B224" s="2" t="s">
        <v>862</v>
      </c>
      <c r="C224" s="3">
        <v>42362</v>
      </c>
      <c r="D224" s="3" t="str">
        <f>TEXT(Table1[[#This Row],[Order Date]],"MMMM")</f>
        <v>December</v>
      </c>
      <c r="E224" s="3" t="str">
        <f>TEXT(Table1[[#This Row],[Order Date]],"YYYy")</f>
        <v>2015</v>
      </c>
      <c r="F224" s="3">
        <v>42365</v>
      </c>
      <c r="G224" s="2" t="s">
        <v>185</v>
      </c>
      <c r="H224" s="2" t="s">
        <v>863</v>
      </c>
      <c r="I224" s="2" t="s">
        <v>864</v>
      </c>
      <c r="J224" s="2" t="s">
        <v>23</v>
      </c>
      <c r="K224" s="2" t="s">
        <v>24</v>
      </c>
      <c r="L224" s="2" t="s">
        <v>865</v>
      </c>
      <c r="M224" s="2" t="s">
        <v>495</v>
      </c>
      <c r="N224" s="2">
        <v>43017</v>
      </c>
      <c r="O224" s="2" t="s">
        <v>145</v>
      </c>
      <c r="P224" s="2" t="s">
        <v>870</v>
      </c>
      <c r="Q224" s="2" t="s">
        <v>29</v>
      </c>
      <c r="R224" s="2" t="s">
        <v>62</v>
      </c>
      <c r="S224" s="2" t="s">
        <v>871</v>
      </c>
      <c r="T224" s="6">
        <v>72.703999999999994</v>
      </c>
      <c r="U224" s="2">
        <v>4</v>
      </c>
      <c r="V224" s="9">
        <v>0.2</v>
      </c>
      <c r="W224" s="6">
        <v>19.084800000000005</v>
      </c>
      <c r="X224" s="12">
        <f>Table1[[#This Row],[Profit$]]/Table1[[#This Row],[Sales$]]</f>
        <v>0.26250000000000007</v>
      </c>
      <c r="Y224" s="13">
        <f>Table1[[#This Row],[Sales$]]-Table1[[#This Row],[Profit$]]</f>
        <v>53.619199999999992</v>
      </c>
      <c r="Z224" s="13">
        <f>Table1[[#This Row],[Sales$]]/Table1[[#This Row],[Quantity]]</f>
        <v>18.175999999999998</v>
      </c>
      <c r="AA224" s="13">
        <f>Table1[[#This Row],[Profit$]]/Table1[[#This Row],[Quantity]]</f>
        <v>4.7712000000000012</v>
      </c>
      <c r="AB224" s="4" t="str">
        <f>IF(Table1[[#This Row],[Profit$]]&lt;0,"loss","profit")</f>
        <v>profit</v>
      </c>
      <c r="AC224" s="4" t="str">
        <f>IF(Table1[[#This Row],[Discount]]&gt;0.2,"high",IF(Table1[[#This Row],[Discount]]&gt;0.1,"average","low"))</f>
        <v>average</v>
      </c>
      <c r="AD224" s="12">
        <f>Table1[[#This Row],[Profit$]]/Table1[[#This Row],[cost price$]]</f>
        <v>0.35593220338983067</v>
      </c>
    </row>
    <row r="225" spans="1:30" ht="15.75" customHeight="1" x14ac:dyDescent="0.3">
      <c r="A225" s="2">
        <v>224</v>
      </c>
      <c r="B225" s="2" t="s">
        <v>862</v>
      </c>
      <c r="C225" s="3">
        <v>42362</v>
      </c>
      <c r="D225" s="3" t="str">
        <f>TEXT(Table1[[#This Row],[Order Date]],"MMMM")</f>
        <v>December</v>
      </c>
      <c r="E225" s="3" t="str">
        <f>TEXT(Table1[[#This Row],[Order Date]],"YYYy")</f>
        <v>2015</v>
      </c>
      <c r="F225" s="3">
        <v>42365</v>
      </c>
      <c r="G225" s="2" t="s">
        <v>185</v>
      </c>
      <c r="H225" s="2" t="s">
        <v>863</v>
      </c>
      <c r="I225" s="2" t="s">
        <v>864</v>
      </c>
      <c r="J225" s="2" t="s">
        <v>23</v>
      </c>
      <c r="K225" s="2" t="s">
        <v>24</v>
      </c>
      <c r="L225" s="2" t="s">
        <v>865</v>
      </c>
      <c r="M225" s="2" t="s">
        <v>495</v>
      </c>
      <c r="N225" s="2">
        <v>43017</v>
      </c>
      <c r="O225" s="2" t="s">
        <v>145</v>
      </c>
      <c r="P225" s="2" t="s">
        <v>872</v>
      </c>
      <c r="Q225" s="2" t="s">
        <v>68</v>
      </c>
      <c r="R225" s="2" t="s">
        <v>681</v>
      </c>
      <c r="S225" s="2" t="s">
        <v>873</v>
      </c>
      <c r="T225" s="6">
        <v>479.98800000000006</v>
      </c>
      <c r="U225" s="2">
        <v>4</v>
      </c>
      <c r="V225" s="9">
        <v>0.7</v>
      </c>
      <c r="W225" s="6">
        <v>-383.99040000000002</v>
      </c>
      <c r="X225" s="12">
        <f>Table1[[#This Row],[Profit$]]/Table1[[#This Row],[Sales$]]</f>
        <v>-0.79999999999999993</v>
      </c>
      <c r="Y225" s="13">
        <f>Table1[[#This Row],[Sales$]]-Table1[[#This Row],[Profit$]]</f>
        <v>863.97840000000008</v>
      </c>
      <c r="Z225" s="13">
        <f>Table1[[#This Row],[Sales$]]/Table1[[#This Row],[Quantity]]</f>
        <v>119.99700000000001</v>
      </c>
      <c r="AA225" s="13">
        <f>Table1[[#This Row],[Profit$]]/Table1[[#This Row],[Quantity]]</f>
        <v>-95.997600000000006</v>
      </c>
      <c r="AB225" s="4" t="str">
        <f>IF(Table1[[#This Row],[Profit$]]&lt;0,"loss","profit")</f>
        <v>loss</v>
      </c>
      <c r="AC225" s="4" t="str">
        <f>IF(Table1[[#This Row],[Discount]]&gt;0.2,"high",IF(Table1[[#This Row],[Discount]]&gt;0.1,"average","low"))</f>
        <v>high</v>
      </c>
      <c r="AD225" s="12">
        <f>Table1[[#This Row],[Profit$]]/Table1[[#This Row],[cost price$]]</f>
        <v>-0.44444444444444442</v>
      </c>
    </row>
    <row r="226" spans="1:30" ht="15.75" customHeight="1" x14ac:dyDescent="0.3">
      <c r="A226" s="2">
        <v>225</v>
      </c>
      <c r="B226" s="2" t="s">
        <v>862</v>
      </c>
      <c r="C226" s="3">
        <v>42362</v>
      </c>
      <c r="D226" s="3" t="str">
        <f>TEXT(Table1[[#This Row],[Order Date]],"MMMM")</f>
        <v>December</v>
      </c>
      <c r="E226" s="3" t="str">
        <f>TEXT(Table1[[#This Row],[Order Date]],"YYYy")</f>
        <v>2015</v>
      </c>
      <c r="F226" s="3">
        <v>42365</v>
      </c>
      <c r="G226" s="2" t="s">
        <v>185</v>
      </c>
      <c r="H226" s="2" t="s">
        <v>863</v>
      </c>
      <c r="I226" s="2" t="s">
        <v>864</v>
      </c>
      <c r="J226" s="2" t="s">
        <v>23</v>
      </c>
      <c r="K226" s="2" t="s">
        <v>24</v>
      </c>
      <c r="L226" s="2" t="s">
        <v>865</v>
      </c>
      <c r="M226" s="2" t="s">
        <v>495</v>
      </c>
      <c r="N226" s="2">
        <v>43017</v>
      </c>
      <c r="O226" s="2" t="s">
        <v>145</v>
      </c>
      <c r="P226" s="2" t="s">
        <v>874</v>
      </c>
      <c r="Q226" s="2" t="s">
        <v>43</v>
      </c>
      <c r="R226" s="2" t="s">
        <v>65</v>
      </c>
      <c r="S226" s="2" t="s">
        <v>875</v>
      </c>
      <c r="T226" s="6">
        <v>27.168000000000003</v>
      </c>
      <c r="U226" s="2">
        <v>2</v>
      </c>
      <c r="V226" s="9">
        <v>0.2</v>
      </c>
      <c r="W226" s="6">
        <v>2.7168000000000001</v>
      </c>
      <c r="X226" s="12">
        <f>Table1[[#This Row],[Profit$]]/Table1[[#This Row],[Sales$]]</f>
        <v>9.9999999999999992E-2</v>
      </c>
      <c r="Y226" s="13">
        <f>Table1[[#This Row],[Sales$]]-Table1[[#This Row],[Profit$]]</f>
        <v>24.451200000000004</v>
      </c>
      <c r="Z226" s="13">
        <f>Table1[[#This Row],[Sales$]]/Table1[[#This Row],[Quantity]]</f>
        <v>13.584000000000001</v>
      </c>
      <c r="AA226" s="13">
        <f>Table1[[#This Row],[Profit$]]/Table1[[#This Row],[Quantity]]</f>
        <v>1.3584000000000001</v>
      </c>
      <c r="AB226" s="4" t="str">
        <f>IF(Table1[[#This Row],[Profit$]]&lt;0,"loss","profit")</f>
        <v>profit</v>
      </c>
      <c r="AC226" s="4" t="str">
        <f>IF(Table1[[#This Row],[Discount]]&gt;0.2,"high",IF(Table1[[#This Row],[Discount]]&gt;0.1,"average","low"))</f>
        <v>average</v>
      </c>
      <c r="AD226" s="12">
        <f>Table1[[#This Row],[Profit$]]/Table1[[#This Row],[cost price$]]</f>
        <v>0.1111111111111111</v>
      </c>
    </row>
    <row r="227" spans="1:30" ht="15.75" customHeight="1" x14ac:dyDescent="0.3">
      <c r="A227" s="2">
        <v>226</v>
      </c>
      <c r="B227" s="2" t="s">
        <v>876</v>
      </c>
      <c r="C227" s="3">
        <v>42225</v>
      </c>
      <c r="D227" s="3" t="str">
        <f>TEXT(Table1[[#This Row],[Order Date]],"MMMM")</f>
        <v>August</v>
      </c>
      <c r="E227" s="3" t="str">
        <f>TEXT(Table1[[#This Row],[Order Date]],"YYYy")</f>
        <v>2015</v>
      </c>
      <c r="F227" s="3">
        <v>42232</v>
      </c>
      <c r="G227" s="2" t="s">
        <v>47</v>
      </c>
      <c r="H227" s="2" t="s">
        <v>877</v>
      </c>
      <c r="I227" s="2" t="s">
        <v>878</v>
      </c>
      <c r="J227" s="2" t="s">
        <v>38</v>
      </c>
      <c r="K227" s="2" t="s">
        <v>24</v>
      </c>
      <c r="L227" s="2" t="s">
        <v>879</v>
      </c>
      <c r="M227" s="2" t="s">
        <v>235</v>
      </c>
      <c r="N227" s="2">
        <v>48227</v>
      </c>
      <c r="O227" s="2" t="s">
        <v>102</v>
      </c>
      <c r="P227" s="2" t="s">
        <v>880</v>
      </c>
      <c r="Q227" s="2" t="s">
        <v>43</v>
      </c>
      <c r="R227" s="2" t="s">
        <v>65</v>
      </c>
      <c r="S227" s="2" t="s">
        <v>881</v>
      </c>
      <c r="T227" s="6">
        <v>2.2000000000000002</v>
      </c>
      <c r="U227" s="2">
        <v>1</v>
      </c>
      <c r="V227" s="9">
        <v>0</v>
      </c>
      <c r="W227" s="6">
        <v>0.96800000000000019</v>
      </c>
      <c r="X227" s="12">
        <f>Table1[[#This Row],[Profit$]]/Table1[[#This Row],[Sales$]]</f>
        <v>0.44000000000000006</v>
      </c>
      <c r="Y227" s="13">
        <f>Table1[[#This Row],[Sales$]]-Table1[[#This Row],[Profit$]]</f>
        <v>1.232</v>
      </c>
      <c r="Z227" s="13">
        <f>Table1[[#This Row],[Sales$]]/Table1[[#This Row],[Quantity]]</f>
        <v>2.2000000000000002</v>
      </c>
      <c r="AA227" s="13">
        <f>Table1[[#This Row],[Profit$]]/Table1[[#This Row],[Quantity]]</f>
        <v>0.96800000000000019</v>
      </c>
      <c r="AB227" s="4" t="str">
        <f>IF(Table1[[#This Row],[Profit$]]&lt;0,"loss","profit")</f>
        <v>profit</v>
      </c>
      <c r="AC227" s="4" t="str">
        <f>IF(Table1[[#This Row],[Discount]]&gt;0.2,"high",IF(Table1[[#This Row],[Discount]]&gt;0.1,"average","low"))</f>
        <v>low</v>
      </c>
      <c r="AD227" s="12">
        <f>Table1[[#This Row],[Profit$]]/Table1[[#This Row],[cost price$]]</f>
        <v>0.78571428571428592</v>
      </c>
    </row>
    <row r="228" spans="1:30" ht="15.75" customHeight="1" x14ac:dyDescent="0.3">
      <c r="A228" s="2">
        <v>227</v>
      </c>
      <c r="B228" s="2" t="s">
        <v>876</v>
      </c>
      <c r="C228" s="3">
        <v>42225</v>
      </c>
      <c r="D228" s="3" t="str">
        <f>TEXT(Table1[[#This Row],[Order Date]],"MMMM")</f>
        <v>August</v>
      </c>
      <c r="E228" s="3" t="str">
        <f>TEXT(Table1[[#This Row],[Order Date]],"YYYy")</f>
        <v>2015</v>
      </c>
      <c r="F228" s="3">
        <v>42232</v>
      </c>
      <c r="G228" s="2" t="s">
        <v>47</v>
      </c>
      <c r="H228" s="2" t="s">
        <v>877</v>
      </c>
      <c r="I228" s="2" t="s">
        <v>878</v>
      </c>
      <c r="J228" s="2" t="s">
        <v>38</v>
      </c>
      <c r="K228" s="2" t="s">
        <v>24</v>
      </c>
      <c r="L228" s="2" t="s">
        <v>879</v>
      </c>
      <c r="M228" s="2" t="s">
        <v>235</v>
      </c>
      <c r="N228" s="2">
        <v>48227</v>
      </c>
      <c r="O228" s="2" t="s">
        <v>102</v>
      </c>
      <c r="P228" s="2" t="s">
        <v>882</v>
      </c>
      <c r="Q228" s="2" t="s">
        <v>29</v>
      </c>
      <c r="R228" s="2" t="s">
        <v>53</v>
      </c>
      <c r="S228" s="2" t="s">
        <v>883</v>
      </c>
      <c r="T228" s="6">
        <v>622.44999999999993</v>
      </c>
      <c r="U228" s="2">
        <v>5</v>
      </c>
      <c r="V228" s="9">
        <v>0</v>
      </c>
      <c r="W228" s="6">
        <v>136.93899999999999</v>
      </c>
      <c r="X228" s="12">
        <f>Table1[[#This Row],[Profit$]]/Table1[[#This Row],[Sales$]]</f>
        <v>0.22</v>
      </c>
      <c r="Y228" s="13">
        <f>Table1[[#This Row],[Sales$]]-Table1[[#This Row],[Profit$]]</f>
        <v>485.51099999999997</v>
      </c>
      <c r="Z228" s="13">
        <f>Table1[[#This Row],[Sales$]]/Table1[[#This Row],[Quantity]]</f>
        <v>124.48999999999998</v>
      </c>
      <c r="AA228" s="13">
        <f>Table1[[#This Row],[Profit$]]/Table1[[#This Row],[Quantity]]</f>
        <v>27.387799999999999</v>
      </c>
      <c r="AB228" s="4" t="str">
        <f>IF(Table1[[#This Row],[Profit$]]&lt;0,"loss","profit")</f>
        <v>profit</v>
      </c>
      <c r="AC228" s="4" t="str">
        <f>IF(Table1[[#This Row],[Discount]]&gt;0.2,"high",IF(Table1[[#This Row],[Discount]]&gt;0.1,"average","low"))</f>
        <v>low</v>
      </c>
      <c r="AD228" s="12">
        <f>Table1[[#This Row],[Profit$]]/Table1[[#This Row],[cost price$]]</f>
        <v>0.28205128205128205</v>
      </c>
    </row>
    <row r="229" spans="1:30" ht="15.75" customHeight="1" x14ac:dyDescent="0.3">
      <c r="A229" s="2">
        <v>228</v>
      </c>
      <c r="B229" s="2" t="s">
        <v>876</v>
      </c>
      <c r="C229" s="3">
        <v>42225</v>
      </c>
      <c r="D229" s="3" t="str">
        <f>TEXT(Table1[[#This Row],[Order Date]],"MMMM")</f>
        <v>August</v>
      </c>
      <c r="E229" s="3" t="str">
        <f>TEXT(Table1[[#This Row],[Order Date]],"YYYy")</f>
        <v>2015</v>
      </c>
      <c r="F229" s="3">
        <v>42232</v>
      </c>
      <c r="G229" s="2" t="s">
        <v>47</v>
      </c>
      <c r="H229" s="2" t="s">
        <v>877</v>
      </c>
      <c r="I229" s="2" t="s">
        <v>878</v>
      </c>
      <c r="J229" s="2" t="s">
        <v>38</v>
      </c>
      <c r="K229" s="2" t="s">
        <v>24</v>
      </c>
      <c r="L229" s="2" t="s">
        <v>879</v>
      </c>
      <c r="M229" s="2" t="s">
        <v>235</v>
      </c>
      <c r="N229" s="2">
        <v>48227</v>
      </c>
      <c r="O229" s="2" t="s">
        <v>102</v>
      </c>
      <c r="P229" s="2" t="s">
        <v>884</v>
      </c>
      <c r="Q229" s="2" t="s">
        <v>43</v>
      </c>
      <c r="R229" s="2" t="s">
        <v>56</v>
      </c>
      <c r="S229" s="2" t="s">
        <v>885</v>
      </c>
      <c r="T229" s="6">
        <v>21.98</v>
      </c>
      <c r="U229" s="2">
        <v>1</v>
      </c>
      <c r="V229" s="9">
        <v>0</v>
      </c>
      <c r="W229" s="6">
        <v>0.21979999999999933</v>
      </c>
      <c r="X229" s="12">
        <f>Table1[[#This Row],[Profit$]]/Table1[[#This Row],[Sales$]]</f>
        <v>9.999999999999969E-3</v>
      </c>
      <c r="Y229" s="13">
        <f>Table1[[#This Row],[Sales$]]-Table1[[#This Row],[Profit$]]</f>
        <v>21.760200000000001</v>
      </c>
      <c r="Z229" s="13">
        <f>Table1[[#This Row],[Sales$]]/Table1[[#This Row],[Quantity]]</f>
        <v>21.98</v>
      </c>
      <c r="AA229" s="13">
        <f>Table1[[#This Row],[Profit$]]/Table1[[#This Row],[Quantity]]</f>
        <v>0.21979999999999933</v>
      </c>
      <c r="AB229" s="4" t="str">
        <f>IF(Table1[[#This Row],[Profit$]]&lt;0,"loss","profit")</f>
        <v>profit</v>
      </c>
      <c r="AC229" s="4" t="str">
        <f>IF(Table1[[#This Row],[Discount]]&gt;0.2,"high",IF(Table1[[#This Row],[Discount]]&gt;0.1,"average","low"))</f>
        <v>low</v>
      </c>
      <c r="AD229" s="12">
        <f>Table1[[#This Row],[Profit$]]/Table1[[#This Row],[cost price$]]</f>
        <v>1.0101010101010069E-2</v>
      </c>
    </row>
    <row r="230" spans="1:30" ht="15.75" customHeight="1" x14ac:dyDescent="0.3">
      <c r="A230" s="2">
        <v>229</v>
      </c>
      <c r="B230" s="2" t="s">
        <v>886</v>
      </c>
      <c r="C230" s="3">
        <v>42063</v>
      </c>
      <c r="D230" s="3" t="str">
        <f>TEXT(Table1[[#This Row],[Order Date]],"MMMM")</f>
        <v>February</v>
      </c>
      <c r="E230" s="3" t="str">
        <f>TEXT(Table1[[#This Row],[Order Date]],"YYYy")</f>
        <v>2015</v>
      </c>
      <c r="F230" s="3">
        <v>42067</v>
      </c>
      <c r="G230" s="2" t="s">
        <v>47</v>
      </c>
      <c r="H230" s="2" t="s">
        <v>887</v>
      </c>
      <c r="I230" s="2" t="s">
        <v>888</v>
      </c>
      <c r="J230" s="2" t="s">
        <v>23</v>
      </c>
      <c r="K230" s="2" t="s">
        <v>24</v>
      </c>
      <c r="L230" s="2" t="s">
        <v>379</v>
      </c>
      <c r="M230" s="2" t="s">
        <v>332</v>
      </c>
      <c r="N230" s="2">
        <v>38401</v>
      </c>
      <c r="O230" s="2" t="s">
        <v>27</v>
      </c>
      <c r="P230" s="2" t="s">
        <v>889</v>
      </c>
      <c r="Q230" s="2" t="s">
        <v>29</v>
      </c>
      <c r="R230" s="2" t="s">
        <v>33</v>
      </c>
      <c r="S230" s="2" t="s">
        <v>890</v>
      </c>
      <c r="T230" s="6">
        <v>161.56800000000001</v>
      </c>
      <c r="U230" s="2">
        <v>2</v>
      </c>
      <c r="V230" s="9">
        <v>0.2</v>
      </c>
      <c r="W230" s="6">
        <v>-28.274400000000021</v>
      </c>
      <c r="X230" s="12">
        <f>Table1[[#This Row],[Profit$]]/Table1[[#This Row],[Sales$]]</f>
        <v>-0.17500000000000013</v>
      </c>
      <c r="Y230" s="13">
        <f>Table1[[#This Row],[Sales$]]-Table1[[#This Row],[Profit$]]</f>
        <v>189.84240000000003</v>
      </c>
      <c r="Z230" s="13">
        <f>Table1[[#This Row],[Sales$]]/Table1[[#This Row],[Quantity]]</f>
        <v>80.784000000000006</v>
      </c>
      <c r="AA230" s="13">
        <f>Table1[[#This Row],[Profit$]]/Table1[[#This Row],[Quantity]]</f>
        <v>-14.137200000000011</v>
      </c>
      <c r="AB230" s="4" t="str">
        <f>IF(Table1[[#This Row],[Profit$]]&lt;0,"loss","profit")</f>
        <v>loss</v>
      </c>
      <c r="AC230" s="4" t="str">
        <f>IF(Table1[[#This Row],[Discount]]&gt;0.2,"high",IF(Table1[[#This Row],[Discount]]&gt;0.1,"average","low"))</f>
        <v>average</v>
      </c>
      <c r="AD230" s="12">
        <f>Table1[[#This Row],[Profit$]]/Table1[[#This Row],[cost price$]]</f>
        <v>-0.14893617021276606</v>
      </c>
    </row>
    <row r="231" spans="1:30" ht="15.75" customHeight="1" x14ac:dyDescent="0.3">
      <c r="A231" s="2">
        <v>230</v>
      </c>
      <c r="B231" s="2" t="s">
        <v>886</v>
      </c>
      <c r="C231" s="3">
        <v>42063</v>
      </c>
      <c r="D231" s="3" t="str">
        <f>TEXT(Table1[[#This Row],[Order Date]],"MMMM")</f>
        <v>February</v>
      </c>
      <c r="E231" s="3" t="str">
        <f>TEXT(Table1[[#This Row],[Order Date]],"YYYy")</f>
        <v>2015</v>
      </c>
      <c r="F231" s="3">
        <v>42067</v>
      </c>
      <c r="G231" s="2" t="s">
        <v>47</v>
      </c>
      <c r="H231" s="2" t="s">
        <v>887</v>
      </c>
      <c r="I231" s="2" t="s">
        <v>888</v>
      </c>
      <c r="J231" s="2" t="s">
        <v>23</v>
      </c>
      <c r="K231" s="2" t="s">
        <v>24</v>
      </c>
      <c r="L231" s="2" t="s">
        <v>379</v>
      </c>
      <c r="M231" s="2" t="s">
        <v>332</v>
      </c>
      <c r="N231" s="2">
        <v>38401</v>
      </c>
      <c r="O231" s="2" t="s">
        <v>27</v>
      </c>
      <c r="P231" s="2" t="s">
        <v>891</v>
      </c>
      <c r="Q231" s="2" t="s">
        <v>29</v>
      </c>
      <c r="R231" s="2" t="s">
        <v>33</v>
      </c>
      <c r="S231" s="2" t="s">
        <v>892</v>
      </c>
      <c r="T231" s="6">
        <v>389.69600000000003</v>
      </c>
      <c r="U231" s="2">
        <v>8</v>
      </c>
      <c r="V231" s="9">
        <v>0.2</v>
      </c>
      <c r="W231" s="6">
        <v>43.840799999999973</v>
      </c>
      <c r="X231" s="12">
        <f>Table1[[#This Row],[Profit$]]/Table1[[#This Row],[Sales$]]</f>
        <v>0.11249999999999992</v>
      </c>
      <c r="Y231" s="13">
        <f>Table1[[#This Row],[Sales$]]-Table1[[#This Row],[Profit$]]</f>
        <v>345.85520000000008</v>
      </c>
      <c r="Z231" s="13">
        <f>Table1[[#This Row],[Sales$]]/Table1[[#This Row],[Quantity]]</f>
        <v>48.712000000000003</v>
      </c>
      <c r="AA231" s="13">
        <f>Table1[[#This Row],[Profit$]]/Table1[[#This Row],[Quantity]]</f>
        <v>5.4800999999999966</v>
      </c>
      <c r="AB231" s="4" t="str">
        <f>IF(Table1[[#This Row],[Profit$]]&lt;0,"loss","profit")</f>
        <v>profit</v>
      </c>
      <c r="AC231" s="4" t="str">
        <f>IF(Table1[[#This Row],[Discount]]&gt;0.2,"high",IF(Table1[[#This Row],[Discount]]&gt;0.1,"average","low"))</f>
        <v>average</v>
      </c>
      <c r="AD231" s="12">
        <f>Table1[[#This Row],[Profit$]]/Table1[[#This Row],[cost price$]]</f>
        <v>0.12676056338028158</v>
      </c>
    </row>
    <row r="232" spans="1:30" ht="15.75" customHeight="1" x14ac:dyDescent="0.3">
      <c r="A232" s="2">
        <v>231</v>
      </c>
      <c r="B232" s="2" t="s">
        <v>893</v>
      </c>
      <c r="C232" s="3">
        <v>41895</v>
      </c>
      <c r="D232" s="3" t="str">
        <f>TEXT(Table1[[#This Row],[Order Date]],"MMMM")</f>
        <v>September</v>
      </c>
      <c r="E232" s="3" t="str">
        <f>TEXT(Table1[[#This Row],[Order Date]],"YYYy")</f>
        <v>2014</v>
      </c>
      <c r="F232" s="3">
        <v>41899</v>
      </c>
      <c r="G232" s="2" t="s">
        <v>47</v>
      </c>
      <c r="H232" s="2" t="s">
        <v>894</v>
      </c>
      <c r="I232" s="2" t="s">
        <v>895</v>
      </c>
      <c r="J232" s="2" t="s">
        <v>38</v>
      </c>
      <c r="K232" s="2" t="s">
        <v>24</v>
      </c>
      <c r="L232" s="2" t="s">
        <v>464</v>
      </c>
      <c r="M232" s="2" t="s">
        <v>85</v>
      </c>
      <c r="N232" s="2">
        <v>28205</v>
      </c>
      <c r="O232" s="2" t="s">
        <v>27</v>
      </c>
      <c r="P232" s="2" t="s">
        <v>896</v>
      </c>
      <c r="Q232" s="2" t="s">
        <v>43</v>
      </c>
      <c r="R232" s="2" t="s">
        <v>72</v>
      </c>
      <c r="S232" s="2" t="s">
        <v>897</v>
      </c>
      <c r="T232" s="6">
        <v>18.648000000000003</v>
      </c>
      <c r="U232" s="2">
        <v>7</v>
      </c>
      <c r="V232" s="9">
        <v>0.7</v>
      </c>
      <c r="W232" s="6">
        <v>-12.431999999999999</v>
      </c>
      <c r="X232" s="12">
        <f>Table1[[#This Row],[Profit$]]/Table1[[#This Row],[Sales$]]</f>
        <v>-0.66666666666666652</v>
      </c>
      <c r="Y232" s="13">
        <f>Table1[[#This Row],[Sales$]]-Table1[[#This Row],[Profit$]]</f>
        <v>31.080000000000002</v>
      </c>
      <c r="Z232" s="13">
        <f>Table1[[#This Row],[Sales$]]/Table1[[#This Row],[Quantity]]</f>
        <v>2.6640000000000006</v>
      </c>
      <c r="AA232" s="13">
        <f>Table1[[#This Row],[Profit$]]/Table1[[#This Row],[Quantity]]</f>
        <v>-1.7759999999999998</v>
      </c>
      <c r="AB232" s="4" t="str">
        <f>IF(Table1[[#This Row],[Profit$]]&lt;0,"loss","profit")</f>
        <v>loss</v>
      </c>
      <c r="AC232" s="4" t="str">
        <f>IF(Table1[[#This Row],[Discount]]&gt;0.2,"high",IF(Table1[[#This Row],[Discount]]&gt;0.1,"average","low"))</f>
        <v>high</v>
      </c>
      <c r="AD232" s="12">
        <f>Table1[[#This Row],[Profit$]]/Table1[[#This Row],[cost price$]]</f>
        <v>-0.39999999999999991</v>
      </c>
    </row>
    <row r="233" spans="1:30" ht="15.75" customHeight="1" x14ac:dyDescent="0.3">
      <c r="A233" s="2">
        <v>232</v>
      </c>
      <c r="B233" s="2" t="s">
        <v>898</v>
      </c>
      <c r="C233" s="3">
        <v>42832</v>
      </c>
      <c r="D233" s="3" t="str">
        <f>TEXT(Table1[[#This Row],[Order Date]],"MMMM")</f>
        <v>April</v>
      </c>
      <c r="E233" s="3" t="str">
        <f>TEXT(Table1[[#This Row],[Order Date]],"YYYy")</f>
        <v>2017</v>
      </c>
      <c r="F233" s="3">
        <v>42837</v>
      </c>
      <c r="G233" s="2" t="s">
        <v>47</v>
      </c>
      <c r="H233" s="2" t="s">
        <v>374</v>
      </c>
      <c r="I233" s="2" t="s">
        <v>375</v>
      </c>
      <c r="J233" s="2" t="s">
        <v>99</v>
      </c>
      <c r="K233" s="2" t="s">
        <v>24</v>
      </c>
      <c r="L233" s="2" t="s">
        <v>899</v>
      </c>
      <c r="M233" s="2" t="s">
        <v>51</v>
      </c>
      <c r="N233" s="2">
        <v>33614</v>
      </c>
      <c r="O233" s="2" t="s">
        <v>27</v>
      </c>
      <c r="P233" s="2" t="s">
        <v>900</v>
      </c>
      <c r="Q233" s="2" t="s">
        <v>29</v>
      </c>
      <c r="R233" s="2" t="s">
        <v>53</v>
      </c>
      <c r="S233" s="2" t="s">
        <v>901</v>
      </c>
      <c r="T233" s="6">
        <v>233.86</v>
      </c>
      <c r="U233" s="2">
        <v>2</v>
      </c>
      <c r="V233" s="9">
        <v>0.45</v>
      </c>
      <c r="W233" s="6">
        <v>-102.04800000000003</v>
      </c>
      <c r="X233" s="12">
        <f>Table1[[#This Row],[Profit$]]/Table1[[#This Row],[Sales$]]</f>
        <v>-0.43636363636363645</v>
      </c>
      <c r="Y233" s="13">
        <f>Table1[[#This Row],[Sales$]]-Table1[[#This Row],[Profit$]]</f>
        <v>335.90800000000002</v>
      </c>
      <c r="Z233" s="13">
        <f>Table1[[#This Row],[Sales$]]/Table1[[#This Row],[Quantity]]</f>
        <v>116.93</v>
      </c>
      <c r="AA233" s="13">
        <f>Table1[[#This Row],[Profit$]]/Table1[[#This Row],[Quantity]]</f>
        <v>-51.024000000000015</v>
      </c>
      <c r="AB233" s="4" t="str">
        <f>IF(Table1[[#This Row],[Profit$]]&lt;0,"loss","profit")</f>
        <v>loss</v>
      </c>
      <c r="AC233" s="4" t="str">
        <f>IF(Table1[[#This Row],[Discount]]&gt;0.2,"high",IF(Table1[[#This Row],[Discount]]&gt;0.1,"average","low"))</f>
        <v>high</v>
      </c>
      <c r="AD233" s="12">
        <f>Table1[[#This Row],[Profit$]]/Table1[[#This Row],[cost price$]]</f>
        <v>-0.30379746835443044</v>
      </c>
    </row>
    <row r="234" spans="1:30" ht="15.75" customHeight="1" x14ac:dyDescent="0.3">
      <c r="A234" s="2">
        <v>233</v>
      </c>
      <c r="B234" s="2" t="s">
        <v>898</v>
      </c>
      <c r="C234" s="3">
        <v>42832</v>
      </c>
      <c r="D234" s="3" t="str">
        <f>TEXT(Table1[[#This Row],[Order Date]],"MMMM")</f>
        <v>April</v>
      </c>
      <c r="E234" s="3" t="str">
        <f>TEXT(Table1[[#This Row],[Order Date]],"YYYy")</f>
        <v>2017</v>
      </c>
      <c r="F234" s="3">
        <v>42837</v>
      </c>
      <c r="G234" s="2" t="s">
        <v>47</v>
      </c>
      <c r="H234" s="2" t="s">
        <v>374</v>
      </c>
      <c r="I234" s="2" t="s">
        <v>375</v>
      </c>
      <c r="J234" s="2" t="s">
        <v>99</v>
      </c>
      <c r="K234" s="2" t="s">
        <v>24</v>
      </c>
      <c r="L234" s="2" t="s">
        <v>899</v>
      </c>
      <c r="M234" s="2" t="s">
        <v>51</v>
      </c>
      <c r="N234" s="2">
        <v>33614</v>
      </c>
      <c r="O234" s="2" t="s">
        <v>27</v>
      </c>
      <c r="P234" s="2" t="s">
        <v>902</v>
      </c>
      <c r="Q234" s="2" t="s">
        <v>29</v>
      </c>
      <c r="R234" s="2" t="s">
        <v>53</v>
      </c>
      <c r="S234" s="2" t="s">
        <v>903</v>
      </c>
      <c r="T234" s="6">
        <v>620.61450000000013</v>
      </c>
      <c r="U234" s="2">
        <v>3</v>
      </c>
      <c r="V234" s="9">
        <v>0.45</v>
      </c>
      <c r="W234" s="6">
        <v>-248.24579999999992</v>
      </c>
      <c r="X234" s="12">
        <f>Table1[[#This Row],[Profit$]]/Table1[[#This Row],[Sales$]]</f>
        <v>-0.3999999999999998</v>
      </c>
      <c r="Y234" s="13">
        <f>Table1[[#This Row],[Sales$]]-Table1[[#This Row],[Profit$]]</f>
        <v>868.86030000000005</v>
      </c>
      <c r="Z234" s="13">
        <f>Table1[[#This Row],[Sales$]]/Table1[[#This Row],[Quantity]]</f>
        <v>206.87150000000005</v>
      </c>
      <c r="AA234" s="13">
        <f>Table1[[#This Row],[Profit$]]/Table1[[#This Row],[Quantity]]</f>
        <v>-82.748599999999968</v>
      </c>
      <c r="AB234" s="4" t="str">
        <f>IF(Table1[[#This Row],[Profit$]]&lt;0,"loss","profit")</f>
        <v>loss</v>
      </c>
      <c r="AC234" s="4" t="str">
        <f>IF(Table1[[#This Row],[Discount]]&gt;0.2,"high",IF(Table1[[#This Row],[Discount]]&gt;0.1,"average","low"))</f>
        <v>high</v>
      </c>
      <c r="AD234" s="12">
        <f>Table1[[#This Row],[Profit$]]/Table1[[#This Row],[cost price$]]</f>
        <v>-0.28571428571428559</v>
      </c>
    </row>
    <row r="235" spans="1:30" ht="15.75" customHeight="1" x14ac:dyDescent="0.3">
      <c r="A235" s="2">
        <v>234</v>
      </c>
      <c r="B235" s="2" t="s">
        <v>898</v>
      </c>
      <c r="C235" s="3">
        <v>42832</v>
      </c>
      <c r="D235" s="3" t="str">
        <f>TEXT(Table1[[#This Row],[Order Date]],"MMMM")</f>
        <v>April</v>
      </c>
      <c r="E235" s="3" t="str">
        <f>TEXT(Table1[[#This Row],[Order Date]],"YYYy")</f>
        <v>2017</v>
      </c>
      <c r="F235" s="3">
        <v>42837</v>
      </c>
      <c r="G235" s="2" t="s">
        <v>47</v>
      </c>
      <c r="H235" s="2" t="s">
        <v>374</v>
      </c>
      <c r="I235" s="2" t="s">
        <v>375</v>
      </c>
      <c r="J235" s="2" t="s">
        <v>99</v>
      </c>
      <c r="K235" s="2" t="s">
        <v>24</v>
      </c>
      <c r="L235" s="2" t="s">
        <v>899</v>
      </c>
      <c r="M235" s="2" t="s">
        <v>51</v>
      </c>
      <c r="N235" s="2">
        <v>33614</v>
      </c>
      <c r="O235" s="2" t="s">
        <v>27</v>
      </c>
      <c r="P235" s="2" t="s">
        <v>896</v>
      </c>
      <c r="Q235" s="2" t="s">
        <v>43</v>
      </c>
      <c r="R235" s="2" t="s">
        <v>72</v>
      </c>
      <c r="S235" s="2" t="s">
        <v>897</v>
      </c>
      <c r="T235" s="6">
        <v>5.3280000000000012</v>
      </c>
      <c r="U235" s="2">
        <v>2</v>
      </c>
      <c r="V235" s="9">
        <v>0.7</v>
      </c>
      <c r="W235" s="6">
        <v>-3.5519999999999996</v>
      </c>
      <c r="X235" s="12">
        <f>Table1[[#This Row],[Profit$]]/Table1[[#This Row],[Sales$]]</f>
        <v>-0.66666666666666641</v>
      </c>
      <c r="Y235" s="13">
        <f>Table1[[#This Row],[Sales$]]-Table1[[#This Row],[Profit$]]</f>
        <v>8.8800000000000008</v>
      </c>
      <c r="Z235" s="13">
        <f>Table1[[#This Row],[Sales$]]/Table1[[#This Row],[Quantity]]</f>
        <v>2.6640000000000006</v>
      </c>
      <c r="AA235" s="13">
        <f>Table1[[#This Row],[Profit$]]/Table1[[#This Row],[Quantity]]</f>
        <v>-1.7759999999999998</v>
      </c>
      <c r="AB235" s="4" t="str">
        <f>IF(Table1[[#This Row],[Profit$]]&lt;0,"loss","profit")</f>
        <v>loss</v>
      </c>
      <c r="AC235" s="4" t="str">
        <f>IF(Table1[[#This Row],[Discount]]&gt;0.2,"high",IF(Table1[[#This Row],[Discount]]&gt;0.1,"average","low"))</f>
        <v>high</v>
      </c>
      <c r="AD235" s="12">
        <f>Table1[[#This Row],[Profit$]]/Table1[[#This Row],[cost price$]]</f>
        <v>-0.39999999999999991</v>
      </c>
    </row>
    <row r="236" spans="1:30" ht="15.75" customHeight="1" x14ac:dyDescent="0.3">
      <c r="A236" s="2">
        <v>235</v>
      </c>
      <c r="B236" s="2" t="s">
        <v>898</v>
      </c>
      <c r="C236" s="3">
        <v>42832</v>
      </c>
      <c r="D236" s="3" t="str">
        <f>TEXT(Table1[[#This Row],[Order Date]],"MMMM")</f>
        <v>April</v>
      </c>
      <c r="E236" s="3" t="str">
        <f>TEXT(Table1[[#This Row],[Order Date]],"YYYy")</f>
        <v>2017</v>
      </c>
      <c r="F236" s="3">
        <v>42837</v>
      </c>
      <c r="G236" s="2" t="s">
        <v>47</v>
      </c>
      <c r="H236" s="2" t="s">
        <v>374</v>
      </c>
      <c r="I236" s="2" t="s">
        <v>375</v>
      </c>
      <c r="J236" s="2" t="s">
        <v>99</v>
      </c>
      <c r="K236" s="2" t="s">
        <v>24</v>
      </c>
      <c r="L236" s="2" t="s">
        <v>899</v>
      </c>
      <c r="M236" s="2" t="s">
        <v>51</v>
      </c>
      <c r="N236" s="2">
        <v>33614</v>
      </c>
      <c r="O236" s="2" t="s">
        <v>27</v>
      </c>
      <c r="P236" s="2" t="s">
        <v>904</v>
      </c>
      <c r="Q236" s="2" t="s">
        <v>29</v>
      </c>
      <c r="R236" s="2" t="s">
        <v>62</v>
      </c>
      <c r="S236" s="2" t="s">
        <v>905</v>
      </c>
      <c r="T236" s="6">
        <v>258.072</v>
      </c>
      <c r="U236" s="2">
        <v>3</v>
      </c>
      <c r="V236" s="9">
        <v>0.2</v>
      </c>
      <c r="W236" s="6">
        <v>0</v>
      </c>
      <c r="X236" s="12">
        <f>Table1[[#This Row],[Profit$]]/Table1[[#This Row],[Sales$]]</f>
        <v>0</v>
      </c>
      <c r="Y236" s="13">
        <f>Table1[[#This Row],[Sales$]]-Table1[[#This Row],[Profit$]]</f>
        <v>258.072</v>
      </c>
      <c r="Z236" s="13">
        <f>Table1[[#This Row],[Sales$]]/Table1[[#This Row],[Quantity]]</f>
        <v>86.024000000000001</v>
      </c>
      <c r="AA236" s="13">
        <f>Table1[[#This Row],[Profit$]]/Table1[[#This Row],[Quantity]]</f>
        <v>0</v>
      </c>
      <c r="AB236" s="4" t="str">
        <f>IF(Table1[[#This Row],[Profit$]]&lt;0,"loss","profit")</f>
        <v>profit</v>
      </c>
      <c r="AC236" s="4" t="str">
        <f>IF(Table1[[#This Row],[Discount]]&gt;0.2,"high",IF(Table1[[#This Row],[Discount]]&gt;0.1,"average","low"))</f>
        <v>average</v>
      </c>
      <c r="AD236" s="12">
        <f>Table1[[#This Row],[Profit$]]/Table1[[#This Row],[cost price$]]</f>
        <v>0</v>
      </c>
    </row>
    <row r="237" spans="1:30" ht="15.75" customHeight="1" x14ac:dyDescent="0.3">
      <c r="A237" s="2">
        <v>236</v>
      </c>
      <c r="B237" s="2" t="s">
        <v>898</v>
      </c>
      <c r="C237" s="3">
        <v>42832</v>
      </c>
      <c r="D237" s="3" t="str">
        <f>TEXT(Table1[[#This Row],[Order Date]],"MMMM")</f>
        <v>April</v>
      </c>
      <c r="E237" s="3" t="str">
        <f>TEXT(Table1[[#This Row],[Order Date]],"YYYy")</f>
        <v>2017</v>
      </c>
      <c r="F237" s="3">
        <v>42837</v>
      </c>
      <c r="G237" s="2" t="s">
        <v>47</v>
      </c>
      <c r="H237" s="2" t="s">
        <v>374</v>
      </c>
      <c r="I237" s="2" t="s">
        <v>375</v>
      </c>
      <c r="J237" s="2" t="s">
        <v>99</v>
      </c>
      <c r="K237" s="2" t="s">
        <v>24</v>
      </c>
      <c r="L237" s="2" t="s">
        <v>899</v>
      </c>
      <c r="M237" s="2" t="s">
        <v>51</v>
      </c>
      <c r="N237" s="2">
        <v>33614</v>
      </c>
      <c r="O237" s="2" t="s">
        <v>27</v>
      </c>
      <c r="P237" s="2" t="s">
        <v>906</v>
      </c>
      <c r="Q237" s="2" t="s">
        <v>68</v>
      </c>
      <c r="R237" s="2" t="s">
        <v>158</v>
      </c>
      <c r="S237" s="2" t="s">
        <v>907</v>
      </c>
      <c r="T237" s="6">
        <v>617.97600000000011</v>
      </c>
      <c r="U237" s="2">
        <v>3</v>
      </c>
      <c r="V237" s="9">
        <v>0.2</v>
      </c>
      <c r="W237" s="6">
        <v>-7.724700000000098</v>
      </c>
      <c r="X237" s="12">
        <f>Table1[[#This Row],[Profit$]]/Table1[[#This Row],[Sales$]]</f>
        <v>-1.2500000000000157E-2</v>
      </c>
      <c r="Y237" s="13">
        <f>Table1[[#This Row],[Sales$]]-Table1[[#This Row],[Profit$]]</f>
        <v>625.70070000000021</v>
      </c>
      <c r="Z237" s="13">
        <f>Table1[[#This Row],[Sales$]]/Table1[[#This Row],[Quantity]]</f>
        <v>205.99200000000005</v>
      </c>
      <c r="AA237" s="13">
        <f>Table1[[#This Row],[Profit$]]/Table1[[#This Row],[Quantity]]</f>
        <v>-2.5749000000000328</v>
      </c>
      <c r="AB237" s="4" t="str">
        <f>IF(Table1[[#This Row],[Profit$]]&lt;0,"loss","profit")</f>
        <v>loss</v>
      </c>
      <c r="AC237" s="4" t="str">
        <f>IF(Table1[[#This Row],[Discount]]&gt;0.2,"high",IF(Table1[[#This Row],[Discount]]&gt;0.1,"average","low"))</f>
        <v>average</v>
      </c>
      <c r="AD237" s="12">
        <f>Table1[[#This Row],[Profit$]]/Table1[[#This Row],[cost price$]]</f>
        <v>-1.2345679012345831E-2</v>
      </c>
    </row>
    <row r="238" spans="1:30" ht="15.75" customHeight="1" x14ac:dyDescent="0.3">
      <c r="A238" s="2">
        <v>237</v>
      </c>
      <c r="B238" s="2" t="s">
        <v>908</v>
      </c>
      <c r="C238" s="3">
        <v>43051</v>
      </c>
      <c r="D238" s="3" t="str">
        <f>TEXT(Table1[[#This Row],[Order Date]],"MMMM")</f>
        <v>November</v>
      </c>
      <c r="E238" s="3" t="str">
        <f>TEXT(Table1[[#This Row],[Order Date]],"YYYy")</f>
        <v>2017</v>
      </c>
      <c r="F238" s="3">
        <v>43055</v>
      </c>
      <c r="G238" s="2" t="s">
        <v>47</v>
      </c>
      <c r="H238" s="2" t="s">
        <v>909</v>
      </c>
      <c r="I238" s="2" t="s">
        <v>910</v>
      </c>
      <c r="J238" s="2" t="s">
        <v>38</v>
      </c>
      <c r="K238" s="2" t="s">
        <v>24</v>
      </c>
      <c r="L238" s="2" t="s">
        <v>911</v>
      </c>
      <c r="M238" s="2" t="s">
        <v>40</v>
      </c>
      <c r="N238" s="2">
        <v>95051</v>
      </c>
      <c r="O238" s="2" t="s">
        <v>41</v>
      </c>
      <c r="P238" s="2" t="s">
        <v>912</v>
      </c>
      <c r="Q238" s="2" t="s">
        <v>43</v>
      </c>
      <c r="R238" s="2" t="s">
        <v>87</v>
      </c>
      <c r="S238" s="2" t="s">
        <v>913</v>
      </c>
      <c r="T238" s="6">
        <v>10.56</v>
      </c>
      <c r="U238" s="2">
        <v>2</v>
      </c>
      <c r="V238" s="9">
        <v>0</v>
      </c>
      <c r="W238" s="6">
        <v>4.7519999999999998</v>
      </c>
      <c r="X238" s="12">
        <f>Table1[[#This Row],[Profit$]]/Table1[[#This Row],[Sales$]]</f>
        <v>0.44999999999999996</v>
      </c>
      <c r="Y238" s="13">
        <f>Table1[[#This Row],[Sales$]]-Table1[[#This Row],[Profit$]]</f>
        <v>5.8080000000000007</v>
      </c>
      <c r="Z238" s="13">
        <f>Table1[[#This Row],[Sales$]]/Table1[[#This Row],[Quantity]]</f>
        <v>5.28</v>
      </c>
      <c r="AA238" s="13">
        <f>Table1[[#This Row],[Profit$]]/Table1[[#This Row],[Quantity]]</f>
        <v>2.3759999999999999</v>
      </c>
      <c r="AB238" s="4" t="str">
        <f>IF(Table1[[#This Row],[Profit$]]&lt;0,"loss","profit")</f>
        <v>profit</v>
      </c>
      <c r="AC238" s="4" t="str">
        <f>IF(Table1[[#This Row],[Discount]]&gt;0.2,"high",IF(Table1[[#This Row],[Discount]]&gt;0.1,"average","low"))</f>
        <v>low</v>
      </c>
      <c r="AD238" s="12">
        <f>Table1[[#This Row],[Profit$]]/Table1[[#This Row],[cost price$]]</f>
        <v>0.81818181818181801</v>
      </c>
    </row>
    <row r="239" spans="1:30" ht="15.75" customHeight="1" x14ac:dyDescent="0.3">
      <c r="A239" s="2">
        <v>238</v>
      </c>
      <c r="B239" s="2" t="s">
        <v>914</v>
      </c>
      <c r="C239" s="3">
        <v>42525</v>
      </c>
      <c r="D239" s="3" t="str">
        <f>TEXT(Table1[[#This Row],[Order Date]],"MMMM")</f>
        <v>June</v>
      </c>
      <c r="E239" s="3" t="str">
        <f>TEXT(Table1[[#This Row],[Order Date]],"YYYy")</f>
        <v>2016</v>
      </c>
      <c r="F239" s="3">
        <v>42530</v>
      </c>
      <c r="G239" s="2" t="s">
        <v>20</v>
      </c>
      <c r="H239" s="2" t="s">
        <v>915</v>
      </c>
      <c r="I239" s="2" t="s">
        <v>916</v>
      </c>
      <c r="J239" s="2" t="s">
        <v>23</v>
      </c>
      <c r="K239" s="2" t="s">
        <v>24</v>
      </c>
      <c r="L239" s="2" t="s">
        <v>300</v>
      </c>
      <c r="M239" s="2" t="s">
        <v>208</v>
      </c>
      <c r="N239" s="2">
        <v>60610</v>
      </c>
      <c r="O239" s="2" t="s">
        <v>102</v>
      </c>
      <c r="P239" s="2" t="s">
        <v>917</v>
      </c>
      <c r="Q239" s="2" t="s">
        <v>43</v>
      </c>
      <c r="R239" s="2" t="s">
        <v>87</v>
      </c>
      <c r="S239" s="2" t="s">
        <v>918</v>
      </c>
      <c r="T239" s="6">
        <v>25.920000000000005</v>
      </c>
      <c r="U239" s="2">
        <v>5</v>
      </c>
      <c r="V239" s="9">
        <v>0.2</v>
      </c>
      <c r="W239" s="6">
        <v>9.3960000000000008</v>
      </c>
      <c r="X239" s="12">
        <f>Table1[[#This Row],[Profit$]]/Table1[[#This Row],[Sales$]]</f>
        <v>0.36249999999999993</v>
      </c>
      <c r="Y239" s="13">
        <f>Table1[[#This Row],[Sales$]]-Table1[[#This Row],[Profit$]]</f>
        <v>16.524000000000004</v>
      </c>
      <c r="Z239" s="13">
        <f>Table1[[#This Row],[Sales$]]/Table1[[#This Row],[Quantity]]</f>
        <v>5.1840000000000011</v>
      </c>
      <c r="AA239" s="13">
        <f>Table1[[#This Row],[Profit$]]/Table1[[#This Row],[Quantity]]</f>
        <v>1.8792000000000002</v>
      </c>
      <c r="AB239" s="4" t="str">
        <f>IF(Table1[[#This Row],[Profit$]]&lt;0,"loss","profit")</f>
        <v>profit</v>
      </c>
      <c r="AC239" s="4" t="str">
        <f>IF(Table1[[#This Row],[Discount]]&gt;0.2,"high",IF(Table1[[#This Row],[Discount]]&gt;0.1,"average","low"))</f>
        <v>average</v>
      </c>
      <c r="AD239" s="12">
        <f>Table1[[#This Row],[Profit$]]/Table1[[#This Row],[cost price$]]</f>
        <v>0.56862745098039202</v>
      </c>
    </row>
    <row r="240" spans="1:30" ht="15.75" customHeight="1" x14ac:dyDescent="0.3">
      <c r="A240" s="2">
        <v>239</v>
      </c>
      <c r="B240" s="2" t="s">
        <v>914</v>
      </c>
      <c r="C240" s="3">
        <v>42525</v>
      </c>
      <c r="D240" s="3" t="str">
        <f>TEXT(Table1[[#This Row],[Order Date]],"MMMM")</f>
        <v>June</v>
      </c>
      <c r="E240" s="3" t="str">
        <f>TEXT(Table1[[#This Row],[Order Date]],"YYYy")</f>
        <v>2016</v>
      </c>
      <c r="F240" s="3">
        <v>42530</v>
      </c>
      <c r="G240" s="2" t="s">
        <v>20</v>
      </c>
      <c r="H240" s="2" t="s">
        <v>915</v>
      </c>
      <c r="I240" s="2" t="s">
        <v>916</v>
      </c>
      <c r="J240" s="2" t="s">
        <v>23</v>
      </c>
      <c r="K240" s="2" t="s">
        <v>24</v>
      </c>
      <c r="L240" s="2" t="s">
        <v>300</v>
      </c>
      <c r="M240" s="2" t="s">
        <v>208</v>
      </c>
      <c r="N240" s="2">
        <v>60610</v>
      </c>
      <c r="O240" s="2" t="s">
        <v>102</v>
      </c>
      <c r="P240" s="2" t="s">
        <v>919</v>
      </c>
      <c r="Q240" s="2" t="s">
        <v>29</v>
      </c>
      <c r="R240" s="2" t="s">
        <v>62</v>
      </c>
      <c r="S240" s="2" t="s">
        <v>920</v>
      </c>
      <c r="T240" s="6">
        <v>419.68000000000006</v>
      </c>
      <c r="U240" s="2">
        <v>5</v>
      </c>
      <c r="V240" s="9">
        <v>0.6</v>
      </c>
      <c r="W240" s="6">
        <v>-356.72799999999995</v>
      </c>
      <c r="X240" s="12">
        <f>Table1[[#This Row],[Profit$]]/Table1[[#This Row],[Sales$]]</f>
        <v>-0.84999999999999976</v>
      </c>
      <c r="Y240" s="13">
        <f>Table1[[#This Row],[Sales$]]-Table1[[#This Row],[Profit$]]</f>
        <v>776.40800000000002</v>
      </c>
      <c r="Z240" s="13">
        <f>Table1[[#This Row],[Sales$]]/Table1[[#This Row],[Quantity]]</f>
        <v>83.936000000000007</v>
      </c>
      <c r="AA240" s="13">
        <f>Table1[[#This Row],[Profit$]]/Table1[[#This Row],[Quantity]]</f>
        <v>-71.34559999999999</v>
      </c>
      <c r="AB240" s="4" t="str">
        <f>IF(Table1[[#This Row],[Profit$]]&lt;0,"loss","profit")</f>
        <v>loss</v>
      </c>
      <c r="AC240" s="4" t="str">
        <f>IF(Table1[[#This Row],[Discount]]&gt;0.2,"high",IF(Table1[[#This Row],[Discount]]&gt;0.1,"average","low"))</f>
        <v>high</v>
      </c>
      <c r="AD240" s="12">
        <f>Table1[[#This Row],[Profit$]]/Table1[[#This Row],[cost price$]]</f>
        <v>-0.45945945945945937</v>
      </c>
    </row>
    <row r="241" spans="1:30" ht="15.75" customHeight="1" x14ac:dyDescent="0.3">
      <c r="A241" s="2">
        <v>240</v>
      </c>
      <c r="B241" s="2" t="s">
        <v>914</v>
      </c>
      <c r="C241" s="3">
        <v>42525</v>
      </c>
      <c r="D241" s="3" t="str">
        <f>TEXT(Table1[[#This Row],[Order Date]],"MMMM")</f>
        <v>June</v>
      </c>
      <c r="E241" s="3" t="str">
        <f>TEXT(Table1[[#This Row],[Order Date]],"YYYy")</f>
        <v>2016</v>
      </c>
      <c r="F241" s="3">
        <v>42530</v>
      </c>
      <c r="G241" s="2" t="s">
        <v>20</v>
      </c>
      <c r="H241" s="2" t="s">
        <v>915</v>
      </c>
      <c r="I241" s="2" t="s">
        <v>916</v>
      </c>
      <c r="J241" s="2" t="s">
        <v>23</v>
      </c>
      <c r="K241" s="2" t="s">
        <v>24</v>
      </c>
      <c r="L241" s="2" t="s">
        <v>300</v>
      </c>
      <c r="M241" s="2" t="s">
        <v>208</v>
      </c>
      <c r="N241" s="2">
        <v>60610</v>
      </c>
      <c r="O241" s="2" t="s">
        <v>102</v>
      </c>
      <c r="P241" s="2" t="s">
        <v>921</v>
      </c>
      <c r="Q241" s="2" t="s">
        <v>29</v>
      </c>
      <c r="R241" s="2" t="s">
        <v>62</v>
      </c>
      <c r="S241" s="2" t="s">
        <v>922</v>
      </c>
      <c r="T241" s="6">
        <v>11.688000000000001</v>
      </c>
      <c r="U241" s="2">
        <v>3</v>
      </c>
      <c r="V241" s="9">
        <v>0.6</v>
      </c>
      <c r="W241" s="6">
        <v>-4.6751999999999985</v>
      </c>
      <c r="X241" s="12">
        <f>Table1[[#This Row],[Profit$]]/Table1[[#This Row],[Sales$]]</f>
        <v>-0.39999999999999986</v>
      </c>
      <c r="Y241" s="13">
        <f>Table1[[#This Row],[Sales$]]-Table1[[#This Row],[Profit$]]</f>
        <v>16.363199999999999</v>
      </c>
      <c r="Z241" s="13">
        <f>Table1[[#This Row],[Sales$]]/Table1[[#This Row],[Quantity]]</f>
        <v>3.8960000000000004</v>
      </c>
      <c r="AA241" s="13">
        <f>Table1[[#This Row],[Profit$]]/Table1[[#This Row],[Quantity]]</f>
        <v>-1.5583999999999996</v>
      </c>
      <c r="AB241" s="4" t="str">
        <f>IF(Table1[[#This Row],[Profit$]]&lt;0,"loss","profit")</f>
        <v>loss</v>
      </c>
      <c r="AC241" s="4" t="str">
        <f>IF(Table1[[#This Row],[Discount]]&gt;0.2,"high",IF(Table1[[#This Row],[Discount]]&gt;0.1,"average","low"))</f>
        <v>high</v>
      </c>
      <c r="AD241" s="12">
        <f>Table1[[#This Row],[Profit$]]/Table1[[#This Row],[cost price$]]</f>
        <v>-0.28571428571428564</v>
      </c>
    </row>
    <row r="242" spans="1:30" ht="15.75" customHeight="1" x14ac:dyDescent="0.3">
      <c r="A242" s="2">
        <v>241</v>
      </c>
      <c r="B242" s="2" t="s">
        <v>914</v>
      </c>
      <c r="C242" s="3">
        <v>42525</v>
      </c>
      <c r="D242" s="3" t="str">
        <f>TEXT(Table1[[#This Row],[Order Date]],"MMMM")</f>
        <v>June</v>
      </c>
      <c r="E242" s="3" t="str">
        <f>TEXT(Table1[[#This Row],[Order Date]],"YYYy")</f>
        <v>2016</v>
      </c>
      <c r="F242" s="3">
        <v>42530</v>
      </c>
      <c r="G242" s="2" t="s">
        <v>20</v>
      </c>
      <c r="H242" s="2" t="s">
        <v>915</v>
      </c>
      <c r="I242" s="2" t="s">
        <v>916</v>
      </c>
      <c r="J242" s="2" t="s">
        <v>23</v>
      </c>
      <c r="K242" s="2" t="s">
        <v>24</v>
      </c>
      <c r="L242" s="2" t="s">
        <v>300</v>
      </c>
      <c r="M242" s="2" t="s">
        <v>208</v>
      </c>
      <c r="N242" s="2">
        <v>60610</v>
      </c>
      <c r="O242" s="2" t="s">
        <v>102</v>
      </c>
      <c r="P242" s="2" t="s">
        <v>923</v>
      </c>
      <c r="Q242" s="2" t="s">
        <v>68</v>
      </c>
      <c r="R242" s="2" t="s">
        <v>69</v>
      </c>
      <c r="S242" s="2" t="s">
        <v>924</v>
      </c>
      <c r="T242" s="6">
        <v>31.983999999999998</v>
      </c>
      <c r="U242" s="2">
        <v>2</v>
      </c>
      <c r="V242" s="9">
        <v>0.2</v>
      </c>
      <c r="W242" s="6">
        <v>11.194399999999998</v>
      </c>
      <c r="X242" s="12">
        <f>Table1[[#This Row],[Profit$]]/Table1[[#This Row],[Sales$]]</f>
        <v>0.35</v>
      </c>
      <c r="Y242" s="13">
        <f>Table1[[#This Row],[Sales$]]-Table1[[#This Row],[Profit$]]</f>
        <v>20.7896</v>
      </c>
      <c r="Z242" s="13">
        <f>Table1[[#This Row],[Sales$]]/Table1[[#This Row],[Quantity]]</f>
        <v>15.991999999999999</v>
      </c>
      <c r="AA242" s="13">
        <f>Table1[[#This Row],[Profit$]]/Table1[[#This Row],[Quantity]]</f>
        <v>5.5971999999999991</v>
      </c>
      <c r="AB242" s="4" t="str">
        <f>IF(Table1[[#This Row],[Profit$]]&lt;0,"loss","profit")</f>
        <v>profit</v>
      </c>
      <c r="AC242" s="4" t="str">
        <f>IF(Table1[[#This Row],[Discount]]&gt;0.2,"high",IF(Table1[[#This Row],[Discount]]&gt;0.1,"average","low"))</f>
        <v>average</v>
      </c>
      <c r="AD242" s="12">
        <f>Table1[[#This Row],[Profit$]]/Table1[[#This Row],[cost price$]]</f>
        <v>0.53846153846153832</v>
      </c>
    </row>
    <row r="243" spans="1:30" ht="15.75" customHeight="1" x14ac:dyDescent="0.3">
      <c r="A243" s="2">
        <v>242</v>
      </c>
      <c r="B243" s="2" t="s">
        <v>914</v>
      </c>
      <c r="C243" s="3">
        <v>42525</v>
      </c>
      <c r="D243" s="3" t="str">
        <f>TEXT(Table1[[#This Row],[Order Date]],"MMMM")</f>
        <v>June</v>
      </c>
      <c r="E243" s="3" t="str">
        <f>TEXT(Table1[[#This Row],[Order Date]],"YYYy")</f>
        <v>2016</v>
      </c>
      <c r="F243" s="3">
        <v>42530</v>
      </c>
      <c r="G243" s="2" t="s">
        <v>20</v>
      </c>
      <c r="H243" s="2" t="s">
        <v>915</v>
      </c>
      <c r="I243" s="2" t="s">
        <v>916</v>
      </c>
      <c r="J243" s="2" t="s">
        <v>23</v>
      </c>
      <c r="K243" s="2" t="s">
        <v>24</v>
      </c>
      <c r="L243" s="2" t="s">
        <v>300</v>
      </c>
      <c r="M243" s="2" t="s">
        <v>208</v>
      </c>
      <c r="N243" s="2">
        <v>60610</v>
      </c>
      <c r="O243" s="2" t="s">
        <v>102</v>
      </c>
      <c r="P243" s="2" t="s">
        <v>925</v>
      </c>
      <c r="Q243" s="2" t="s">
        <v>29</v>
      </c>
      <c r="R243" s="2" t="s">
        <v>53</v>
      </c>
      <c r="S243" s="2" t="s">
        <v>926</v>
      </c>
      <c r="T243" s="6">
        <v>177.22499999999999</v>
      </c>
      <c r="U243" s="2">
        <v>5</v>
      </c>
      <c r="V243" s="9">
        <v>0.5</v>
      </c>
      <c r="W243" s="6">
        <v>-120.51299999999998</v>
      </c>
      <c r="X243" s="12">
        <f>Table1[[#This Row],[Profit$]]/Table1[[#This Row],[Sales$]]</f>
        <v>-0.67999999999999994</v>
      </c>
      <c r="Y243" s="13">
        <f>Table1[[#This Row],[Sales$]]-Table1[[#This Row],[Profit$]]</f>
        <v>297.73799999999994</v>
      </c>
      <c r="Z243" s="13">
        <f>Table1[[#This Row],[Sales$]]/Table1[[#This Row],[Quantity]]</f>
        <v>35.445</v>
      </c>
      <c r="AA243" s="13">
        <f>Table1[[#This Row],[Profit$]]/Table1[[#This Row],[Quantity]]</f>
        <v>-24.102599999999995</v>
      </c>
      <c r="AB243" s="4" t="str">
        <f>IF(Table1[[#This Row],[Profit$]]&lt;0,"loss","profit")</f>
        <v>loss</v>
      </c>
      <c r="AC243" s="4" t="str">
        <f>IF(Table1[[#This Row],[Discount]]&gt;0.2,"high",IF(Table1[[#This Row],[Discount]]&gt;0.1,"average","low"))</f>
        <v>high</v>
      </c>
      <c r="AD243" s="12">
        <f>Table1[[#This Row],[Profit$]]/Table1[[#This Row],[cost price$]]</f>
        <v>-0.40476190476190477</v>
      </c>
    </row>
    <row r="244" spans="1:30" ht="15.75" customHeight="1" x14ac:dyDescent="0.3">
      <c r="A244" s="2">
        <v>243</v>
      </c>
      <c r="B244" s="2" t="s">
        <v>914</v>
      </c>
      <c r="C244" s="3">
        <v>42525</v>
      </c>
      <c r="D244" s="3" t="str">
        <f>TEXT(Table1[[#This Row],[Order Date]],"MMMM")</f>
        <v>June</v>
      </c>
      <c r="E244" s="3" t="str">
        <f>TEXT(Table1[[#This Row],[Order Date]],"YYYy")</f>
        <v>2016</v>
      </c>
      <c r="F244" s="3">
        <v>42530</v>
      </c>
      <c r="G244" s="2" t="s">
        <v>20</v>
      </c>
      <c r="H244" s="2" t="s">
        <v>915</v>
      </c>
      <c r="I244" s="2" t="s">
        <v>916</v>
      </c>
      <c r="J244" s="2" t="s">
        <v>23</v>
      </c>
      <c r="K244" s="2" t="s">
        <v>24</v>
      </c>
      <c r="L244" s="2" t="s">
        <v>300</v>
      </c>
      <c r="M244" s="2" t="s">
        <v>208</v>
      </c>
      <c r="N244" s="2">
        <v>60610</v>
      </c>
      <c r="O244" s="2" t="s">
        <v>102</v>
      </c>
      <c r="P244" s="2" t="s">
        <v>927</v>
      </c>
      <c r="Q244" s="2" t="s">
        <v>29</v>
      </c>
      <c r="R244" s="2" t="s">
        <v>62</v>
      </c>
      <c r="S244" s="2" t="s">
        <v>928</v>
      </c>
      <c r="T244" s="6">
        <v>4.0440000000000005</v>
      </c>
      <c r="U244" s="2">
        <v>3</v>
      </c>
      <c r="V244" s="9">
        <v>0.6</v>
      </c>
      <c r="W244" s="6">
        <v>-2.8307999999999995</v>
      </c>
      <c r="X244" s="12">
        <f>Table1[[#This Row],[Profit$]]/Table1[[#This Row],[Sales$]]</f>
        <v>-0.69999999999999984</v>
      </c>
      <c r="Y244" s="13">
        <f>Table1[[#This Row],[Sales$]]-Table1[[#This Row],[Profit$]]</f>
        <v>6.8748000000000005</v>
      </c>
      <c r="Z244" s="13">
        <f>Table1[[#This Row],[Sales$]]/Table1[[#This Row],[Quantity]]</f>
        <v>1.3480000000000001</v>
      </c>
      <c r="AA244" s="13">
        <f>Table1[[#This Row],[Profit$]]/Table1[[#This Row],[Quantity]]</f>
        <v>-0.94359999999999988</v>
      </c>
      <c r="AB244" s="4" t="str">
        <f>IF(Table1[[#This Row],[Profit$]]&lt;0,"loss","profit")</f>
        <v>loss</v>
      </c>
      <c r="AC244" s="4" t="str">
        <f>IF(Table1[[#This Row],[Discount]]&gt;0.2,"high",IF(Table1[[#This Row],[Discount]]&gt;0.1,"average","low"))</f>
        <v>high</v>
      </c>
      <c r="AD244" s="12">
        <f>Table1[[#This Row],[Profit$]]/Table1[[#This Row],[cost price$]]</f>
        <v>-0.41176470588235287</v>
      </c>
    </row>
    <row r="245" spans="1:30" ht="15.75" customHeight="1" x14ac:dyDescent="0.3">
      <c r="A245" s="2">
        <v>244</v>
      </c>
      <c r="B245" s="2" t="s">
        <v>914</v>
      </c>
      <c r="C245" s="3">
        <v>42525</v>
      </c>
      <c r="D245" s="3" t="str">
        <f>TEXT(Table1[[#This Row],[Order Date]],"MMMM")</f>
        <v>June</v>
      </c>
      <c r="E245" s="3" t="str">
        <f>TEXT(Table1[[#This Row],[Order Date]],"YYYy")</f>
        <v>2016</v>
      </c>
      <c r="F245" s="3">
        <v>42530</v>
      </c>
      <c r="G245" s="2" t="s">
        <v>20</v>
      </c>
      <c r="H245" s="2" t="s">
        <v>915</v>
      </c>
      <c r="I245" s="2" t="s">
        <v>916</v>
      </c>
      <c r="J245" s="2" t="s">
        <v>23</v>
      </c>
      <c r="K245" s="2" t="s">
        <v>24</v>
      </c>
      <c r="L245" s="2" t="s">
        <v>300</v>
      </c>
      <c r="M245" s="2" t="s">
        <v>208</v>
      </c>
      <c r="N245" s="2">
        <v>60610</v>
      </c>
      <c r="O245" s="2" t="s">
        <v>102</v>
      </c>
      <c r="P245" s="2" t="s">
        <v>779</v>
      </c>
      <c r="Q245" s="2" t="s">
        <v>43</v>
      </c>
      <c r="R245" s="2" t="s">
        <v>65</v>
      </c>
      <c r="S245" s="2" t="s">
        <v>780</v>
      </c>
      <c r="T245" s="6">
        <v>7.4080000000000004</v>
      </c>
      <c r="U245" s="2">
        <v>2</v>
      </c>
      <c r="V245" s="9">
        <v>0.2</v>
      </c>
      <c r="W245" s="6">
        <v>1.2037999999999995</v>
      </c>
      <c r="X245" s="12">
        <f>Table1[[#This Row],[Profit$]]/Table1[[#This Row],[Sales$]]</f>
        <v>0.16249999999999992</v>
      </c>
      <c r="Y245" s="13">
        <f>Table1[[#This Row],[Sales$]]-Table1[[#This Row],[Profit$]]</f>
        <v>6.204200000000001</v>
      </c>
      <c r="Z245" s="13">
        <f>Table1[[#This Row],[Sales$]]/Table1[[#This Row],[Quantity]]</f>
        <v>3.7040000000000002</v>
      </c>
      <c r="AA245" s="13">
        <f>Table1[[#This Row],[Profit$]]/Table1[[#This Row],[Quantity]]</f>
        <v>0.60189999999999977</v>
      </c>
      <c r="AB245" s="4" t="str">
        <f>IF(Table1[[#This Row],[Profit$]]&lt;0,"loss","profit")</f>
        <v>profit</v>
      </c>
      <c r="AC245" s="4" t="str">
        <f>IF(Table1[[#This Row],[Discount]]&gt;0.2,"high",IF(Table1[[#This Row],[Discount]]&gt;0.1,"average","low"))</f>
        <v>average</v>
      </c>
      <c r="AD245" s="12">
        <f>Table1[[#This Row],[Profit$]]/Table1[[#This Row],[cost price$]]</f>
        <v>0.19402985074626855</v>
      </c>
    </row>
    <row r="246" spans="1:30" ht="15.75" customHeight="1" x14ac:dyDescent="0.3">
      <c r="A246" s="2">
        <v>245</v>
      </c>
      <c r="B246" s="2" t="s">
        <v>929</v>
      </c>
      <c r="C246" s="3">
        <v>41791</v>
      </c>
      <c r="D246" s="3" t="str">
        <f>TEXT(Table1[[#This Row],[Order Date]],"MMMM")</f>
        <v>June</v>
      </c>
      <c r="E246" s="3" t="str">
        <f>TEXT(Table1[[#This Row],[Order Date]],"YYYy")</f>
        <v>2014</v>
      </c>
      <c r="F246" s="3">
        <v>41796</v>
      </c>
      <c r="G246" s="2" t="s">
        <v>20</v>
      </c>
      <c r="H246" s="2" t="s">
        <v>930</v>
      </c>
      <c r="I246" s="2" t="s">
        <v>931</v>
      </c>
      <c r="J246" s="2" t="s">
        <v>99</v>
      </c>
      <c r="K246" s="2" t="s">
        <v>24</v>
      </c>
      <c r="L246" s="2" t="s">
        <v>932</v>
      </c>
      <c r="M246" s="2" t="s">
        <v>226</v>
      </c>
      <c r="N246" s="2">
        <v>55044</v>
      </c>
      <c r="O246" s="2" t="s">
        <v>102</v>
      </c>
      <c r="P246" s="2" t="s">
        <v>530</v>
      </c>
      <c r="Q246" s="2" t="s">
        <v>29</v>
      </c>
      <c r="R246" s="2" t="s">
        <v>33</v>
      </c>
      <c r="S246" s="2" t="s">
        <v>531</v>
      </c>
      <c r="T246" s="6">
        <v>2001.8600000000001</v>
      </c>
      <c r="U246" s="2">
        <v>7</v>
      </c>
      <c r="V246" s="9">
        <v>0</v>
      </c>
      <c r="W246" s="6">
        <v>580.53939999999989</v>
      </c>
      <c r="X246" s="12">
        <f>Table1[[#This Row],[Profit$]]/Table1[[#This Row],[Sales$]]</f>
        <v>0.28999999999999992</v>
      </c>
      <c r="Y246" s="13">
        <f>Table1[[#This Row],[Sales$]]-Table1[[#This Row],[Profit$]]</f>
        <v>1421.3206000000002</v>
      </c>
      <c r="Z246" s="13">
        <f>Table1[[#This Row],[Sales$]]/Table1[[#This Row],[Quantity]]</f>
        <v>285.98</v>
      </c>
      <c r="AA246" s="13">
        <f>Table1[[#This Row],[Profit$]]/Table1[[#This Row],[Quantity]]</f>
        <v>82.93419999999999</v>
      </c>
      <c r="AB246" s="4" t="str">
        <f>IF(Table1[[#This Row],[Profit$]]&lt;0,"loss","profit")</f>
        <v>profit</v>
      </c>
      <c r="AC246" s="4" t="str">
        <f>IF(Table1[[#This Row],[Discount]]&gt;0.2,"high",IF(Table1[[#This Row],[Discount]]&gt;0.1,"average","low"))</f>
        <v>low</v>
      </c>
      <c r="AD246" s="12">
        <f>Table1[[#This Row],[Profit$]]/Table1[[#This Row],[cost price$]]</f>
        <v>0.40845070422535196</v>
      </c>
    </row>
    <row r="247" spans="1:30" ht="15.75" customHeight="1" x14ac:dyDescent="0.3">
      <c r="A247" s="2">
        <v>246</v>
      </c>
      <c r="B247" s="2" t="s">
        <v>929</v>
      </c>
      <c r="C247" s="3">
        <v>41791</v>
      </c>
      <c r="D247" s="3" t="str">
        <f>TEXT(Table1[[#This Row],[Order Date]],"MMMM")</f>
        <v>June</v>
      </c>
      <c r="E247" s="3" t="str">
        <f>TEXT(Table1[[#This Row],[Order Date]],"YYYy")</f>
        <v>2014</v>
      </c>
      <c r="F247" s="3">
        <v>41796</v>
      </c>
      <c r="G247" s="2" t="s">
        <v>20</v>
      </c>
      <c r="H247" s="2" t="s">
        <v>930</v>
      </c>
      <c r="I247" s="2" t="s">
        <v>931</v>
      </c>
      <c r="J247" s="2" t="s">
        <v>99</v>
      </c>
      <c r="K247" s="2" t="s">
        <v>24</v>
      </c>
      <c r="L247" s="2" t="s">
        <v>932</v>
      </c>
      <c r="M247" s="2" t="s">
        <v>226</v>
      </c>
      <c r="N247" s="2">
        <v>55044</v>
      </c>
      <c r="O247" s="2" t="s">
        <v>102</v>
      </c>
      <c r="P247" s="2" t="s">
        <v>933</v>
      </c>
      <c r="Q247" s="2" t="s">
        <v>43</v>
      </c>
      <c r="R247" s="2" t="s">
        <v>56</v>
      </c>
      <c r="S247" s="2" t="s">
        <v>934</v>
      </c>
      <c r="T247" s="6">
        <v>166.72</v>
      </c>
      <c r="U247" s="2">
        <v>2</v>
      </c>
      <c r="V247" s="9">
        <v>0</v>
      </c>
      <c r="W247" s="6">
        <v>41.680000000000007</v>
      </c>
      <c r="X247" s="12">
        <f>Table1[[#This Row],[Profit$]]/Table1[[#This Row],[Sales$]]</f>
        <v>0.25000000000000006</v>
      </c>
      <c r="Y247" s="13">
        <f>Table1[[#This Row],[Sales$]]-Table1[[#This Row],[Profit$]]</f>
        <v>125.03999999999999</v>
      </c>
      <c r="Z247" s="13">
        <f>Table1[[#This Row],[Sales$]]/Table1[[#This Row],[Quantity]]</f>
        <v>83.36</v>
      </c>
      <c r="AA247" s="13">
        <f>Table1[[#This Row],[Profit$]]/Table1[[#This Row],[Quantity]]</f>
        <v>20.840000000000003</v>
      </c>
      <c r="AB247" s="4" t="str">
        <f>IF(Table1[[#This Row],[Profit$]]&lt;0,"loss","profit")</f>
        <v>profit</v>
      </c>
      <c r="AC247" s="4" t="str">
        <f>IF(Table1[[#This Row],[Discount]]&gt;0.2,"high",IF(Table1[[#This Row],[Discount]]&gt;0.1,"average","low"))</f>
        <v>low</v>
      </c>
      <c r="AD247" s="12">
        <f>Table1[[#This Row],[Profit$]]/Table1[[#This Row],[cost price$]]</f>
        <v>0.33333333333333343</v>
      </c>
    </row>
    <row r="248" spans="1:30" ht="15.75" customHeight="1" x14ac:dyDescent="0.3">
      <c r="A248" s="2">
        <v>247</v>
      </c>
      <c r="B248" s="2" t="s">
        <v>929</v>
      </c>
      <c r="C248" s="3">
        <v>41791</v>
      </c>
      <c r="D248" s="3" t="str">
        <f>TEXT(Table1[[#This Row],[Order Date]],"MMMM")</f>
        <v>June</v>
      </c>
      <c r="E248" s="3" t="str">
        <f>TEXT(Table1[[#This Row],[Order Date]],"YYYy")</f>
        <v>2014</v>
      </c>
      <c r="F248" s="3">
        <v>41796</v>
      </c>
      <c r="G248" s="2" t="s">
        <v>20</v>
      </c>
      <c r="H248" s="2" t="s">
        <v>930</v>
      </c>
      <c r="I248" s="2" t="s">
        <v>931</v>
      </c>
      <c r="J248" s="2" t="s">
        <v>99</v>
      </c>
      <c r="K248" s="2" t="s">
        <v>24</v>
      </c>
      <c r="L248" s="2" t="s">
        <v>932</v>
      </c>
      <c r="M248" s="2" t="s">
        <v>226</v>
      </c>
      <c r="N248" s="2">
        <v>55044</v>
      </c>
      <c r="O248" s="2" t="s">
        <v>102</v>
      </c>
      <c r="P248" s="2" t="s">
        <v>935</v>
      </c>
      <c r="Q248" s="2" t="s">
        <v>43</v>
      </c>
      <c r="R248" s="2" t="s">
        <v>87</v>
      </c>
      <c r="S248" s="2" t="s">
        <v>936</v>
      </c>
      <c r="T248" s="6">
        <v>47.88</v>
      </c>
      <c r="U248" s="2">
        <v>6</v>
      </c>
      <c r="V248" s="9">
        <v>0</v>
      </c>
      <c r="W248" s="6">
        <v>23.94</v>
      </c>
      <c r="X248" s="12">
        <f>Table1[[#This Row],[Profit$]]/Table1[[#This Row],[Sales$]]</f>
        <v>0.5</v>
      </c>
      <c r="Y248" s="13">
        <f>Table1[[#This Row],[Sales$]]-Table1[[#This Row],[Profit$]]</f>
        <v>23.94</v>
      </c>
      <c r="Z248" s="13">
        <f>Table1[[#This Row],[Sales$]]/Table1[[#This Row],[Quantity]]</f>
        <v>7.98</v>
      </c>
      <c r="AA248" s="13">
        <f>Table1[[#This Row],[Profit$]]/Table1[[#This Row],[Quantity]]</f>
        <v>3.99</v>
      </c>
      <c r="AB248" s="4" t="str">
        <f>IF(Table1[[#This Row],[Profit$]]&lt;0,"loss","profit")</f>
        <v>profit</v>
      </c>
      <c r="AC248" s="4" t="str">
        <f>IF(Table1[[#This Row],[Discount]]&gt;0.2,"high",IF(Table1[[#This Row],[Discount]]&gt;0.1,"average","low"))</f>
        <v>low</v>
      </c>
      <c r="AD248" s="12">
        <f>Table1[[#This Row],[Profit$]]/Table1[[#This Row],[cost price$]]</f>
        <v>1</v>
      </c>
    </row>
    <row r="249" spans="1:30" ht="15.75" customHeight="1" x14ac:dyDescent="0.3">
      <c r="A249" s="2">
        <v>248</v>
      </c>
      <c r="B249" s="2" t="s">
        <v>929</v>
      </c>
      <c r="C249" s="3">
        <v>41791</v>
      </c>
      <c r="D249" s="3" t="str">
        <f>TEXT(Table1[[#This Row],[Order Date]],"MMMM")</f>
        <v>June</v>
      </c>
      <c r="E249" s="3" t="str">
        <f>TEXT(Table1[[#This Row],[Order Date]],"YYYy")</f>
        <v>2014</v>
      </c>
      <c r="F249" s="3">
        <v>41796</v>
      </c>
      <c r="G249" s="2" t="s">
        <v>20</v>
      </c>
      <c r="H249" s="2" t="s">
        <v>930</v>
      </c>
      <c r="I249" s="2" t="s">
        <v>931</v>
      </c>
      <c r="J249" s="2" t="s">
        <v>99</v>
      </c>
      <c r="K249" s="2" t="s">
        <v>24</v>
      </c>
      <c r="L249" s="2" t="s">
        <v>932</v>
      </c>
      <c r="M249" s="2" t="s">
        <v>226</v>
      </c>
      <c r="N249" s="2">
        <v>55044</v>
      </c>
      <c r="O249" s="2" t="s">
        <v>102</v>
      </c>
      <c r="P249" s="2" t="s">
        <v>937</v>
      </c>
      <c r="Q249" s="2" t="s">
        <v>43</v>
      </c>
      <c r="R249" s="2" t="s">
        <v>75</v>
      </c>
      <c r="S249" s="2" t="s">
        <v>938</v>
      </c>
      <c r="T249" s="6">
        <v>1503.25</v>
      </c>
      <c r="U249" s="2">
        <v>5</v>
      </c>
      <c r="V249" s="9">
        <v>0</v>
      </c>
      <c r="W249" s="6">
        <v>496.07249999999993</v>
      </c>
      <c r="X249" s="12">
        <f>Table1[[#This Row],[Profit$]]/Table1[[#This Row],[Sales$]]</f>
        <v>0.32999999999999996</v>
      </c>
      <c r="Y249" s="13">
        <f>Table1[[#This Row],[Sales$]]-Table1[[#This Row],[Profit$]]</f>
        <v>1007.1775</v>
      </c>
      <c r="Z249" s="13">
        <f>Table1[[#This Row],[Sales$]]/Table1[[#This Row],[Quantity]]</f>
        <v>300.64999999999998</v>
      </c>
      <c r="AA249" s="13">
        <f>Table1[[#This Row],[Profit$]]/Table1[[#This Row],[Quantity]]</f>
        <v>99.214499999999987</v>
      </c>
      <c r="AB249" s="4" t="str">
        <f>IF(Table1[[#This Row],[Profit$]]&lt;0,"loss","profit")</f>
        <v>profit</v>
      </c>
      <c r="AC249" s="4" t="str">
        <f>IF(Table1[[#This Row],[Discount]]&gt;0.2,"high",IF(Table1[[#This Row],[Discount]]&gt;0.1,"average","low"))</f>
        <v>low</v>
      </c>
      <c r="AD249" s="12">
        <f>Table1[[#This Row],[Profit$]]/Table1[[#This Row],[cost price$]]</f>
        <v>0.49253731343283574</v>
      </c>
    </row>
    <row r="250" spans="1:30" ht="15.75" customHeight="1" x14ac:dyDescent="0.3">
      <c r="A250" s="2">
        <v>249</v>
      </c>
      <c r="B250" s="2" t="s">
        <v>929</v>
      </c>
      <c r="C250" s="3">
        <v>41791</v>
      </c>
      <c r="D250" s="3" t="str">
        <f>TEXT(Table1[[#This Row],[Order Date]],"MMMM")</f>
        <v>June</v>
      </c>
      <c r="E250" s="3" t="str">
        <f>TEXT(Table1[[#This Row],[Order Date]],"YYYy")</f>
        <v>2014</v>
      </c>
      <c r="F250" s="3">
        <v>41796</v>
      </c>
      <c r="G250" s="2" t="s">
        <v>20</v>
      </c>
      <c r="H250" s="2" t="s">
        <v>930</v>
      </c>
      <c r="I250" s="2" t="s">
        <v>931</v>
      </c>
      <c r="J250" s="2" t="s">
        <v>99</v>
      </c>
      <c r="K250" s="2" t="s">
        <v>24</v>
      </c>
      <c r="L250" s="2" t="s">
        <v>932</v>
      </c>
      <c r="M250" s="2" t="s">
        <v>226</v>
      </c>
      <c r="N250" s="2">
        <v>55044</v>
      </c>
      <c r="O250" s="2" t="s">
        <v>102</v>
      </c>
      <c r="P250" s="2" t="s">
        <v>767</v>
      </c>
      <c r="Q250" s="2" t="s">
        <v>43</v>
      </c>
      <c r="R250" s="2" t="s">
        <v>87</v>
      </c>
      <c r="S250" s="2" t="s">
        <v>768</v>
      </c>
      <c r="T250" s="6">
        <v>25.92</v>
      </c>
      <c r="U250" s="2">
        <v>4</v>
      </c>
      <c r="V250" s="9">
        <v>0</v>
      </c>
      <c r="W250" s="6">
        <v>12.441600000000001</v>
      </c>
      <c r="X250" s="12">
        <f>Table1[[#This Row],[Profit$]]/Table1[[#This Row],[Sales$]]</f>
        <v>0.48000000000000004</v>
      </c>
      <c r="Y250" s="13">
        <f>Table1[[#This Row],[Sales$]]-Table1[[#This Row],[Profit$]]</f>
        <v>13.478400000000001</v>
      </c>
      <c r="Z250" s="13">
        <f>Table1[[#This Row],[Sales$]]/Table1[[#This Row],[Quantity]]</f>
        <v>6.48</v>
      </c>
      <c r="AA250" s="13">
        <f>Table1[[#This Row],[Profit$]]/Table1[[#This Row],[Quantity]]</f>
        <v>3.1104000000000003</v>
      </c>
      <c r="AB250" s="4" t="str">
        <f>IF(Table1[[#This Row],[Profit$]]&lt;0,"loss","profit")</f>
        <v>profit</v>
      </c>
      <c r="AC250" s="4" t="str">
        <f>IF(Table1[[#This Row],[Discount]]&gt;0.2,"high",IF(Table1[[#This Row],[Discount]]&gt;0.1,"average","low"))</f>
        <v>low</v>
      </c>
      <c r="AD250" s="12">
        <f>Table1[[#This Row],[Profit$]]/Table1[[#This Row],[cost price$]]</f>
        <v>0.92307692307692313</v>
      </c>
    </row>
    <row r="251" spans="1:30" ht="15.75" customHeight="1" x14ac:dyDescent="0.3">
      <c r="A251" s="2">
        <v>250</v>
      </c>
      <c r="B251" s="2" t="s">
        <v>939</v>
      </c>
      <c r="C251" s="3">
        <v>42714</v>
      </c>
      <c r="D251" s="3" t="str">
        <f>TEXT(Table1[[#This Row],[Order Date]],"MMMM")</f>
        <v>December</v>
      </c>
      <c r="E251" s="3" t="str">
        <f>TEXT(Table1[[#This Row],[Order Date]],"YYYy")</f>
        <v>2016</v>
      </c>
      <c r="F251" s="3">
        <v>42719</v>
      </c>
      <c r="G251" s="2" t="s">
        <v>20</v>
      </c>
      <c r="H251" s="2" t="s">
        <v>940</v>
      </c>
      <c r="I251" s="2" t="s">
        <v>941</v>
      </c>
      <c r="J251" s="2" t="s">
        <v>23</v>
      </c>
      <c r="K251" s="2" t="s">
        <v>24</v>
      </c>
      <c r="L251" s="2" t="s">
        <v>124</v>
      </c>
      <c r="M251" s="2" t="s">
        <v>40</v>
      </c>
      <c r="N251" s="2">
        <v>94109</v>
      </c>
      <c r="O251" s="2" t="s">
        <v>41</v>
      </c>
      <c r="P251" s="2" t="s">
        <v>942</v>
      </c>
      <c r="Q251" s="2" t="s">
        <v>29</v>
      </c>
      <c r="R251" s="2" t="s">
        <v>33</v>
      </c>
      <c r="S251" s="2" t="s">
        <v>943</v>
      </c>
      <c r="T251" s="6">
        <v>321.56799999999998</v>
      </c>
      <c r="U251" s="2">
        <v>2</v>
      </c>
      <c r="V251" s="9">
        <v>0.2</v>
      </c>
      <c r="W251" s="6">
        <v>28.137200000000007</v>
      </c>
      <c r="X251" s="12">
        <f>Table1[[#This Row],[Profit$]]/Table1[[#This Row],[Sales$]]</f>
        <v>8.7500000000000022E-2</v>
      </c>
      <c r="Y251" s="13">
        <f>Table1[[#This Row],[Sales$]]-Table1[[#This Row],[Profit$]]</f>
        <v>293.43079999999998</v>
      </c>
      <c r="Z251" s="13">
        <f>Table1[[#This Row],[Sales$]]/Table1[[#This Row],[Quantity]]</f>
        <v>160.78399999999999</v>
      </c>
      <c r="AA251" s="13">
        <f>Table1[[#This Row],[Profit$]]/Table1[[#This Row],[Quantity]]</f>
        <v>14.068600000000004</v>
      </c>
      <c r="AB251" s="4" t="str">
        <f>IF(Table1[[#This Row],[Profit$]]&lt;0,"loss","profit")</f>
        <v>profit</v>
      </c>
      <c r="AC251" s="4" t="str">
        <f>IF(Table1[[#This Row],[Discount]]&gt;0.2,"high",IF(Table1[[#This Row],[Discount]]&gt;0.1,"average","low"))</f>
        <v>average</v>
      </c>
      <c r="AD251" s="12">
        <f>Table1[[#This Row],[Profit$]]/Table1[[#This Row],[cost price$]]</f>
        <v>9.5890410958904146E-2</v>
      </c>
    </row>
    <row r="252" spans="1:30" ht="15.75" customHeight="1" x14ac:dyDescent="0.3">
      <c r="A252" s="2">
        <v>251</v>
      </c>
      <c r="B252" s="2" t="s">
        <v>944</v>
      </c>
      <c r="C252" s="3">
        <v>42624</v>
      </c>
      <c r="D252" s="3" t="str">
        <f>TEXT(Table1[[#This Row],[Order Date]],"MMMM")</f>
        <v>September</v>
      </c>
      <c r="E252" s="3" t="str">
        <f>TEXT(Table1[[#This Row],[Order Date]],"YYYy")</f>
        <v>2016</v>
      </c>
      <c r="F252" s="3">
        <v>42630</v>
      </c>
      <c r="G252" s="2" t="s">
        <v>47</v>
      </c>
      <c r="H252" s="2" t="s">
        <v>945</v>
      </c>
      <c r="I252" s="2" t="s">
        <v>946</v>
      </c>
      <c r="J252" s="2" t="s">
        <v>23</v>
      </c>
      <c r="K252" s="2" t="s">
        <v>24</v>
      </c>
      <c r="L252" s="2" t="s">
        <v>947</v>
      </c>
      <c r="M252" s="2" t="s">
        <v>40</v>
      </c>
      <c r="N252" s="2">
        <v>92037</v>
      </c>
      <c r="O252" s="2" t="s">
        <v>41</v>
      </c>
      <c r="P252" s="2" t="s">
        <v>948</v>
      </c>
      <c r="Q252" s="2" t="s">
        <v>43</v>
      </c>
      <c r="R252" s="2" t="s">
        <v>87</v>
      </c>
      <c r="S252" s="2" t="s">
        <v>949</v>
      </c>
      <c r="T252" s="6">
        <v>7.61</v>
      </c>
      <c r="U252" s="2">
        <v>1</v>
      </c>
      <c r="V252" s="9">
        <v>0</v>
      </c>
      <c r="W252" s="6">
        <v>3.5766999999999998</v>
      </c>
      <c r="X252" s="12">
        <f>Table1[[#This Row],[Profit$]]/Table1[[#This Row],[Sales$]]</f>
        <v>0.47</v>
      </c>
      <c r="Y252" s="13">
        <f>Table1[[#This Row],[Sales$]]-Table1[[#This Row],[Profit$]]</f>
        <v>4.0333000000000006</v>
      </c>
      <c r="Z252" s="13">
        <f>Table1[[#This Row],[Sales$]]/Table1[[#This Row],[Quantity]]</f>
        <v>7.61</v>
      </c>
      <c r="AA252" s="13">
        <f>Table1[[#This Row],[Profit$]]/Table1[[#This Row],[Quantity]]</f>
        <v>3.5766999999999998</v>
      </c>
      <c r="AB252" s="4" t="str">
        <f>IF(Table1[[#This Row],[Profit$]]&lt;0,"loss","profit")</f>
        <v>profit</v>
      </c>
      <c r="AC252" s="4" t="str">
        <f>IF(Table1[[#This Row],[Discount]]&gt;0.2,"high",IF(Table1[[#This Row],[Discount]]&gt;0.1,"average","low"))</f>
        <v>low</v>
      </c>
      <c r="AD252" s="12">
        <f>Table1[[#This Row],[Profit$]]/Table1[[#This Row],[cost price$]]</f>
        <v>0.88679245283018848</v>
      </c>
    </row>
    <row r="253" spans="1:30" ht="15.75" customHeight="1" x14ac:dyDescent="0.3">
      <c r="A253" s="2">
        <v>252</v>
      </c>
      <c r="B253" s="2" t="s">
        <v>944</v>
      </c>
      <c r="C253" s="3">
        <v>42624</v>
      </c>
      <c r="D253" s="3" t="str">
        <f>TEXT(Table1[[#This Row],[Order Date]],"MMMM")</f>
        <v>September</v>
      </c>
      <c r="E253" s="3" t="str">
        <f>TEXT(Table1[[#This Row],[Order Date]],"YYYy")</f>
        <v>2016</v>
      </c>
      <c r="F253" s="3">
        <v>42630</v>
      </c>
      <c r="G253" s="2" t="s">
        <v>47</v>
      </c>
      <c r="H253" s="2" t="s">
        <v>945</v>
      </c>
      <c r="I253" s="2" t="s">
        <v>946</v>
      </c>
      <c r="J253" s="2" t="s">
        <v>23</v>
      </c>
      <c r="K253" s="2" t="s">
        <v>24</v>
      </c>
      <c r="L253" s="2" t="s">
        <v>947</v>
      </c>
      <c r="M253" s="2" t="s">
        <v>40</v>
      </c>
      <c r="N253" s="2">
        <v>92037</v>
      </c>
      <c r="O253" s="2" t="s">
        <v>41</v>
      </c>
      <c r="P253" s="2" t="s">
        <v>906</v>
      </c>
      <c r="Q253" s="2" t="s">
        <v>68</v>
      </c>
      <c r="R253" s="2" t="s">
        <v>158</v>
      </c>
      <c r="S253" s="2" t="s">
        <v>907</v>
      </c>
      <c r="T253" s="6">
        <v>3347.37</v>
      </c>
      <c r="U253" s="2">
        <v>13</v>
      </c>
      <c r="V253" s="9">
        <v>0</v>
      </c>
      <c r="W253" s="6">
        <v>636.0002999999997</v>
      </c>
      <c r="X253" s="12">
        <f>Table1[[#This Row],[Profit$]]/Table1[[#This Row],[Sales$]]</f>
        <v>0.18999999999999992</v>
      </c>
      <c r="Y253" s="13">
        <f>Table1[[#This Row],[Sales$]]-Table1[[#This Row],[Profit$]]</f>
        <v>2711.3697000000002</v>
      </c>
      <c r="Z253" s="13">
        <f>Table1[[#This Row],[Sales$]]/Table1[[#This Row],[Quantity]]</f>
        <v>257.49</v>
      </c>
      <c r="AA253" s="13">
        <f>Table1[[#This Row],[Profit$]]/Table1[[#This Row],[Quantity]]</f>
        <v>48.923099999999977</v>
      </c>
      <c r="AB253" s="4" t="str">
        <f>IF(Table1[[#This Row],[Profit$]]&lt;0,"loss","profit")</f>
        <v>profit</v>
      </c>
      <c r="AC253" s="4" t="str">
        <f>IF(Table1[[#This Row],[Discount]]&gt;0.2,"high",IF(Table1[[#This Row],[Discount]]&gt;0.1,"average","low"))</f>
        <v>low</v>
      </c>
      <c r="AD253" s="12">
        <f>Table1[[#This Row],[Profit$]]/Table1[[#This Row],[cost price$]]</f>
        <v>0.23456790123456778</v>
      </c>
    </row>
    <row r="254" spans="1:30" ht="15.75" customHeight="1" x14ac:dyDescent="0.3">
      <c r="A254" s="2">
        <v>253</v>
      </c>
      <c r="B254" s="2" t="s">
        <v>950</v>
      </c>
      <c r="C254" s="3">
        <v>42714</v>
      </c>
      <c r="D254" s="3" t="str">
        <f>TEXT(Table1[[#This Row],[Order Date]],"MMMM")</f>
        <v>December</v>
      </c>
      <c r="E254" s="3" t="str">
        <f>TEXT(Table1[[#This Row],[Order Date]],"YYYy")</f>
        <v>2016</v>
      </c>
      <c r="F254" s="3">
        <v>42717</v>
      </c>
      <c r="G254" s="2" t="s">
        <v>185</v>
      </c>
      <c r="H254" s="2" t="s">
        <v>951</v>
      </c>
      <c r="I254" s="2" t="s">
        <v>952</v>
      </c>
      <c r="J254" s="2" t="s">
        <v>23</v>
      </c>
      <c r="K254" s="2" t="s">
        <v>24</v>
      </c>
      <c r="L254" s="2" t="s">
        <v>263</v>
      </c>
      <c r="M254" s="2" t="s">
        <v>264</v>
      </c>
      <c r="N254" s="2">
        <v>10024</v>
      </c>
      <c r="O254" s="2" t="s">
        <v>145</v>
      </c>
      <c r="P254" s="2" t="s">
        <v>953</v>
      </c>
      <c r="Q254" s="2" t="s">
        <v>43</v>
      </c>
      <c r="R254" s="2" t="s">
        <v>56</v>
      </c>
      <c r="S254" s="2" t="s">
        <v>954</v>
      </c>
      <c r="T254" s="6">
        <v>80.58</v>
      </c>
      <c r="U254" s="2">
        <v>6</v>
      </c>
      <c r="V254" s="9">
        <v>0</v>
      </c>
      <c r="W254" s="6">
        <v>22.562400000000004</v>
      </c>
      <c r="X254" s="12">
        <f>Table1[[#This Row],[Profit$]]/Table1[[#This Row],[Sales$]]</f>
        <v>0.28000000000000003</v>
      </c>
      <c r="Y254" s="13">
        <f>Table1[[#This Row],[Sales$]]-Table1[[#This Row],[Profit$]]</f>
        <v>58.017599999999995</v>
      </c>
      <c r="Z254" s="13">
        <f>Table1[[#This Row],[Sales$]]/Table1[[#This Row],[Quantity]]</f>
        <v>13.43</v>
      </c>
      <c r="AA254" s="13">
        <f>Table1[[#This Row],[Profit$]]/Table1[[#This Row],[Quantity]]</f>
        <v>3.7604000000000006</v>
      </c>
      <c r="AB254" s="4" t="str">
        <f>IF(Table1[[#This Row],[Profit$]]&lt;0,"loss","profit")</f>
        <v>profit</v>
      </c>
      <c r="AC254" s="4" t="str">
        <f>IF(Table1[[#This Row],[Discount]]&gt;0.2,"high",IF(Table1[[#This Row],[Discount]]&gt;0.1,"average","low"))</f>
        <v>low</v>
      </c>
      <c r="AD254" s="12">
        <f>Table1[[#This Row],[Profit$]]/Table1[[#This Row],[cost price$]]</f>
        <v>0.38888888888888901</v>
      </c>
    </row>
    <row r="255" spans="1:30" ht="15.75" customHeight="1" x14ac:dyDescent="0.3">
      <c r="A255" s="2">
        <v>254</v>
      </c>
      <c r="B255" s="2" t="s">
        <v>950</v>
      </c>
      <c r="C255" s="3">
        <v>42714</v>
      </c>
      <c r="D255" s="3" t="str">
        <f>TEXT(Table1[[#This Row],[Order Date]],"MMMM")</f>
        <v>December</v>
      </c>
      <c r="E255" s="3" t="str">
        <f>TEXT(Table1[[#This Row],[Order Date]],"YYYy")</f>
        <v>2016</v>
      </c>
      <c r="F255" s="3">
        <v>42717</v>
      </c>
      <c r="G255" s="2" t="s">
        <v>185</v>
      </c>
      <c r="H255" s="2" t="s">
        <v>951</v>
      </c>
      <c r="I255" s="2" t="s">
        <v>952</v>
      </c>
      <c r="J255" s="2" t="s">
        <v>23</v>
      </c>
      <c r="K255" s="2" t="s">
        <v>24</v>
      </c>
      <c r="L255" s="2" t="s">
        <v>263</v>
      </c>
      <c r="M255" s="2" t="s">
        <v>264</v>
      </c>
      <c r="N255" s="2">
        <v>10024</v>
      </c>
      <c r="O255" s="2" t="s">
        <v>145</v>
      </c>
      <c r="P255" s="2" t="s">
        <v>955</v>
      </c>
      <c r="Q255" s="2" t="s">
        <v>43</v>
      </c>
      <c r="R255" s="2" t="s">
        <v>170</v>
      </c>
      <c r="S255" s="2" t="s">
        <v>956</v>
      </c>
      <c r="T255" s="6">
        <v>361.92</v>
      </c>
      <c r="U255" s="2">
        <v>4</v>
      </c>
      <c r="V255" s="9">
        <v>0</v>
      </c>
      <c r="W255" s="6">
        <v>162.864</v>
      </c>
      <c r="X255" s="12">
        <f>Table1[[#This Row],[Profit$]]/Table1[[#This Row],[Sales$]]</f>
        <v>0.45</v>
      </c>
      <c r="Y255" s="13">
        <f>Table1[[#This Row],[Sales$]]-Table1[[#This Row],[Profit$]]</f>
        <v>199.05600000000001</v>
      </c>
      <c r="Z255" s="13">
        <f>Table1[[#This Row],[Sales$]]/Table1[[#This Row],[Quantity]]</f>
        <v>90.48</v>
      </c>
      <c r="AA255" s="13">
        <f>Table1[[#This Row],[Profit$]]/Table1[[#This Row],[Quantity]]</f>
        <v>40.716000000000001</v>
      </c>
      <c r="AB255" s="4" t="str">
        <f>IF(Table1[[#This Row],[Profit$]]&lt;0,"loss","profit")</f>
        <v>profit</v>
      </c>
      <c r="AC255" s="4" t="str">
        <f>IF(Table1[[#This Row],[Discount]]&gt;0.2,"high",IF(Table1[[#This Row],[Discount]]&gt;0.1,"average","low"))</f>
        <v>low</v>
      </c>
      <c r="AD255" s="12">
        <f>Table1[[#This Row],[Profit$]]/Table1[[#This Row],[cost price$]]</f>
        <v>0.81818181818181812</v>
      </c>
    </row>
    <row r="256" spans="1:30" ht="15.75" customHeight="1" x14ac:dyDescent="0.3">
      <c r="A256" s="2">
        <v>255</v>
      </c>
      <c r="B256" s="2" t="s">
        <v>957</v>
      </c>
      <c r="C256" s="3">
        <v>42336</v>
      </c>
      <c r="D256" s="3" t="str">
        <f>TEXT(Table1[[#This Row],[Order Date]],"MMMM")</f>
        <v>November</v>
      </c>
      <c r="E256" s="3" t="str">
        <f>TEXT(Table1[[#This Row],[Order Date]],"YYYy")</f>
        <v>2015</v>
      </c>
      <c r="F256" s="3">
        <v>42342</v>
      </c>
      <c r="G256" s="2" t="s">
        <v>47</v>
      </c>
      <c r="H256" s="2" t="s">
        <v>958</v>
      </c>
      <c r="I256" s="2" t="s">
        <v>959</v>
      </c>
      <c r="J256" s="2" t="s">
        <v>38</v>
      </c>
      <c r="K256" s="2" t="s">
        <v>24</v>
      </c>
      <c r="L256" s="2" t="s">
        <v>300</v>
      </c>
      <c r="M256" s="2" t="s">
        <v>208</v>
      </c>
      <c r="N256" s="2">
        <v>60623</v>
      </c>
      <c r="O256" s="2" t="s">
        <v>102</v>
      </c>
      <c r="P256" s="2" t="s">
        <v>927</v>
      </c>
      <c r="Q256" s="2" t="s">
        <v>29</v>
      </c>
      <c r="R256" s="2" t="s">
        <v>62</v>
      </c>
      <c r="S256" s="2" t="s">
        <v>928</v>
      </c>
      <c r="T256" s="6">
        <v>12.132000000000001</v>
      </c>
      <c r="U256" s="2">
        <v>9</v>
      </c>
      <c r="V256" s="9">
        <v>0.6</v>
      </c>
      <c r="W256" s="6">
        <v>-8.4923999999999982</v>
      </c>
      <c r="X256" s="12">
        <f>Table1[[#This Row],[Profit$]]/Table1[[#This Row],[Sales$]]</f>
        <v>-0.69999999999999973</v>
      </c>
      <c r="Y256" s="13">
        <f>Table1[[#This Row],[Sales$]]-Table1[[#This Row],[Profit$]]</f>
        <v>20.624400000000001</v>
      </c>
      <c r="Z256" s="13">
        <f>Table1[[#This Row],[Sales$]]/Table1[[#This Row],[Quantity]]</f>
        <v>1.3480000000000001</v>
      </c>
      <c r="AA256" s="13">
        <f>Table1[[#This Row],[Profit$]]/Table1[[#This Row],[Quantity]]</f>
        <v>-0.94359999999999977</v>
      </c>
      <c r="AB256" s="4" t="str">
        <f>IF(Table1[[#This Row],[Profit$]]&lt;0,"loss","profit")</f>
        <v>loss</v>
      </c>
      <c r="AC256" s="4" t="str">
        <f>IF(Table1[[#This Row],[Discount]]&gt;0.2,"high",IF(Table1[[#This Row],[Discount]]&gt;0.1,"average","low"))</f>
        <v>high</v>
      </c>
      <c r="AD256" s="12">
        <f>Table1[[#This Row],[Profit$]]/Table1[[#This Row],[cost price$]]</f>
        <v>-0.41176470588235281</v>
      </c>
    </row>
    <row r="257" spans="1:30" ht="15.75" customHeight="1" x14ac:dyDescent="0.3">
      <c r="A257" s="2">
        <v>256</v>
      </c>
      <c r="B257" s="2" t="s">
        <v>957</v>
      </c>
      <c r="C257" s="3">
        <v>42336</v>
      </c>
      <c r="D257" s="3" t="str">
        <f>TEXT(Table1[[#This Row],[Order Date]],"MMMM")</f>
        <v>November</v>
      </c>
      <c r="E257" s="3" t="str">
        <f>TEXT(Table1[[#This Row],[Order Date]],"YYYy")</f>
        <v>2015</v>
      </c>
      <c r="F257" s="3">
        <v>42342</v>
      </c>
      <c r="G257" s="2" t="s">
        <v>47</v>
      </c>
      <c r="H257" s="2" t="s">
        <v>958</v>
      </c>
      <c r="I257" s="2" t="s">
        <v>959</v>
      </c>
      <c r="J257" s="2" t="s">
        <v>38</v>
      </c>
      <c r="K257" s="2" t="s">
        <v>24</v>
      </c>
      <c r="L257" s="2" t="s">
        <v>300</v>
      </c>
      <c r="M257" s="2" t="s">
        <v>208</v>
      </c>
      <c r="N257" s="2">
        <v>60623</v>
      </c>
      <c r="O257" s="2" t="s">
        <v>102</v>
      </c>
      <c r="P257" s="2" t="s">
        <v>960</v>
      </c>
      <c r="Q257" s="2" t="s">
        <v>43</v>
      </c>
      <c r="R257" s="2" t="s">
        <v>56</v>
      </c>
      <c r="S257" s="2" t="s">
        <v>961</v>
      </c>
      <c r="T257" s="6">
        <v>82.367999999999995</v>
      </c>
      <c r="U257" s="2">
        <v>2</v>
      </c>
      <c r="V257" s="9">
        <v>0.2</v>
      </c>
      <c r="W257" s="6">
        <v>-19.562399999999997</v>
      </c>
      <c r="X257" s="12">
        <f>Table1[[#This Row],[Profit$]]/Table1[[#This Row],[Sales$]]</f>
        <v>-0.23749999999999996</v>
      </c>
      <c r="Y257" s="13">
        <f>Table1[[#This Row],[Sales$]]-Table1[[#This Row],[Profit$]]</f>
        <v>101.93039999999999</v>
      </c>
      <c r="Z257" s="13">
        <f>Table1[[#This Row],[Sales$]]/Table1[[#This Row],[Quantity]]</f>
        <v>41.183999999999997</v>
      </c>
      <c r="AA257" s="13">
        <f>Table1[[#This Row],[Profit$]]/Table1[[#This Row],[Quantity]]</f>
        <v>-9.7811999999999983</v>
      </c>
      <c r="AB257" s="4" t="str">
        <f>IF(Table1[[#This Row],[Profit$]]&lt;0,"loss","profit")</f>
        <v>loss</v>
      </c>
      <c r="AC257" s="4" t="str">
        <f>IF(Table1[[#This Row],[Discount]]&gt;0.2,"high",IF(Table1[[#This Row],[Discount]]&gt;0.1,"average","low"))</f>
        <v>average</v>
      </c>
      <c r="AD257" s="12">
        <f>Table1[[#This Row],[Profit$]]/Table1[[#This Row],[cost price$]]</f>
        <v>-0.19191919191919191</v>
      </c>
    </row>
    <row r="258" spans="1:30" ht="15.75" customHeight="1" x14ac:dyDescent="0.3">
      <c r="A258" s="2">
        <v>257</v>
      </c>
      <c r="B258" s="2" t="s">
        <v>957</v>
      </c>
      <c r="C258" s="3">
        <v>42336</v>
      </c>
      <c r="D258" s="3" t="str">
        <f>TEXT(Table1[[#This Row],[Order Date]],"MMMM")</f>
        <v>November</v>
      </c>
      <c r="E258" s="3" t="str">
        <f>TEXT(Table1[[#This Row],[Order Date]],"YYYy")</f>
        <v>2015</v>
      </c>
      <c r="F258" s="3">
        <v>42342</v>
      </c>
      <c r="G258" s="2" t="s">
        <v>47</v>
      </c>
      <c r="H258" s="2" t="s">
        <v>958</v>
      </c>
      <c r="I258" s="2" t="s">
        <v>959</v>
      </c>
      <c r="J258" s="2" t="s">
        <v>38</v>
      </c>
      <c r="K258" s="2" t="s">
        <v>24</v>
      </c>
      <c r="L258" s="2" t="s">
        <v>300</v>
      </c>
      <c r="M258" s="2" t="s">
        <v>208</v>
      </c>
      <c r="N258" s="2">
        <v>60623</v>
      </c>
      <c r="O258" s="2" t="s">
        <v>102</v>
      </c>
      <c r="P258" s="2" t="s">
        <v>633</v>
      </c>
      <c r="Q258" s="2" t="s">
        <v>43</v>
      </c>
      <c r="R258" s="2" t="s">
        <v>56</v>
      </c>
      <c r="S258" s="2" t="s">
        <v>634</v>
      </c>
      <c r="T258" s="6">
        <v>53.92</v>
      </c>
      <c r="U258" s="2">
        <v>5</v>
      </c>
      <c r="V258" s="9">
        <v>0.2</v>
      </c>
      <c r="W258" s="6">
        <v>4.0439999999999969</v>
      </c>
      <c r="X258" s="12">
        <f>Table1[[#This Row],[Profit$]]/Table1[[#This Row],[Sales$]]</f>
        <v>7.4999999999999942E-2</v>
      </c>
      <c r="Y258" s="13">
        <f>Table1[[#This Row],[Sales$]]-Table1[[#This Row],[Profit$]]</f>
        <v>49.876000000000005</v>
      </c>
      <c r="Z258" s="13">
        <f>Table1[[#This Row],[Sales$]]/Table1[[#This Row],[Quantity]]</f>
        <v>10.784000000000001</v>
      </c>
      <c r="AA258" s="13">
        <f>Table1[[#This Row],[Profit$]]/Table1[[#This Row],[Quantity]]</f>
        <v>0.80879999999999941</v>
      </c>
      <c r="AB258" s="4" t="str">
        <f>IF(Table1[[#This Row],[Profit$]]&lt;0,"loss","profit")</f>
        <v>profit</v>
      </c>
      <c r="AC258" s="4" t="str">
        <f>IF(Table1[[#This Row],[Discount]]&gt;0.2,"high",IF(Table1[[#This Row],[Discount]]&gt;0.1,"average","low"))</f>
        <v>average</v>
      </c>
      <c r="AD258" s="12">
        <f>Table1[[#This Row],[Profit$]]/Table1[[#This Row],[cost price$]]</f>
        <v>8.1081081081081016E-2</v>
      </c>
    </row>
    <row r="259" spans="1:30" ht="15.75" customHeight="1" x14ac:dyDescent="0.3">
      <c r="A259" s="2">
        <v>258</v>
      </c>
      <c r="B259" s="2" t="s">
        <v>957</v>
      </c>
      <c r="C259" s="3">
        <v>42336</v>
      </c>
      <c r="D259" s="3" t="str">
        <f>TEXT(Table1[[#This Row],[Order Date]],"MMMM")</f>
        <v>November</v>
      </c>
      <c r="E259" s="3" t="str">
        <f>TEXT(Table1[[#This Row],[Order Date]],"YYYy")</f>
        <v>2015</v>
      </c>
      <c r="F259" s="3">
        <v>42342</v>
      </c>
      <c r="G259" s="2" t="s">
        <v>47</v>
      </c>
      <c r="H259" s="2" t="s">
        <v>958</v>
      </c>
      <c r="I259" s="2" t="s">
        <v>959</v>
      </c>
      <c r="J259" s="2" t="s">
        <v>38</v>
      </c>
      <c r="K259" s="2" t="s">
        <v>24</v>
      </c>
      <c r="L259" s="2" t="s">
        <v>300</v>
      </c>
      <c r="M259" s="2" t="s">
        <v>208</v>
      </c>
      <c r="N259" s="2">
        <v>60623</v>
      </c>
      <c r="O259" s="2" t="s">
        <v>102</v>
      </c>
      <c r="P259" s="2" t="s">
        <v>962</v>
      </c>
      <c r="Q259" s="2" t="s">
        <v>68</v>
      </c>
      <c r="R259" s="2" t="s">
        <v>69</v>
      </c>
      <c r="S259" s="2" t="s">
        <v>963</v>
      </c>
      <c r="T259" s="6">
        <v>647.904</v>
      </c>
      <c r="U259" s="2">
        <v>6</v>
      </c>
      <c r="V259" s="9">
        <v>0.2</v>
      </c>
      <c r="W259" s="6">
        <v>56.691599999999966</v>
      </c>
      <c r="X259" s="12">
        <f>Table1[[#This Row],[Profit$]]/Table1[[#This Row],[Sales$]]</f>
        <v>8.7499999999999953E-2</v>
      </c>
      <c r="Y259" s="13">
        <f>Table1[[#This Row],[Sales$]]-Table1[[#This Row],[Profit$]]</f>
        <v>591.2124</v>
      </c>
      <c r="Z259" s="13">
        <f>Table1[[#This Row],[Sales$]]/Table1[[#This Row],[Quantity]]</f>
        <v>107.98399999999999</v>
      </c>
      <c r="AA259" s="13">
        <f>Table1[[#This Row],[Profit$]]/Table1[[#This Row],[Quantity]]</f>
        <v>9.4485999999999937</v>
      </c>
      <c r="AB259" s="4" t="str">
        <f>IF(Table1[[#This Row],[Profit$]]&lt;0,"loss","profit")</f>
        <v>profit</v>
      </c>
      <c r="AC259" s="4" t="str">
        <f>IF(Table1[[#This Row],[Discount]]&gt;0.2,"high",IF(Table1[[#This Row],[Discount]]&gt;0.1,"average","low"))</f>
        <v>average</v>
      </c>
      <c r="AD259" s="12">
        <f>Table1[[#This Row],[Profit$]]/Table1[[#This Row],[cost price$]]</f>
        <v>9.5890410958904049E-2</v>
      </c>
    </row>
    <row r="260" spans="1:30" ht="15.75" customHeight="1" x14ac:dyDescent="0.3">
      <c r="A260" s="2">
        <v>259</v>
      </c>
      <c r="B260" s="2" t="s">
        <v>964</v>
      </c>
      <c r="C260" s="3">
        <v>43070</v>
      </c>
      <c r="D260" s="3" t="str">
        <f>TEXT(Table1[[#This Row],[Order Date]],"MMMM")</f>
        <v>December</v>
      </c>
      <c r="E260" s="3" t="str">
        <f>TEXT(Table1[[#This Row],[Order Date]],"YYYy")</f>
        <v>2017</v>
      </c>
      <c r="F260" s="3">
        <v>43072</v>
      </c>
      <c r="G260" s="2" t="s">
        <v>20</v>
      </c>
      <c r="H260" s="2" t="s">
        <v>965</v>
      </c>
      <c r="I260" s="2" t="s">
        <v>966</v>
      </c>
      <c r="J260" s="2" t="s">
        <v>23</v>
      </c>
      <c r="K260" s="2" t="s">
        <v>24</v>
      </c>
      <c r="L260" s="2" t="s">
        <v>263</v>
      </c>
      <c r="M260" s="2" t="s">
        <v>264</v>
      </c>
      <c r="N260" s="2">
        <v>10009</v>
      </c>
      <c r="O260" s="2" t="s">
        <v>145</v>
      </c>
      <c r="P260" s="2" t="s">
        <v>967</v>
      </c>
      <c r="Q260" s="2" t="s">
        <v>68</v>
      </c>
      <c r="R260" s="2" t="s">
        <v>158</v>
      </c>
      <c r="S260" s="2" t="s">
        <v>968</v>
      </c>
      <c r="T260" s="6">
        <v>20.37</v>
      </c>
      <c r="U260" s="2">
        <v>3</v>
      </c>
      <c r="V260" s="9">
        <v>0</v>
      </c>
      <c r="W260" s="6">
        <v>6.9258000000000006</v>
      </c>
      <c r="X260" s="12">
        <f>Table1[[#This Row],[Profit$]]/Table1[[#This Row],[Sales$]]</f>
        <v>0.34</v>
      </c>
      <c r="Y260" s="13">
        <f>Table1[[#This Row],[Sales$]]-Table1[[#This Row],[Profit$]]</f>
        <v>13.4442</v>
      </c>
      <c r="Z260" s="13">
        <f>Table1[[#This Row],[Sales$]]/Table1[[#This Row],[Quantity]]</f>
        <v>6.79</v>
      </c>
      <c r="AA260" s="13">
        <f>Table1[[#This Row],[Profit$]]/Table1[[#This Row],[Quantity]]</f>
        <v>2.3086000000000002</v>
      </c>
      <c r="AB260" s="4" t="str">
        <f>IF(Table1[[#This Row],[Profit$]]&lt;0,"loss","profit")</f>
        <v>profit</v>
      </c>
      <c r="AC260" s="4" t="str">
        <f>IF(Table1[[#This Row],[Discount]]&gt;0.2,"high",IF(Table1[[#This Row],[Discount]]&gt;0.1,"average","low"))</f>
        <v>low</v>
      </c>
      <c r="AD260" s="12">
        <f>Table1[[#This Row],[Profit$]]/Table1[[#This Row],[cost price$]]</f>
        <v>0.51515151515151514</v>
      </c>
    </row>
    <row r="261" spans="1:30" ht="15.75" customHeight="1" x14ac:dyDescent="0.3">
      <c r="A261" s="2">
        <v>260</v>
      </c>
      <c r="B261" s="2" t="s">
        <v>964</v>
      </c>
      <c r="C261" s="3">
        <v>43070</v>
      </c>
      <c r="D261" s="3" t="str">
        <f>TEXT(Table1[[#This Row],[Order Date]],"MMMM")</f>
        <v>December</v>
      </c>
      <c r="E261" s="3" t="str">
        <f>TEXT(Table1[[#This Row],[Order Date]],"YYYy")</f>
        <v>2017</v>
      </c>
      <c r="F261" s="3">
        <v>43072</v>
      </c>
      <c r="G261" s="2" t="s">
        <v>20</v>
      </c>
      <c r="H261" s="2" t="s">
        <v>965</v>
      </c>
      <c r="I261" s="2" t="s">
        <v>966</v>
      </c>
      <c r="J261" s="2" t="s">
        <v>23</v>
      </c>
      <c r="K261" s="2" t="s">
        <v>24</v>
      </c>
      <c r="L261" s="2" t="s">
        <v>263</v>
      </c>
      <c r="M261" s="2" t="s">
        <v>264</v>
      </c>
      <c r="N261" s="2">
        <v>10009</v>
      </c>
      <c r="O261" s="2" t="s">
        <v>145</v>
      </c>
      <c r="P261" s="2" t="s">
        <v>969</v>
      </c>
      <c r="Q261" s="2" t="s">
        <v>43</v>
      </c>
      <c r="R261" s="2" t="s">
        <v>56</v>
      </c>
      <c r="S261" s="2" t="s">
        <v>970</v>
      </c>
      <c r="T261" s="6">
        <v>221.54999999999998</v>
      </c>
      <c r="U261" s="2">
        <v>3</v>
      </c>
      <c r="V261" s="9">
        <v>0</v>
      </c>
      <c r="W261" s="6">
        <v>6.6465000000000174</v>
      </c>
      <c r="X261" s="12">
        <f>Table1[[#This Row],[Profit$]]/Table1[[#This Row],[Sales$]]</f>
        <v>3.0000000000000082E-2</v>
      </c>
      <c r="Y261" s="13">
        <f>Table1[[#This Row],[Sales$]]-Table1[[#This Row],[Profit$]]</f>
        <v>214.90349999999995</v>
      </c>
      <c r="Z261" s="13">
        <f>Table1[[#This Row],[Sales$]]/Table1[[#This Row],[Quantity]]</f>
        <v>73.849999999999994</v>
      </c>
      <c r="AA261" s="13">
        <f>Table1[[#This Row],[Profit$]]/Table1[[#This Row],[Quantity]]</f>
        <v>2.2155000000000058</v>
      </c>
      <c r="AB261" s="4" t="str">
        <f>IF(Table1[[#This Row],[Profit$]]&lt;0,"loss","profit")</f>
        <v>profit</v>
      </c>
      <c r="AC261" s="4" t="str">
        <f>IF(Table1[[#This Row],[Discount]]&gt;0.2,"high",IF(Table1[[#This Row],[Discount]]&gt;0.1,"average","low"))</f>
        <v>low</v>
      </c>
      <c r="AD261" s="12">
        <f>Table1[[#This Row],[Profit$]]/Table1[[#This Row],[cost price$]]</f>
        <v>3.092783505154648E-2</v>
      </c>
    </row>
    <row r="262" spans="1:30" ht="15.75" customHeight="1" x14ac:dyDescent="0.3">
      <c r="A262" s="2">
        <v>261</v>
      </c>
      <c r="B262" s="2" t="s">
        <v>964</v>
      </c>
      <c r="C262" s="3">
        <v>43070</v>
      </c>
      <c r="D262" s="3" t="str">
        <f>TEXT(Table1[[#This Row],[Order Date]],"MMMM")</f>
        <v>December</v>
      </c>
      <c r="E262" s="3" t="str">
        <f>TEXT(Table1[[#This Row],[Order Date]],"YYYy")</f>
        <v>2017</v>
      </c>
      <c r="F262" s="3">
        <v>43072</v>
      </c>
      <c r="G262" s="2" t="s">
        <v>20</v>
      </c>
      <c r="H262" s="2" t="s">
        <v>965</v>
      </c>
      <c r="I262" s="2" t="s">
        <v>966</v>
      </c>
      <c r="J262" s="2" t="s">
        <v>23</v>
      </c>
      <c r="K262" s="2" t="s">
        <v>24</v>
      </c>
      <c r="L262" s="2" t="s">
        <v>263</v>
      </c>
      <c r="M262" s="2" t="s">
        <v>264</v>
      </c>
      <c r="N262" s="2">
        <v>10009</v>
      </c>
      <c r="O262" s="2" t="s">
        <v>145</v>
      </c>
      <c r="P262" s="2" t="s">
        <v>971</v>
      </c>
      <c r="Q262" s="2" t="s">
        <v>43</v>
      </c>
      <c r="R262" s="2" t="s">
        <v>72</v>
      </c>
      <c r="S262" s="2" t="s">
        <v>972</v>
      </c>
      <c r="T262" s="6">
        <v>17.52</v>
      </c>
      <c r="U262" s="2">
        <v>5</v>
      </c>
      <c r="V262" s="9">
        <v>0.2</v>
      </c>
      <c r="W262" s="6">
        <v>6.1319999999999988</v>
      </c>
      <c r="X262" s="12">
        <f>Table1[[#This Row],[Profit$]]/Table1[[#This Row],[Sales$]]</f>
        <v>0.34999999999999992</v>
      </c>
      <c r="Y262" s="13">
        <f>Table1[[#This Row],[Sales$]]-Table1[[#This Row],[Profit$]]</f>
        <v>11.388000000000002</v>
      </c>
      <c r="Z262" s="13">
        <f>Table1[[#This Row],[Sales$]]/Table1[[#This Row],[Quantity]]</f>
        <v>3.504</v>
      </c>
      <c r="AA262" s="13">
        <f>Table1[[#This Row],[Profit$]]/Table1[[#This Row],[Quantity]]</f>
        <v>1.2263999999999997</v>
      </c>
      <c r="AB262" s="4" t="str">
        <f>IF(Table1[[#This Row],[Profit$]]&lt;0,"loss","profit")</f>
        <v>profit</v>
      </c>
      <c r="AC262" s="4" t="str">
        <f>IF(Table1[[#This Row],[Discount]]&gt;0.2,"high",IF(Table1[[#This Row],[Discount]]&gt;0.1,"average","low"))</f>
        <v>average</v>
      </c>
      <c r="AD262" s="12">
        <f>Table1[[#This Row],[Profit$]]/Table1[[#This Row],[cost price$]]</f>
        <v>0.53846153846153832</v>
      </c>
    </row>
    <row r="263" spans="1:30" ht="15.75" customHeight="1" x14ac:dyDescent="0.3">
      <c r="A263" s="2">
        <v>262</v>
      </c>
      <c r="B263" s="2" t="s">
        <v>973</v>
      </c>
      <c r="C263" s="3">
        <v>42894</v>
      </c>
      <c r="D263" s="3" t="str">
        <f>TEXT(Table1[[#This Row],[Order Date]],"MMMM")</f>
        <v>June</v>
      </c>
      <c r="E263" s="3" t="str">
        <f>TEXT(Table1[[#This Row],[Order Date]],"YYYy")</f>
        <v>2017</v>
      </c>
      <c r="F263" s="3">
        <v>42898</v>
      </c>
      <c r="G263" s="2" t="s">
        <v>47</v>
      </c>
      <c r="H263" s="2" t="s">
        <v>974</v>
      </c>
      <c r="I263" s="2" t="s">
        <v>975</v>
      </c>
      <c r="J263" s="2" t="s">
        <v>38</v>
      </c>
      <c r="K263" s="2" t="s">
        <v>24</v>
      </c>
      <c r="L263" s="2" t="s">
        <v>600</v>
      </c>
      <c r="M263" s="2" t="s">
        <v>101</v>
      </c>
      <c r="N263" s="2">
        <v>77506</v>
      </c>
      <c r="O263" s="2" t="s">
        <v>102</v>
      </c>
      <c r="P263" s="2" t="s">
        <v>976</v>
      </c>
      <c r="Q263" s="2" t="s">
        <v>43</v>
      </c>
      <c r="R263" s="2" t="s">
        <v>75</v>
      </c>
      <c r="S263" s="2" t="s">
        <v>977</v>
      </c>
      <c r="T263" s="6">
        <v>1.6239999999999994</v>
      </c>
      <c r="U263" s="2">
        <v>2</v>
      </c>
      <c r="V263" s="9">
        <v>0.8</v>
      </c>
      <c r="W263" s="6">
        <v>-4.4660000000000002</v>
      </c>
      <c r="X263" s="12">
        <f>Table1[[#This Row],[Profit$]]/Table1[[#This Row],[Sales$]]</f>
        <v>-2.7500000000000009</v>
      </c>
      <c r="Y263" s="13">
        <f>Table1[[#This Row],[Sales$]]-Table1[[#This Row],[Profit$]]</f>
        <v>6.09</v>
      </c>
      <c r="Z263" s="13">
        <f>Table1[[#This Row],[Sales$]]/Table1[[#This Row],[Quantity]]</f>
        <v>0.81199999999999972</v>
      </c>
      <c r="AA263" s="13">
        <f>Table1[[#This Row],[Profit$]]/Table1[[#This Row],[Quantity]]</f>
        <v>-2.2330000000000001</v>
      </c>
      <c r="AB263" s="4" t="str">
        <f>IF(Table1[[#This Row],[Profit$]]&lt;0,"loss","profit")</f>
        <v>loss</v>
      </c>
      <c r="AC263" s="4" t="str">
        <f>IF(Table1[[#This Row],[Discount]]&gt;0.2,"high",IF(Table1[[#This Row],[Discount]]&gt;0.1,"average","low"))</f>
        <v>high</v>
      </c>
      <c r="AD263" s="12">
        <f>Table1[[#This Row],[Profit$]]/Table1[[#This Row],[cost price$]]</f>
        <v>-0.73333333333333339</v>
      </c>
    </row>
    <row r="264" spans="1:30" ht="15.75" customHeight="1" x14ac:dyDescent="0.3">
      <c r="A264" s="2">
        <v>263</v>
      </c>
      <c r="B264" s="2" t="s">
        <v>978</v>
      </c>
      <c r="C264" s="3">
        <v>41901</v>
      </c>
      <c r="D264" s="3" t="str">
        <f>TEXT(Table1[[#This Row],[Order Date]],"MMMM")</f>
        <v>September</v>
      </c>
      <c r="E264" s="3" t="str">
        <f>TEXT(Table1[[#This Row],[Order Date]],"YYYy")</f>
        <v>2014</v>
      </c>
      <c r="F264" s="3">
        <v>41903</v>
      </c>
      <c r="G264" s="2" t="s">
        <v>20</v>
      </c>
      <c r="H264" s="2" t="s">
        <v>979</v>
      </c>
      <c r="I264" s="2" t="s">
        <v>980</v>
      </c>
      <c r="J264" s="2" t="s">
        <v>38</v>
      </c>
      <c r="K264" s="2" t="s">
        <v>24</v>
      </c>
      <c r="L264" s="2" t="s">
        <v>181</v>
      </c>
      <c r="M264" s="2" t="s">
        <v>101</v>
      </c>
      <c r="N264" s="2">
        <v>77036</v>
      </c>
      <c r="O264" s="2" t="s">
        <v>102</v>
      </c>
      <c r="P264" s="2" t="s">
        <v>680</v>
      </c>
      <c r="Q264" s="2" t="s">
        <v>68</v>
      </c>
      <c r="R264" s="2" t="s">
        <v>681</v>
      </c>
      <c r="S264" s="2" t="s">
        <v>682</v>
      </c>
      <c r="T264" s="6">
        <v>3059.982</v>
      </c>
      <c r="U264" s="2">
        <v>3</v>
      </c>
      <c r="V264" s="9">
        <v>0.4</v>
      </c>
      <c r="W264" s="6">
        <v>-509.99700000000075</v>
      </c>
      <c r="X264" s="12">
        <f>Table1[[#This Row],[Profit$]]/Table1[[#This Row],[Sales$]]</f>
        <v>-0.16666666666666691</v>
      </c>
      <c r="Y264" s="13">
        <f>Table1[[#This Row],[Sales$]]-Table1[[#This Row],[Profit$]]</f>
        <v>3569.9790000000007</v>
      </c>
      <c r="Z264" s="13">
        <f>Table1[[#This Row],[Sales$]]/Table1[[#This Row],[Quantity]]</f>
        <v>1019.994</v>
      </c>
      <c r="AA264" s="13">
        <f>Table1[[#This Row],[Profit$]]/Table1[[#This Row],[Quantity]]</f>
        <v>-169.99900000000025</v>
      </c>
      <c r="AB264" s="4" t="str">
        <f>IF(Table1[[#This Row],[Profit$]]&lt;0,"loss","profit")</f>
        <v>loss</v>
      </c>
      <c r="AC264" s="4" t="str">
        <f>IF(Table1[[#This Row],[Discount]]&gt;0.2,"high",IF(Table1[[#This Row],[Discount]]&gt;0.1,"average","low"))</f>
        <v>high</v>
      </c>
      <c r="AD264" s="12">
        <f>Table1[[#This Row],[Profit$]]/Table1[[#This Row],[cost price$]]</f>
        <v>-0.14285714285714304</v>
      </c>
    </row>
    <row r="265" spans="1:30" ht="15.75" customHeight="1" x14ac:dyDescent="0.3">
      <c r="A265" s="2">
        <v>264</v>
      </c>
      <c r="B265" s="2" t="s">
        <v>978</v>
      </c>
      <c r="C265" s="3">
        <v>41901</v>
      </c>
      <c r="D265" s="3" t="str">
        <f>TEXT(Table1[[#This Row],[Order Date]],"MMMM")</f>
        <v>September</v>
      </c>
      <c r="E265" s="3" t="str">
        <f>TEXT(Table1[[#This Row],[Order Date]],"YYYy")</f>
        <v>2014</v>
      </c>
      <c r="F265" s="3">
        <v>41903</v>
      </c>
      <c r="G265" s="2" t="s">
        <v>20</v>
      </c>
      <c r="H265" s="2" t="s">
        <v>979</v>
      </c>
      <c r="I265" s="2" t="s">
        <v>980</v>
      </c>
      <c r="J265" s="2" t="s">
        <v>38</v>
      </c>
      <c r="K265" s="2" t="s">
        <v>24</v>
      </c>
      <c r="L265" s="2" t="s">
        <v>181</v>
      </c>
      <c r="M265" s="2" t="s">
        <v>101</v>
      </c>
      <c r="N265" s="2">
        <v>77036</v>
      </c>
      <c r="O265" s="2" t="s">
        <v>102</v>
      </c>
      <c r="P265" s="2" t="s">
        <v>981</v>
      </c>
      <c r="Q265" s="2" t="s">
        <v>68</v>
      </c>
      <c r="R265" s="2" t="s">
        <v>681</v>
      </c>
      <c r="S265" s="2" t="s">
        <v>982</v>
      </c>
      <c r="T265" s="6">
        <v>2519.9579999999996</v>
      </c>
      <c r="U265" s="2">
        <v>7</v>
      </c>
      <c r="V265" s="9">
        <v>0.4</v>
      </c>
      <c r="W265" s="6">
        <v>-251.99579999999992</v>
      </c>
      <c r="X265" s="12">
        <f>Table1[[#This Row],[Profit$]]/Table1[[#This Row],[Sales$]]</f>
        <v>-9.9999999999999978E-2</v>
      </c>
      <c r="Y265" s="13">
        <f>Table1[[#This Row],[Sales$]]-Table1[[#This Row],[Profit$]]</f>
        <v>2771.9537999999993</v>
      </c>
      <c r="Z265" s="13">
        <f>Table1[[#This Row],[Sales$]]/Table1[[#This Row],[Quantity]]</f>
        <v>359.99399999999997</v>
      </c>
      <c r="AA265" s="13">
        <f>Table1[[#This Row],[Profit$]]/Table1[[#This Row],[Quantity]]</f>
        <v>-35.999399999999987</v>
      </c>
      <c r="AB265" s="4" t="str">
        <f>IF(Table1[[#This Row],[Profit$]]&lt;0,"loss","profit")</f>
        <v>loss</v>
      </c>
      <c r="AC265" s="4" t="str">
        <f>IF(Table1[[#This Row],[Discount]]&gt;0.2,"high",IF(Table1[[#This Row],[Discount]]&gt;0.1,"average","low"))</f>
        <v>high</v>
      </c>
      <c r="AD265" s="12">
        <f>Table1[[#This Row],[Profit$]]/Table1[[#This Row],[cost price$]]</f>
        <v>-9.0909090909090898E-2</v>
      </c>
    </row>
    <row r="266" spans="1:30" ht="15.75" customHeight="1" x14ac:dyDescent="0.3">
      <c r="A266" s="2">
        <v>265</v>
      </c>
      <c r="B266" s="2" t="s">
        <v>983</v>
      </c>
      <c r="C266" s="3">
        <v>42527</v>
      </c>
      <c r="D266" s="3" t="str">
        <f>TEXT(Table1[[#This Row],[Order Date]],"MMMM")</f>
        <v>June</v>
      </c>
      <c r="E266" s="3" t="str">
        <f>TEXT(Table1[[#This Row],[Order Date]],"YYYy")</f>
        <v>2016</v>
      </c>
      <c r="F266" s="3">
        <v>42534</v>
      </c>
      <c r="G266" s="2" t="s">
        <v>47</v>
      </c>
      <c r="H266" s="2" t="s">
        <v>984</v>
      </c>
      <c r="I266" s="2" t="s">
        <v>985</v>
      </c>
      <c r="J266" s="2" t="s">
        <v>23</v>
      </c>
      <c r="K266" s="2" t="s">
        <v>24</v>
      </c>
      <c r="L266" s="2" t="s">
        <v>300</v>
      </c>
      <c r="M266" s="2" t="s">
        <v>208</v>
      </c>
      <c r="N266" s="2">
        <v>60610</v>
      </c>
      <c r="O266" s="2" t="s">
        <v>102</v>
      </c>
      <c r="P266" s="2" t="s">
        <v>986</v>
      </c>
      <c r="Q266" s="2" t="s">
        <v>68</v>
      </c>
      <c r="R266" s="2" t="s">
        <v>69</v>
      </c>
      <c r="S266" s="2" t="s">
        <v>987</v>
      </c>
      <c r="T266" s="6">
        <v>328.22399999999999</v>
      </c>
      <c r="U266" s="2">
        <v>4</v>
      </c>
      <c r="V266" s="9">
        <v>0.2</v>
      </c>
      <c r="W266" s="6">
        <v>28.7196</v>
      </c>
      <c r="X266" s="12">
        <f>Table1[[#This Row],[Profit$]]/Table1[[#This Row],[Sales$]]</f>
        <v>8.7500000000000008E-2</v>
      </c>
      <c r="Y266" s="13">
        <f>Table1[[#This Row],[Sales$]]-Table1[[#This Row],[Profit$]]</f>
        <v>299.50439999999998</v>
      </c>
      <c r="Z266" s="13">
        <f>Table1[[#This Row],[Sales$]]/Table1[[#This Row],[Quantity]]</f>
        <v>82.055999999999997</v>
      </c>
      <c r="AA266" s="13">
        <f>Table1[[#This Row],[Profit$]]/Table1[[#This Row],[Quantity]]</f>
        <v>7.1798999999999999</v>
      </c>
      <c r="AB266" s="4" t="str">
        <f>IF(Table1[[#This Row],[Profit$]]&lt;0,"loss","profit")</f>
        <v>profit</v>
      </c>
      <c r="AC266" s="4" t="str">
        <f>IF(Table1[[#This Row],[Discount]]&gt;0.2,"high",IF(Table1[[#This Row],[Discount]]&gt;0.1,"average","low"))</f>
        <v>average</v>
      </c>
      <c r="AD266" s="12">
        <f>Table1[[#This Row],[Profit$]]/Table1[[#This Row],[cost price$]]</f>
        <v>9.5890410958904118E-2</v>
      </c>
    </row>
    <row r="267" spans="1:30" ht="15.75" customHeight="1" x14ac:dyDescent="0.3">
      <c r="A267" s="2">
        <v>266</v>
      </c>
      <c r="B267" s="2" t="s">
        <v>988</v>
      </c>
      <c r="C267" s="3">
        <v>42318</v>
      </c>
      <c r="D267" s="3" t="str">
        <f>TEXT(Table1[[#This Row],[Order Date]],"MMMM")</f>
        <v>November</v>
      </c>
      <c r="E267" s="3" t="str">
        <f>TEXT(Table1[[#This Row],[Order Date]],"YYYy")</f>
        <v>2015</v>
      </c>
      <c r="F267" s="3">
        <v>42323</v>
      </c>
      <c r="G267" s="2" t="s">
        <v>47</v>
      </c>
      <c r="H267" s="2" t="s">
        <v>989</v>
      </c>
      <c r="I267" s="2" t="s">
        <v>990</v>
      </c>
      <c r="J267" s="2" t="s">
        <v>23</v>
      </c>
      <c r="K267" s="2" t="s">
        <v>24</v>
      </c>
      <c r="L267" s="2" t="s">
        <v>991</v>
      </c>
      <c r="M267" s="2" t="s">
        <v>40</v>
      </c>
      <c r="N267" s="2">
        <v>94513</v>
      </c>
      <c r="O267" s="2" t="s">
        <v>41</v>
      </c>
      <c r="P267" s="2" t="s">
        <v>992</v>
      </c>
      <c r="Q267" s="2" t="s">
        <v>68</v>
      </c>
      <c r="R267" s="2" t="s">
        <v>158</v>
      </c>
      <c r="S267" s="2" t="s">
        <v>993</v>
      </c>
      <c r="T267" s="6">
        <v>79.900000000000006</v>
      </c>
      <c r="U267" s="2">
        <v>2</v>
      </c>
      <c r="V267" s="9">
        <v>0</v>
      </c>
      <c r="W267" s="6">
        <v>35.156000000000006</v>
      </c>
      <c r="X267" s="12">
        <f>Table1[[#This Row],[Profit$]]/Table1[[#This Row],[Sales$]]</f>
        <v>0.44000000000000006</v>
      </c>
      <c r="Y267" s="13">
        <f>Table1[[#This Row],[Sales$]]-Table1[[#This Row],[Profit$]]</f>
        <v>44.744</v>
      </c>
      <c r="Z267" s="13">
        <f>Table1[[#This Row],[Sales$]]/Table1[[#This Row],[Quantity]]</f>
        <v>39.950000000000003</v>
      </c>
      <c r="AA267" s="13">
        <f>Table1[[#This Row],[Profit$]]/Table1[[#This Row],[Quantity]]</f>
        <v>17.578000000000003</v>
      </c>
      <c r="AB267" s="4" t="str">
        <f>IF(Table1[[#This Row],[Profit$]]&lt;0,"loss","profit")</f>
        <v>profit</v>
      </c>
      <c r="AC267" s="4" t="str">
        <f>IF(Table1[[#This Row],[Discount]]&gt;0.2,"high",IF(Table1[[#This Row],[Discount]]&gt;0.1,"average","low"))</f>
        <v>low</v>
      </c>
      <c r="AD267" s="12">
        <f>Table1[[#This Row],[Profit$]]/Table1[[#This Row],[cost price$]]</f>
        <v>0.78571428571428581</v>
      </c>
    </row>
    <row r="268" spans="1:30" ht="15.75" customHeight="1" x14ac:dyDescent="0.3">
      <c r="A268" s="2">
        <v>267</v>
      </c>
      <c r="B268" s="2" t="s">
        <v>994</v>
      </c>
      <c r="C268" s="3">
        <v>42902</v>
      </c>
      <c r="D268" s="3" t="str">
        <f>TEXT(Table1[[#This Row],[Order Date]],"MMMM")</f>
        <v>June</v>
      </c>
      <c r="E268" s="3" t="str">
        <f>TEXT(Table1[[#This Row],[Order Date]],"YYYy")</f>
        <v>2017</v>
      </c>
      <c r="F268" s="3">
        <v>42906</v>
      </c>
      <c r="G268" s="2" t="s">
        <v>47</v>
      </c>
      <c r="H268" s="2" t="s">
        <v>995</v>
      </c>
      <c r="I268" s="2" t="s">
        <v>996</v>
      </c>
      <c r="J268" s="2" t="s">
        <v>38</v>
      </c>
      <c r="K268" s="2" t="s">
        <v>24</v>
      </c>
      <c r="L268" s="2" t="s">
        <v>997</v>
      </c>
      <c r="M268" s="2" t="s">
        <v>85</v>
      </c>
      <c r="N268" s="2">
        <v>27514</v>
      </c>
      <c r="O268" s="2" t="s">
        <v>27</v>
      </c>
      <c r="P268" s="2" t="s">
        <v>998</v>
      </c>
      <c r="Q268" s="2" t="s">
        <v>43</v>
      </c>
      <c r="R268" s="2" t="s">
        <v>65</v>
      </c>
      <c r="S268" s="2" t="s">
        <v>999</v>
      </c>
      <c r="T268" s="6">
        <v>14.015999999999998</v>
      </c>
      <c r="U268" s="2">
        <v>3</v>
      </c>
      <c r="V268" s="9">
        <v>0.2</v>
      </c>
      <c r="W268" s="6">
        <v>4.7303999999999995</v>
      </c>
      <c r="X268" s="12">
        <f>Table1[[#This Row],[Profit$]]/Table1[[#This Row],[Sales$]]</f>
        <v>0.33750000000000002</v>
      </c>
      <c r="Y268" s="13">
        <f>Table1[[#This Row],[Sales$]]-Table1[[#This Row],[Profit$]]</f>
        <v>9.2855999999999987</v>
      </c>
      <c r="Z268" s="13">
        <f>Table1[[#This Row],[Sales$]]/Table1[[#This Row],[Quantity]]</f>
        <v>4.6719999999999997</v>
      </c>
      <c r="AA268" s="13">
        <f>Table1[[#This Row],[Profit$]]/Table1[[#This Row],[Quantity]]</f>
        <v>1.5767999999999998</v>
      </c>
      <c r="AB268" s="4" t="str">
        <f>IF(Table1[[#This Row],[Profit$]]&lt;0,"loss","profit")</f>
        <v>profit</v>
      </c>
      <c r="AC268" s="4" t="str">
        <f>IF(Table1[[#This Row],[Discount]]&gt;0.2,"high",IF(Table1[[#This Row],[Discount]]&gt;0.1,"average","low"))</f>
        <v>average</v>
      </c>
      <c r="AD268" s="12">
        <f>Table1[[#This Row],[Profit$]]/Table1[[#This Row],[cost price$]]</f>
        <v>0.50943396226415094</v>
      </c>
    </row>
    <row r="269" spans="1:30" ht="15.75" customHeight="1" x14ac:dyDescent="0.3">
      <c r="A269" s="2">
        <v>268</v>
      </c>
      <c r="B269" s="2" t="s">
        <v>1000</v>
      </c>
      <c r="C269" s="3">
        <v>42391</v>
      </c>
      <c r="D269" s="3" t="str">
        <f>TEXT(Table1[[#This Row],[Order Date]],"MMMM")</f>
        <v>January</v>
      </c>
      <c r="E269" s="3" t="str">
        <f>TEXT(Table1[[#This Row],[Order Date]],"YYYy")</f>
        <v>2016</v>
      </c>
      <c r="F269" s="3">
        <v>42397</v>
      </c>
      <c r="G269" s="2" t="s">
        <v>47</v>
      </c>
      <c r="H269" s="2" t="s">
        <v>384</v>
      </c>
      <c r="I269" s="2" t="s">
        <v>385</v>
      </c>
      <c r="J269" s="2" t="s">
        <v>23</v>
      </c>
      <c r="K269" s="2" t="s">
        <v>24</v>
      </c>
      <c r="L269" s="2" t="s">
        <v>1001</v>
      </c>
      <c r="M269" s="2" t="s">
        <v>787</v>
      </c>
      <c r="N269" s="2">
        <v>7960</v>
      </c>
      <c r="O269" s="2" t="s">
        <v>145</v>
      </c>
      <c r="P269" s="2" t="s">
        <v>1002</v>
      </c>
      <c r="Q269" s="2" t="s">
        <v>43</v>
      </c>
      <c r="R269" s="2" t="s">
        <v>266</v>
      </c>
      <c r="S269" s="2" t="s">
        <v>1003</v>
      </c>
      <c r="T269" s="6">
        <v>7.5600000000000005</v>
      </c>
      <c r="U269" s="2">
        <v>6</v>
      </c>
      <c r="V269" s="9">
        <v>0</v>
      </c>
      <c r="W269" s="6">
        <v>0.3024</v>
      </c>
      <c r="X269" s="12">
        <f>Table1[[#This Row],[Profit$]]/Table1[[#This Row],[Sales$]]</f>
        <v>0.04</v>
      </c>
      <c r="Y269" s="13">
        <f>Table1[[#This Row],[Sales$]]-Table1[[#This Row],[Profit$]]</f>
        <v>7.2576000000000001</v>
      </c>
      <c r="Z269" s="13">
        <f>Table1[[#This Row],[Sales$]]/Table1[[#This Row],[Quantity]]</f>
        <v>1.26</v>
      </c>
      <c r="AA269" s="13">
        <f>Table1[[#This Row],[Profit$]]/Table1[[#This Row],[Quantity]]</f>
        <v>5.04E-2</v>
      </c>
      <c r="AB269" s="4" t="str">
        <f>IF(Table1[[#This Row],[Profit$]]&lt;0,"loss","profit")</f>
        <v>profit</v>
      </c>
      <c r="AC269" s="4" t="str">
        <f>IF(Table1[[#This Row],[Discount]]&gt;0.2,"high",IF(Table1[[#This Row],[Discount]]&gt;0.1,"average","low"))</f>
        <v>low</v>
      </c>
      <c r="AD269" s="12">
        <f>Table1[[#This Row],[Profit$]]/Table1[[#This Row],[cost price$]]</f>
        <v>4.1666666666666664E-2</v>
      </c>
    </row>
    <row r="270" spans="1:30" ht="15.75" customHeight="1" x14ac:dyDescent="0.3">
      <c r="A270" s="2">
        <v>269</v>
      </c>
      <c r="B270" s="2" t="s">
        <v>1004</v>
      </c>
      <c r="C270" s="3">
        <v>43078</v>
      </c>
      <c r="D270" s="3" t="str">
        <f>TEXT(Table1[[#This Row],[Order Date]],"MMMM")</f>
        <v>December</v>
      </c>
      <c r="E270" s="3" t="str">
        <f>TEXT(Table1[[#This Row],[Order Date]],"YYYy")</f>
        <v>2017</v>
      </c>
      <c r="F270" s="3">
        <v>43082</v>
      </c>
      <c r="G270" s="2" t="s">
        <v>47</v>
      </c>
      <c r="H270" s="2" t="s">
        <v>1005</v>
      </c>
      <c r="I270" s="2" t="s">
        <v>1006</v>
      </c>
      <c r="J270" s="2" t="s">
        <v>38</v>
      </c>
      <c r="K270" s="2" t="s">
        <v>24</v>
      </c>
      <c r="L270" s="2" t="s">
        <v>1007</v>
      </c>
      <c r="M270" s="2" t="s">
        <v>495</v>
      </c>
      <c r="N270" s="2">
        <v>45231</v>
      </c>
      <c r="O270" s="2" t="s">
        <v>145</v>
      </c>
      <c r="P270" s="2" t="s">
        <v>1008</v>
      </c>
      <c r="Q270" s="2" t="s">
        <v>43</v>
      </c>
      <c r="R270" s="2" t="s">
        <v>56</v>
      </c>
      <c r="S270" s="2" t="s">
        <v>1009</v>
      </c>
      <c r="T270" s="6">
        <v>37.207999999999998</v>
      </c>
      <c r="U270" s="2">
        <v>1</v>
      </c>
      <c r="V270" s="9">
        <v>0.2</v>
      </c>
      <c r="W270" s="6">
        <v>-7.4416000000000011</v>
      </c>
      <c r="X270" s="12">
        <f>Table1[[#This Row],[Profit$]]/Table1[[#This Row],[Sales$]]</f>
        <v>-0.20000000000000004</v>
      </c>
      <c r="Y270" s="13">
        <f>Table1[[#This Row],[Sales$]]-Table1[[#This Row],[Profit$]]</f>
        <v>44.6496</v>
      </c>
      <c r="Z270" s="13">
        <f>Table1[[#This Row],[Sales$]]/Table1[[#This Row],[Quantity]]</f>
        <v>37.207999999999998</v>
      </c>
      <c r="AA270" s="13">
        <f>Table1[[#This Row],[Profit$]]/Table1[[#This Row],[Quantity]]</f>
        <v>-7.4416000000000011</v>
      </c>
      <c r="AB270" s="4" t="str">
        <f>IF(Table1[[#This Row],[Profit$]]&lt;0,"loss","profit")</f>
        <v>loss</v>
      </c>
      <c r="AC270" s="4" t="str">
        <f>IF(Table1[[#This Row],[Discount]]&gt;0.2,"high",IF(Table1[[#This Row],[Discount]]&gt;0.1,"average","low"))</f>
        <v>average</v>
      </c>
      <c r="AD270" s="12">
        <f>Table1[[#This Row],[Profit$]]/Table1[[#This Row],[cost price$]]</f>
        <v>-0.16666666666666669</v>
      </c>
    </row>
    <row r="271" spans="1:30" ht="15.75" customHeight="1" x14ac:dyDescent="0.3">
      <c r="A271" s="2">
        <v>270</v>
      </c>
      <c r="B271" s="2" t="s">
        <v>1004</v>
      </c>
      <c r="C271" s="3">
        <v>43078</v>
      </c>
      <c r="D271" s="3" t="str">
        <f>TEXT(Table1[[#This Row],[Order Date]],"MMMM")</f>
        <v>December</v>
      </c>
      <c r="E271" s="3" t="str">
        <f>TEXT(Table1[[#This Row],[Order Date]],"YYYy")</f>
        <v>2017</v>
      </c>
      <c r="F271" s="3">
        <v>43082</v>
      </c>
      <c r="G271" s="2" t="s">
        <v>47</v>
      </c>
      <c r="H271" s="2" t="s">
        <v>1005</v>
      </c>
      <c r="I271" s="2" t="s">
        <v>1006</v>
      </c>
      <c r="J271" s="2" t="s">
        <v>38</v>
      </c>
      <c r="K271" s="2" t="s">
        <v>24</v>
      </c>
      <c r="L271" s="2" t="s">
        <v>1007</v>
      </c>
      <c r="M271" s="2" t="s">
        <v>495</v>
      </c>
      <c r="N271" s="2">
        <v>45231</v>
      </c>
      <c r="O271" s="2" t="s">
        <v>145</v>
      </c>
      <c r="P271" s="2" t="s">
        <v>1010</v>
      </c>
      <c r="Q271" s="2" t="s">
        <v>43</v>
      </c>
      <c r="R271" s="2" t="s">
        <v>170</v>
      </c>
      <c r="S271" s="2" t="s">
        <v>1011</v>
      </c>
      <c r="T271" s="6">
        <v>57.576000000000001</v>
      </c>
      <c r="U271" s="2">
        <v>3</v>
      </c>
      <c r="V271" s="9">
        <v>0.2</v>
      </c>
      <c r="W271" s="6">
        <v>21.591000000000001</v>
      </c>
      <c r="X271" s="12">
        <f>Table1[[#This Row],[Profit$]]/Table1[[#This Row],[Sales$]]</f>
        <v>0.375</v>
      </c>
      <c r="Y271" s="13">
        <f>Table1[[#This Row],[Sales$]]-Table1[[#This Row],[Profit$]]</f>
        <v>35.984999999999999</v>
      </c>
      <c r="Z271" s="13">
        <f>Table1[[#This Row],[Sales$]]/Table1[[#This Row],[Quantity]]</f>
        <v>19.192</v>
      </c>
      <c r="AA271" s="13">
        <f>Table1[[#This Row],[Profit$]]/Table1[[#This Row],[Quantity]]</f>
        <v>7.1970000000000001</v>
      </c>
      <c r="AB271" s="4" t="str">
        <f>IF(Table1[[#This Row],[Profit$]]&lt;0,"loss","profit")</f>
        <v>profit</v>
      </c>
      <c r="AC271" s="4" t="str">
        <f>IF(Table1[[#This Row],[Discount]]&gt;0.2,"high",IF(Table1[[#This Row],[Discount]]&gt;0.1,"average","low"))</f>
        <v>average</v>
      </c>
      <c r="AD271" s="12">
        <f>Table1[[#This Row],[Profit$]]/Table1[[#This Row],[cost price$]]</f>
        <v>0.60000000000000009</v>
      </c>
    </row>
    <row r="272" spans="1:30" ht="15.75" customHeight="1" x14ac:dyDescent="0.3">
      <c r="A272" s="2">
        <v>271</v>
      </c>
      <c r="B272" s="2" t="s">
        <v>1012</v>
      </c>
      <c r="C272" s="3">
        <v>43097</v>
      </c>
      <c r="D272" s="3" t="str">
        <f>TEXT(Table1[[#This Row],[Order Date]],"MMMM")</f>
        <v>December</v>
      </c>
      <c r="E272" s="3" t="str">
        <f>TEXT(Table1[[#This Row],[Order Date]],"YYYy")</f>
        <v>2017</v>
      </c>
      <c r="F272" s="3">
        <v>43102</v>
      </c>
      <c r="G272" s="2" t="s">
        <v>20</v>
      </c>
      <c r="H272" s="2" t="s">
        <v>1013</v>
      </c>
      <c r="I272" s="2" t="s">
        <v>1014</v>
      </c>
      <c r="J272" s="2" t="s">
        <v>38</v>
      </c>
      <c r="K272" s="2" t="s">
        <v>24</v>
      </c>
      <c r="L272" s="2" t="s">
        <v>124</v>
      </c>
      <c r="M272" s="2" t="s">
        <v>40</v>
      </c>
      <c r="N272" s="2">
        <v>94110</v>
      </c>
      <c r="O272" s="2" t="s">
        <v>41</v>
      </c>
      <c r="P272" s="2" t="s">
        <v>1015</v>
      </c>
      <c r="Q272" s="2" t="s">
        <v>43</v>
      </c>
      <c r="R272" s="2" t="s">
        <v>56</v>
      </c>
      <c r="S272" s="2" t="s">
        <v>1016</v>
      </c>
      <c r="T272" s="6">
        <v>725.84</v>
      </c>
      <c r="U272" s="2">
        <v>4</v>
      </c>
      <c r="V272" s="9">
        <v>0</v>
      </c>
      <c r="W272" s="6">
        <v>210.4935999999999</v>
      </c>
      <c r="X272" s="12">
        <f>Table1[[#This Row],[Profit$]]/Table1[[#This Row],[Sales$]]</f>
        <v>0.28999999999999987</v>
      </c>
      <c r="Y272" s="13">
        <f>Table1[[#This Row],[Sales$]]-Table1[[#This Row],[Profit$]]</f>
        <v>515.34640000000013</v>
      </c>
      <c r="Z272" s="13">
        <f>Table1[[#This Row],[Sales$]]/Table1[[#This Row],[Quantity]]</f>
        <v>181.46</v>
      </c>
      <c r="AA272" s="13">
        <f>Table1[[#This Row],[Profit$]]/Table1[[#This Row],[Quantity]]</f>
        <v>52.623399999999975</v>
      </c>
      <c r="AB272" s="4" t="str">
        <f>IF(Table1[[#This Row],[Profit$]]&lt;0,"loss","profit")</f>
        <v>profit</v>
      </c>
      <c r="AC272" s="4" t="str">
        <f>IF(Table1[[#This Row],[Discount]]&gt;0.2,"high",IF(Table1[[#This Row],[Discount]]&gt;0.1,"average","low"))</f>
        <v>low</v>
      </c>
      <c r="AD272" s="12">
        <f>Table1[[#This Row],[Profit$]]/Table1[[#This Row],[cost price$]]</f>
        <v>0.40845070422535179</v>
      </c>
    </row>
    <row r="273" spans="1:30" ht="15.75" customHeight="1" x14ac:dyDescent="0.3">
      <c r="A273" s="2">
        <v>272</v>
      </c>
      <c r="B273" s="2" t="s">
        <v>1017</v>
      </c>
      <c r="C273" s="3">
        <v>42215</v>
      </c>
      <c r="D273" s="3" t="str">
        <f>TEXT(Table1[[#This Row],[Order Date]],"MMMM")</f>
        <v>July</v>
      </c>
      <c r="E273" s="3" t="str">
        <f>TEXT(Table1[[#This Row],[Order Date]],"YYYy")</f>
        <v>2015</v>
      </c>
      <c r="F273" s="3">
        <v>42216</v>
      </c>
      <c r="G273" s="2" t="s">
        <v>185</v>
      </c>
      <c r="H273" s="2" t="s">
        <v>598</v>
      </c>
      <c r="I273" s="2" t="s">
        <v>599</v>
      </c>
      <c r="J273" s="2" t="s">
        <v>23</v>
      </c>
      <c r="K273" s="2" t="s">
        <v>24</v>
      </c>
      <c r="L273" s="2" t="s">
        <v>124</v>
      </c>
      <c r="M273" s="2" t="s">
        <v>40</v>
      </c>
      <c r="N273" s="2">
        <v>94109</v>
      </c>
      <c r="O273" s="2" t="s">
        <v>41</v>
      </c>
      <c r="P273" s="2" t="s">
        <v>1018</v>
      </c>
      <c r="Q273" s="2" t="s">
        <v>68</v>
      </c>
      <c r="R273" s="2" t="s">
        <v>158</v>
      </c>
      <c r="S273" s="2" t="s">
        <v>1019</v>
      </c>
      <c r="T273" s="6">
        <v>209.92999999999998</v>
      </c>
      <c r="U273" s="2">
        <v>7</v>
      </c>
      <c r="V273" s="9">
        <v>0</v>
      </c>
      <c r="W273" s="6">
        <v>92.369200000000021</v>
      </c>
      <c r="X273" s="12">
        <f>Table1[[#This Row],[Profit$]]/Table1[[#This Row],[Sales$]]</f>
        <v>0.44000000000000017</v>
      </c>
      <c r="Y273" s="13">
        <f>Table1[[#This Row],[Sales$]]-Table1[[#This Row],[Profit$]]</f>
        <v>117.56079999999996</v>
      </c>
      <c r="Z273" s="13">
        <f>Table1[[#This Row],[Sales$]]/Table1[[#This Row],[Quantity]]</f>
        <v>29.99</v>
      </c>
      <c r="AA273" s="13">
        <f>Table1[[#This Row],[Profit$]]/Table1[[#This Row],[Quantity]]</f>
        <v>13.195600000000002</v>
      </c>
      <c r="AB273" s="4" t="str">
        <f>IF(Table1[[#This Row],[Profit$]]&lt;0,"loss","profit")</f>
        <v>profit</v>
      </c>
      <c r="AC273" s="4" t="str">
        <f>IF(Table1[[#This Row],[Discount]]&gt;0.2,"high",IF(Table1[[#This Row],[Discount]]&gt;0.1,"average","low"))</f>
        <v>low</v>
      </c>
      <c r="AD273" s="12">
        <f>Table1[[#This Row],[Profit$]]/Table1[[#This Row],[cost price$]]</f>
        <v>0.78571428571428614</v>
      </c>
    </row>
    <row r="274" spans="1:30" ht="15.75" customHeight="1" x14ac:dyDescent="0.3">
      <c r="A274" s="2">
        <v>273</v>
      </c>
      <c r="B274" s="2" t="s">
        <v>1017</v>
      </c>
      <c r="C274" s="3">
        <v>42215</v>
      </c>
      <c r="D274" s="3" t="str">
        <f>TEXT(Table1[[#This Row],[Order Date]],"MMMM")</f>
        <v>July</v>
      </c>
      <c r="E274" s="3" t="str">
        <f>TEXT(Table1[[#This Row],[Order Date]],"YYYy")</f>
        <v>2015</v>
      </c>
      <c r="F274" s="3">
        <v>42216</v>
      </c>
      <c r="G274" s="2" t="s">
        <v>185</v>
      </c>
      <c r="H274" s="2" t="s">
        <v>598</v>
      </c>
      <c r="I274" s="2" t="s">
        <v>599</v>
      </c>
      <c r="J274" s="2" t="s">
        <v>23</v>
      </c>
      <c r="K274" s="2" t="s">
        <v>24</v>
      </c>
      <c r="L274" s="2" t="s">
        <v>124</v>
      </c>
      <c r="M274" s="2" t="s">
        <v>40</v>
      </c>
      <c r="N274" s="2">
        <v>94109</v>
      </c>
      <c r="O274" s="2" t="s">
        <v>41</v>
      </c>
      <c r="P274" s="2" t="s">
        <v>1020</v>
      </c>
      <c r="Q274" s="2" t="s">
        <v>29</v>
      </c>
      <c r="R274" s="2" t="s">
        <v>62</v>
      </c>
      <c r="S274" s="2" t="s">
        <v>1021</v>
      </c>
      <c r="T274" s="6">
        <v>5.28</v>
      </c>
      <c r="U274" s="2">
        <v>3</v>
      </c>
      <c r="V274" s="9">
        <v>0</v>
      </c>
      <c r="W274" s="6">
        <v>2.3232000000000004</v>
      </c>
      <c r="X274" s="12">
        <f>Table1[[#This Row],[Profit$]]/Table1[[#This Row],[Sales$]]</f>
        <v>0.44000000000000006</v>
      </c>
      <c r="Y274" s="13">
        <f>Table1[[#This Row],[Sales$]]-Table1[[#This Row],[Profit$]]</f>
        <v>2.9567999999999999</v>
      </c>
      <c r="Z274" s="13">
        <f>Table1[[#This Row],[Sales$]]/Table1[[#This Row],[Quantity]]</f>
        <v>1.76</v>
      </c>
      <c r="AA274" s="13">
        <f>Table1[[#This Row],[Profit$]]/Table1[[#This Row],[Quantity]]</f>
        <v>0.77440000000000009</v>
      </c>
      <c r="AB274" s="4" t="str">
        <f>IF(Table1[[#This Row],[Profit$]]&lt;0,"loss","profit")</f>
        <v>profit</v>
      </c>
      <c r="AC274" s="4" t="str">
        <f>IF(Table1[[#This Row],[Discount]]&gt;0.2,"high",IF(Table1[[#This Row],[Discount]]&gt;0.1,"average","low"))</f>
        <v>low</v>
      </c>
      <c r="AD274" s="12">
        <f>Table1[[#This Row],[Profit$]]/Table1[[#This Row],[cost price$]]</f>
        <v>0.78571428571428592</v>
      </c>
    </row>
    <row r="275" spans="1:30" ht="15.75" customHeight="1" x14ac:dyDescent="0.3">
      <c r="A275" s="2">
        <v>274</v>
      </c>
      <c r="B275" s="2" t="s">
        <v>1017</v>
      </c>
      <c r="C275" s="3">
        <v>42215</v>
      </c>
      <c r="D275" s="3" t="str">
        <f>TEXT(Table1[[#This Row],[Order Date]],"MMMM")</f>
        <v>July</v>
      </c>
      <c r="E275" s="3" t="str">
        <f>TEXT(Table1[[#This Row],[Order Date]],"YYYy")</f>
        <v>2015</v>
      </c>
      <c r="F275" s="3">
        <v>42216</v>
      </c>
      <c r="G275" s="2" t="s">
        <v>185</v>
      </c>
      <c r="H275" s="2" t="s">
        <v>598</v>
      </c>
      <c r="I275" s="2" t="s">
        <v>599</v>
      </c>
      <c r="J275" s="2" t="s">
        <v>23</v>
      </c>
      <c r="K275" s="2" t="s">
        <v>24</v>
      </c>
      <c r="L275" s="2" t="s">
        <v>124</v>
      </c>
      <c r="M275" s="2" t="s">
        <v>40</v>
      </c>
      <c r="N275" s="2">
        <v>94109</v>
      </c>
      <c r="O275" s="2" t="s">
        <v>41</v>
      </c>
      <c r="P275" s="2" t="s">
        <v>1022</v>
      </c>
      <c r="Q275" s="2" t="s">
        <v>43</v>
      </c>
      <c r="R275" s="2" t="s">
        <v>72</v>
      </c>
      <c r="S275" s="2" t="s">
        <v>1023</v>
      </c>
      <c r="T275" s="6">
        <v>10.92</v>
      </c>
      <c r="U275" s="2">
        <v>3</v>
      </c>
      <c r="V275" s="9">
        <v>0.2</v>
      </c>
      <c r="W275" s="6">
        <v>4.0949999999999989</v>
      </c>
      <c r="X275" s="12">
        <f>Table1[[#This Row],[Profit$]]/Table1[[#This Row],[Sales$]]</f>
        <v>0.37499999999999989</v>
      </c>
      <c r="Y275" s="13">
        <f>Table1[[#This Row],[Sales$]]-Table1[[#This Row],[Profit$]]</f>
        <v>6.8250000000000011</v>
      </c>
      <c r="Z275" s="13">
        <f>Table1[[#This Row],[Sales$]]/Table1[[#This Row],[Quantity]]</f>
        <v>3.64</v>
      </c>
      <c r="AA275" s="13">
        <f>Table1[[#This Row],[Profit$]]/Table1[[#This Row],[Quantity]]</f>
        <v>1.3649999999999995</v>
      </c>
      <c r="AB275" s="4" t="str">
        <f>IF(Table1[[#This Row],[Profit$]]&lt;0,"loss","profit")</f>
        <v>profit</v>
      </c>
      <c r="AC275" s="4" t="str">
        <f>IF(Table1[[#This Row],[Discount]]&gt;0.2,"high",IF(Table1[[#This Row],[Discount]]&gt;0.1,"average","low"))</f>
        <v>average</v>
      </c>
      <c r="AD275" s="12">
        <f>Table1[[#This Row],[Profit$]]/Table1[[#This Row],[cost price$]]</f>
        <v>0.59999999999999976</v>
      </c>
    </row>
    <row r="276" spans="1:30" ht="15.75" customHeight="1" x14ac:dyDescent="0.3">
      <c r="A276" s="2">
        <v>275</v>
      </c>
      <c r="B276" s="2" t="s">
        <v>1024</v>
      </c>
      <c r="C276" s="3">
        <v>42994</v>
      </c>
      <c r="D276" s="3" t="str">
        <f>TEXT(Table1[[#This Row],[Order Date]],"MMMM")</f>
        <v>September</v>
      </c>
      <c r="E276" s="3" t="str">
        <f>TEXT(Table1[[#This Row],[Order Date]],"YYYy")</f>
        <v>2017</v>
      </c>
      <c r="F276" s="3">
        <v>42995</v>
      </c>
      <c r="G276" s="2" t="s">
        <v>185</v>
      </c>
      <c r="H276" s="2" t="s">
        <v>1025</v>
      </c>
      <c r="I276" s="2" t="s">
        <v>1026</v>
      </c>
      <c r="J276" s="2" t="s">
        <v>38</v>
      </c>
      <c r="K276" s="2" t="s">
        <v>24</v>
      </c>
      <c r="L276" s="2" t="s">
        <v>1027</v>
      </c>
      <c r="M276" s="2" t="s">
        <v>40</v>
      </c>
      <c r="N276" s="2">
        <v>90301</v>
      </c>
      <c r="O276" s="2" t="s">
        <v>41</v>
      </c>
      <c r="P276" s="2" t="s">
        <v>1028</v>
      </c>
      <c r="Q276" s="2" t="s">
        <v>43</v>
      </c>
      <c r="R276" s="2" t="s">
        <v>87</v>
      </c>
      <c r="S276" s="2" t="s">
        <v>1029</v>
      </c>
      <c r="T276" s="6">
        <v>8.82</v>
      </c>
      <c r="U276" s="2">
        <v>2</v>
      </c>
      <c r="V276" s="9">
        <v>0</v>
      </c>
      <c r="W276" s="6">
        <v>4.0571999999999999</v>
      </c>
      <c r="X276" s="12">
        <f>Table1[[#This Row],[Profit$]]/Table1[[#This Row],[Sales$]]</f>
        <v>0.45999999999999996</v>
      </c>
      <c r="Y276" s="13">
        <f>Table1[[#This Row],[Sales$]]-Table1[[#This Row],[Profit$]]</f>
        <v>4.7628000000000004</v>
      </c>
      <c r="Z276" s="13">
        <f>Table1[[#This Row],[Sales$]]/Table1[[#This Row],[Quantity]]</f>
        <v>4.41</v>
      </c>
      <c r="AA276" s="13">
        <f>Table1[[#This Row],[Profit$]]/Table1[[#This Row],[Quantity]]</f>
        <v>2.0286</v>
      </c>
      <c r="AB276" s="4" t="str">
        <f>IF(Table1[[#This Row],[Profit$]]&lt;0,"loss","profit")</f>
        <v>profit</v>
      </c>
      <c r="AC276" s="4" t="str">
        <f>IF(Table1[[#This Row],[Discount]]&gt;0.2,"high",IF(Table1[[#This Row],[Discount]]&gt;0.1,"average","low"))</f>
        <v>low</v>
      </c>
      <c r="AD276" s="12">
        <f>Table1[[#This Row],[Profit$]]/Table1[[#This Row],[cost price$]]</f>
        <v>0.85185185185185175</v>
      </c>
    </row>
    <row r="277" spans="1:30" ht="15.75" customHeight="1" x14ac:dyDescent="0.3">
      <c r="A277" s="2">
        <v>276</v>
      </c>
      <c r="B277" s="2" t="s">
        <v>1024</v>
      </c>
      <c r="C277" s="3">
        <v>42994</v>
      </c>
      <c r="D277" s="3" t="str">
        <f>TEXT(Table1[[#This Row],[Order Date]],"MMMM")</f>
        <v>September</v>
      </c>
      <c r="E277" s="3" t="str">
        <f>TEXT(Table1[[#This Row],[Order Date]],"YYYy")</f>
        <v>2017</v>
      </c>
      <c r="F277" s="3">
        <v>42995</v>
      </c>
      <c r="G277" s="2" t="s">
        <v>185</v>
      </c>
      <c r="H277" s="2" t="s">
        <v>1025</v>
      </c>
      <c r="I277" s="2" t="s">
        <v>1026</v>
      </c>
      <c r="J277" s="2" t="s">
        <v>38</v>
      </c>
      <c r="K277" s="2" t="s">
        <v>24</v>
      </c>
      <c r="L277" s="2" t="s">
        <v>1027</v>
      </c>
      <c r="M277" s="2" t="s">
        <v>40</v>
      </c>
      <c r="N277" s="2">
        <v>90301</v>
      </c>
      <c r="O277" s="2" t="s">
        <v>41</v>
      </c>
      <c r="P277" s="2" t="s">
        <v>1030</v>
      </c>
      <c r="Q277" s="2" t="s">
        <v>43</v>
      </c>
      <c r="R277" s="2" t="s">
        <v>65</v>
      </c>
      <c r="S277" s="2" t="s">
        <v>1031</v>
      </c>
      <c r="T277" s="6">
        <v>5.98</v>
      </c>
      <c r="U277" s="2">
        <v>1</v>
      </c>
      <c r="V277" s="9">
        <v>0</v>
      </c>
      <c r="W277" s="6">
        <v>1.5548000000000002</v>
      </c>
      <c r="X277" s="12">
        <f>Table1[[#This Row],[Profit$]]/Table1[[#This Row],[Sales$]]</f>
        <v>0.26</v>
      </c>
      <c r="Y277" s="13">
        <f>Table1[[#This Row],[Sales$]]-Table1[[#This Row],[Profit$]]</f>
        <v>4.4252000000000002</v>
      </c>
      <c r="Z277" s="13">
        <f>Table1[[#This Row],[Sales$]]/Table1[[#This Row],[Quantity]]</f>
        <v>5.98</v>
      </c>
      <c r="AA277" s="13">
        <f>Table1[[#This Row],[Profit$]]/Table1[[#This Row],[Quantity]]</f>
        <v>1.5548000000000002</v>
      </c>
      <c r="AB277" s="4" t="str">
        <f>IF(Table1[[#This Row],[Profit$]]&lt;0,"loss","profit")</f>
        <v>profit</v>
      </c>
      <c r="AC277" s="4" t="str">
        <f>IF(Table1[[#This Row],[Discount]]&gt;0.2,"high",IF(Table1[[#This Row],[Discount]]&gt;0.1,"average","low"))</f>
        <v>low</v>
      </c>
      <c r="AD277" s="12">
        <f>Table1[[#This Row],[Profit$]]/Table1[[#This Row],[cost price$]]</f>
        <v>0.35135135135135137</v>
      </c>
    </row>
    <row r="278" spans="1:30" ht="15.75" customHeight="1" x14ac:dyDescent="0.3">
      <c r="A278" s="2">
        <v>277</v>
      </c>
      <c r="B278" s="2" t="s">
        <v>1032</v>
      </c>
      <c r="C278" s="3">
        <v>43021</v>
      </c>
      <c r="D278" s="3" t="str">
        <f>TEXT(Table1[[#This Row],[Order Date]],"MMMM")</f>
        <v>October</v>
      </c>
      <c r="E278" s="3" t="str">
        <f>TEXT(Table1[[#This Row],[Order Date]],"YYYy")</f>
        <v>2017</v>
      </c>
      <c r="F278" s="3">
        <v>43025</v>
      </c>
      <c r="G278" s="2" t="s">
        <v>47</v>
      </c>
      <c r="H278" s="2" t="s">
        <v>1033</v>
      </c>
      <c r="I278" s="2" t="s">
        <v>1034</v>
      </c>
      <c r="J278" s="2" t="s">
        <v>38</v>
      </c>
      <c r="K278" s="2" t="s">
        <v>24</v>
      </c>
      <c r="L278" s="2" t="s">
        <v>143</v>
      </c>
      <c r="M278" s="2" t="s">
        <v>144</v>
      </c>
      <c r="N278" s="2">
        <v>19140</v>
      </c>
      <c r="O278" s="2" t="s">
        <v>145</v>
      </c>
      <c r="P278" s="2" t="s">
        <v>1035</v>
      </c>
      <c r="Q278" s="2" t="s">
        <v>43</v>
      </c>
      <c r="R278" s="2" t="s">
        <v>87</v>
      </c>
      <c r="S278" s="2" t="s">
        <v>1036</v>
      </c>
      <c r="T278" s="6">
        <v>11.648000000000001</v>
      </c>
      <c r="U278" s="2">
        <v>2</v>
      </c>
      <c r="V278" s="9">
        <v>0.2</v>
      </c>
      <c r="W278" s="6">
        <v>4.0768000000000004</v>
      </c>
      <c r="X278" s="12">
        <f>Table1[[#This Row],[Profit$]]/Table1[[#This Row],[Sales$]]</f>
        <v>0.35</v>
      </c>
      <c r="Y278" s="13">
        <f>Table1[[#This Row],[Sales$]]-Table1[[#This Row],[Profit$]]</f>
        <v>7.571200000000001</v>
      </c>
      <c r="Z278" s="13">
        <f>Table1[[#This Row],[Sales$]]/Table1[[#This Row],[Quantity]]</f>
        <v>5.8240000000000007</v>
      </c>
      <c r="AA278" s="13">
        <f>Table1[[#This Row],[Profit$]]/Table1[[#This Row],[Quantity]]</f>
        <v>2.0384000000000002</v>
      </c>
      <c r="AB278" s="4" t="str">
        <f>IF(Table1[[#This Row],[Profit$]]&lt;0,"loss","profit")</f>
        <v>profit</v>
      </c>
      <c r="AC278" s="4" t="str">
        <f>IF(Table1[[#This Row],[Discount]]&gt;0.2,"high",IF(Table1[[#This Row],[Discount]]&gt;0.1,"average","low"))</f>
        <v>average</v>
      </c>
      <c r="AD278" s="12">
        <f>Table1[[#This Row],[Profit$]]/Table1[[#This Row],[cost price$]]</f>
        <v>0.53846153846153844</v>
      </c>
    </row>
    <row r="279" spans="1:30" ht="15.75" customHeight="1" x14ac:dyDescent="0.3">
      <c r="A279" s="2">
        <v>278</v>
      </c>
      <c r="B279" s="2" t="s">
        <v>1032</v>
      </c>
      <c r="C279" s="3">
        <v>43021</v>
      </c>
      <c r="D279" s="3" t="str">
        <f>TEXT(Table1[[#This Row],[Order Date]],"MMMM")</f>
        <v>October</v>
      </c>
      <c r="E279" s="3" t="str">
        <f>TEXT(Table1[[#This Row],[Order Date]],"YYYy")</f>
        <v>2017</v>
      </c>
      <c r="F279" s="3">
        <v>43025</v>
      </c>
      <c r="G279" s="2" t="s">
        <v>47</v>
      </c>
      <c r="H279" s="2" t="s">
        <v>1033</v>
      </c>
      <c r="I279" s="2" t="s">
        <v>1034</v>
      </c>
      <c r="J279" s="2" t="s">
        <v>38</v>
      </c>
      <c r="K279" s="2" t="s">
        <v>24</v>
      </c>
      <c r="L279" s="2" t="s">
        <v>143</v>
      </c>
      <c r="M279" s="2" t="s">
        <v>144</v>
      </c>
      <c r="N279" s="2">
        <v>19140</v>
      </c>
      <c r="O279" s="2" t="s">
        <v>145</v>
      </c>
      <c r="P279" s="2" t="s">
        <v>1037</v>
      </c>
      <c r="Q279" s="2" t="s">
        <v>43</v>
      </c>
      <c r="R279" s="2" t="s">
        <v>87</v>
      </c>
      <c r="S279" s="2" t="s">
        <v>1038</v>
      </c>
      <c r="T279" s="6">
        <v>18.175999999999998</v>
      </c>
      <c r="U279" s="2">
        <v>4</v>
      </c>
      <c r="V279" s="9">
        <v>0.2</v>
      </c>
      <c r="W279" s="6">
        <v>5.9071999999999987</v>
      </c>
      <c r="X279" s="12">
        <f>Table1[[#This Row],[Profit$]]/Table1[[#This Row],[Sales$]]</f>
        <v>0.32499999999999996</v>
      </c>
      <c r="Y279" s="13">
        <f>Table1[[#This Row],[Sales$]]-Table1[[#This Row],[Profit$]]</f>
        <v>12.268799999999999</v>
      </c>
      <c r="Z279" s="13">
        <f>Table1[[#This Row],[Sales$]]/Table1[[#This Row],[Quantity]]</f>
        <v>4.5439999999999996</v>
      </c>
      <c r="AA279" s="13">
        <f>Table1[[#This Row],[Profit$]]/Table1[[#This Row],[Quantity]]</f>
        <v>1.4767999999999997</v>
      </c>
      <c r="AB279" s="4" t="str">
        <f>IF(Table1[[#This Row],[Profit$]]&lt;0,"loss","profit")</f>
        <v>profit</v>
      </c>
      <c r="AC279" s="4" t="str">
        <f>IF(Table1[[#This Row],[Discount]]&gt;0.2,"high",IF(Table1[[#This Row],[Discount]]&gt;0.1,"average","low"))</f>
        <v>average</v>
      </c>
      <c r="AD279" s="12">
        <f>Table1[[#This Row],[Profit$]]/Table1[[#This Row],[cost price$]]</f>
        <v>0.4814814814814814</v>
      </c>
    </row>
    <row r="280" spans="1:30" ht="15.75" customHeight="1" x14ac:dyDescent="0.3">
      <c r="A280" s="2">
        <v>279</v>
      </c>
      <c r="B280" s="2" t="s">
        <v>1032</v>
      </c>
      <c r="C280" s="3">
        <v>43021</v>
      </c>
      <c r="D280" s="3" t="str">
        <f>TEXT(Table1[[#This Row],[Order Date]],"MMMM")</f>
        <v>October</v>
      </c>
      <c r="E280" s="3" t="str">
        <f>TEXT(Table1[[#This Row],[Order Date]],"YYYy")</f>
        <v>2017</v>
      </c>
      <c r="F280" s="3">
        <v>43025</v>
      </c>
      <c r="G280" s="2" t="s">
        <v>47</v>
      </c>
      <c r="H280" s="2" t="s">
        <v>1033</v>
      </c>
      <c r="I280" s="2" t="s">
        <v>1034</v>
      </c>
      <c r="J280" s="2" t="s">
        <v>38</v>
      </c>
      <c r="K280" s="2" t="s">
        <v>24</v>
      </c>
      <c r="L280" s="2" t="s">
        <v>143</v>
      </c>
      <c r="M280" s="2" t="s">
        <v>144</v>
      </c>
      <c r="N280" s="2">
        <v>19140</v>
      </c>
      <c r="O280" s="2" t="s">
        <v>145</v>
      </c>
      <c r="P280" s="2" t="s">
        <v>1039</v>
      </c>
      <c r="Q280" s="2" t="s">
        <v>43</v>
      </c>
      <c r="R280" s="2" t="s">
        <v>56</v>
      </c>
      <c r="S280" s="2" t="s">
        <v>1040</v>
      </c>
      <c r="T280" s="6">
        <v>59.712000000000003</v>
      </c>
      <c r="U280" s="2">
        <v>6</v>
      </c>
      <c r="V280" s="9">
        <v>0.2</v>
      </c>
      <c r="W280" s="6">
        <v>5.9711999999999996</v>
      </c>
      <c r="X280" s="12">
        <f>Table1[[#This Row],[Profit$]]/Table1[[#This Row],[Sales$]]</f>
        <v>9.9999999999999992E-2</v>
      </c>
      <c r="Y280" s="13">
        <f>Table1[[#This Row],[Sales$]]-Table1[[#This Row],[Profit$]]</f>
        <v>53.740800000000007</v>
      </c>
      <c r="Z280" s="13">
        <f>Table1[[#This Row],[Sales$]]/Table1[[#This Row],[Quantity]]</f>
        <v>9.952</v>
      </c>
      <c r="AA280" s="13">
        <f>Table1[[#This Row],[Profit$]]/Table1[[#This Row],[Quantity]]</f>
        <v>0.99519999999999997</v>
      </c>
      <c r="AB280" s="4" t="str">
        <f>IF(Table1[[#This Row],[Profit$]]&lt;0,"loss","profit")</f>
        <v>profit</v>
      </c>
      <c r="AC280" s="4" t="str">
        <f>IF(Table1[[#This Row],[Discount]]&gt;0.2,"high",IF(Table1[[#This Row],[Discount]]&gt;0.1,"average","low"))</f>
        <v>average</v>
      </c>
      <c r="AD280" s="12">
        <f>Table1[[#This Row],[Profit$]]/Table1[[#This Row],[cost price$]]</f>
        <v>0.11111111111111109</v>
      </c>
    </row>
    <row r="281" spans="1:30" ht="15.75" customHeight="1" x14ac:dyDescent="0.3">
      <c r="A281" s="2">
        <v>280</v>
      </c>
      <c r="B281" s="2" t="s">
        <v>1032</v>
      </c>
      <c r="C281" s="3">
        <v>43021</v>
      </c>
      <c r="D281" s="3" t="str">
        <f>TEXT(Table1[[#This Row],[Order Date]],"MMMM")</f>
        <v>October</v>
      </c>
      <c r="E281" s="3" t="str">
        <f>TEXT(Table1[[#This Row],[Order Date]],"YYYy")</f>
        <v>2017</v>
      </c>
      <c r="F281" s="3">
        <v>43025</v>
      </c>
      <c r="G281" s="2" t="s">
        <v>47</v>
      </c>
      <c r="H281" s="2" t="s">
        <v>1033</v>
      </c>
      <c r="I281" s="2" t="s">
        <v>1034</v>
      </c>
      <c r="J281" s="2" t="s">
        <v>38</v>
      </c>
      <c r="K281" s="2" t="s">
        <v>24</v>
      </c>
      <c r="L281" s="2" t="s">
        <v>143</v>
      </c>
      <c r="M281" s="2" t="s">
        <v>144</v>
      </c>
      <c r="N281" s="2">
        <v>19140</v>
      </c>
      <c r="O281" s="2" t="s">
        <v>145</v>
      </c>
      <c r="P281" s="2" t="s">
        <v>1041</v>
      </c>
      <c r="Q281" s="2" t="s">
        <v>43</v>
      </c>
      <c r="R281" s="2" t="s">
        <v>44</v>
      </c>
      <c r="S281" s="2" t="s">
        <v>1042</v>
      </c>
      <c r="T281" s="6">
        <v>24.839999999999996</v>
      </c>
      <c r="U281" s="2">
        <v>3</v>
      </c>
      <c r="V281" s="9">
        <v>0.2</v>
      </c>
      <c r="W281" s="6">
        <v>8.6940000000000008</v>
      </c>
      <c r="X281" s="12">
        <f>Table1[[#This Row],[Profit$]]/Table1[[#This Row],[Sales$]]</f>
        <v>0.35000000000000009</v>
      </c>
      <c r="Y281" s="13">
        <f>Table1[[#This Row],[Sales$]]-Table1[[#This Row],[Profit$]]</f>
        <v>16.145999999999994</v>
      </c>
      <c r="Z281" s="13">
        <f>Table1[[#This Row],[Sales$]]/Table1[[#This Row],[Quantity]]</f>
        <v>8.2799999999999994</v>
      </c>
      <c r="AA281" s="13">
        <f>Table1[[#This Row],[Profit$]]/Table1[[#This Row],[Quantity]]</f>
        <v>2.8980000000000001</v>
      </c>
      <c r="AB281" s="4" t="str">
        <f>IF(Table1[[#This Row],[Profit$]]&lt;0,"loss","profit")</f>
        <v>profit</v>
      </c>
      <c r="AC281" s="4" t="str">
        <f>IF(Table1[[#This Row],[Discount]]&gt;0.2,"high",IF(Table1[[#This Row],[Discount]]&gt;0.1,"average","low"))</f>
        <v>average</v>
      </c>
      <c r="AD281" s="12">
        <f>Table1[[#This Row],[Profit$]]/Table1[[#This Row],[cost price$]]</f>
        <v>0.53846153846153877</v>
      </c>
    </row>
    <row r="282" spans="1:30" ht="15.75" customHeight="1" x14ac:dyDescent="0.3">
      <c r="A282" s="2">
        <v>281</v>
      </c>
      <c r="B282" s="2" t="s">
        <v>1043</v>
      </c>
      <c r="C282" s="3">
        <v>42273</v>
      </c>
      <c r="D282" s="3" t="str">
        <f>TEXT(Table1[[#This Row],[Order Date]],"MMMM")</f>
        <v>September</v>
      </c>
      <c r="E282" s="3" t="str">
        <f>TEXT(Table1[[#This Row],[Order Date]],"YYYy")</f>
        <v>2015</v>
      </c>
      <c r="F282" s="3">
        <v>42275</v>
      </c>
      <c r="G282" s="2" t="s">
        <v>20</v>
      </c>
      <c r="H282" s="2" t="s">
        <v>516</v>
      </c>
      <c r="I282" s="2" t="s">
        <v>517</v>
      </c>
      <c r="J282" s="2" t="s">
        <v>23</v>
      </c>
      <c r="K282" s="2" t="s">
        <v>24</v>
      </c>
      <c r="L282" s="2" t="s">
        <v>181</v>
      </c>
      <c r="M282" s="2" t="s">
        <v>101</v>
      </c>
      <c r="N282" s="2">
        <v>77070</v>
      </c>
      <c r="O282" s="2" t="s">
        <v>102</v>
      </c>
      <c r="P282" s="2" t="s">
        <v>1044</v>
      </c>
      <c r="Q282" s="2" t="s">
        <v>43</v>
      </c>
      <c r="R282" s="2" t="s">
        <v>72</v>
      </c>
      <c r="S282" s="2" t="s">
        <v>1045</v>
      </c>
      <c r="T282" s="6">
        <v>2.0799999999999996</v>
      </c>
      <c r="U282" s="2">
        <v>5</v>
      </c>
      <c r="V282" s="9">
        <v>0.8</v>
      </c>
      <c r="W282" s="6">
        <v>-3.4320000000000004</v>
      </c>
      <c r="X282" s="12">
        <f>Table1[[#This Row],[Profit$]]/Table1[[#This Row],[Sales$]]</f>
        <v>-1.6500000000000006</v>
      </c>
      <c r="Y282" s="13">
        <f>Table1[[#This Row],[Sales$]]-Table1[[#This Row],[Profit$]]</f>
        <v>5.5120000000000005</v>
      </c>
      <c r="Z282" s="13">
        <f>Table1[[#This Row],[Sales$]]/Table1[[#This Row],[Quantity]]</f>
        <v>0.41599999999999993</v>
      </c>
      <c r="AA282" s="13">
        <f>Table1[[#This Row],[Profit$]]/Table1[[#This Row],[Quantity]]</f>
        <v>-0.68640000000000012</v>
      </c>
      <c r="AB282" s="4" t="str">
        <f>IF(Table1[[#This Row],[Profit$]]&lt;0,"loss","profit")</f>
        <v>loss</v>
      </c>
      <c r="AC282" s="4" t="str">
        <f>IF(Table1[[#This Row],[Discount]]&gt;0.2,"high",IF(Table1[[#This Row],[Discount]]&gt;0.1,"average","low"))</f>
        <v>high</v>
      </c>
      <c r="AD282" s="12">
        <f>Table1[[#This Row],[Profit$]]/Table1[[#This Row],[cost price$]]</f>
        <v>-0.62264150943396224</v>
      </c>
    </row>
    <row r="283" spans="1:30" ht="15.75" customHeight="1" x14ac:dyDescent="0.3">
      <c r="A283" s="2">
        <v>282</v>
      </c>
      <c r="B283" s="2" t="s">
        <v>1043</v>
      </c>
      <c r="C283" s="3">
        <v>42273</v>
      </c>
      <c r="D283" s="3" t="str">
        <f>TEXT(Table1[[#This Row],[Order Date]],"MMMM")</f>
        <v>September</v>
      </c>
      <c r="E283" s="3" t="str">
        <f>TEXT(Table1[[#This Row],[Order Date]],"YYYy")</f>
        <v>2015</v>
      </c>
      <c r="F283" s="3">
        <v>42275</v>
      </c>
      <c r="G283" s="2" t="s">
        <v>20</v>
      </c>
      <c r="H283" s="2" t="s">
        <v>516</v>
      </c>
      <c r="I283" s="2" t="s">
        <v>517</v>
      </c>
      <c r="J283" s="2" t="s">
        <v>23</v>
      </c>
      <c r="K283" s="2" t="s">
        <v>24</v>
      </c>
      <c r="L283" s="2" t="s">
        <v>181</v>
      </c>
      <c r="M283" s="2" t="s">
        <v>101</v>
      </c>
      <c r="N283" s="2">
        <v>77070</v>
      </c>
      <c r="O283" s="2" t="s">
        <v>102</v>
      </c>
      <c r="P283" s="2" t="s">
        <v>1046</v>
      </c>
      <c r="Q283" s="2" t="s">
        <v>68</v>
      </c>
      <c r="R283" s="2" t="s">
        <v>69</v>
      </c>
      <c r="S283" s="2" t="s">
        <v>1047</v>
      </c>
      <c r="T283" s="6">
        <v>1114.4000000000001</v>
      </c>
      <c r="U283" s="2">
        <v>7</v>
      </c>
      <c r="V283" s="9">
        <v>0.2</v>
      </c>
      <c r="W283" s="6">
        <v>376.11</v>
      </c>
      <c r="X283" s="12">
        <f>Table1[[#This Row],[Profit$]]/Table1[[#This Row],[Sales$]]</f>
        <v>0.33749999999999997</v>
      </c>
      <c r="Y283" s="13">
        <f>Table1[[#This Row],[Sales$]]-Table1[[#This Row],[Profit$]]</f>
        <v>738.29000000000008</v>
      </c>
      <c r="Z283" s="13">
        <f>Table1[[#This Row],[Sales$]]/Table1[[#This Row],[Quantity]]</f>
        <v>159.20000000000002</v>
      </c>
      <c r="AA283" s="13">
        <f>Table1[[#This Row],[Profit$]]/Table1[[#This Row],[Quantity]]</f>
        <v>53.730000000000004</v>
      </c>
      <c r="AB283" s="4" t="str">
        <f>IF(Table1[[#This Row],[Profit$]]&lt;0,"loss","profit")</f>
        <v>profit</v>
      </c>
      <c r="AC283" s="4" t="str">
        <f>IF(Table1[[#This Row],[Discount]]&gt;0.2,"high",IF(Table1[[#This Row],[Discount]]&gt;0.1,"average","low"))</f>
        <v>average</v>
      </c>
      <c r="AD283" s="12">
        <f>Table1[[#This Row],[Profit$]]/Table1[[#This Row],[cost price$]]</f>
        <v>0.50943396226415094</v>
      </c>
    </row>
    <row r="284" spans="1:30" ht="15.75" customHeight="1" x14ac:dyDescent="0.3">
      <c r="A284" s="2">
        <v>283</v>
      </c>
      <c r="B284" s="2" t="s">
        <v>1048</v>
      </c>
      <c r="C284" s="3">
        <v>42310</v>
      </c>
      <c r="D284" s="3" t="str">
        <f>TEXT(Table1[[#This Row],[Order Date]],"MMMM")</f>
        <v>November</v>
      </c>
      <c r="E284" s="3" t="str">
        <f>TEXT(Table1[[#This Row],[Order Date]],"YYYy")</f>
        <v>2015</v>
      </c>
      <c r="F284" s="3">
        <v>42314</v>
      </c>
      <c r="G284" s="2" t="s">
        <v>47</v>
      </c>
      <c r="H284" s="2" t="s">
        <v>1049</v>
      </c>
      <c r="I284" s="2" t="s">
        <v>1050</v>
      </c>
      <c r="J284" s="2" t="s">
        <v>23</v>
      </c>
      <c r="K284" s="2" t="s">
        <v>24</v>
      </c>
      <c r="L284" s="2" t="s">
        <v>39</v>
      </c>
      <c r="M284" s="2" t="s">
        <v>40</v>
      </c>
      <c r="N284" s="2">
        <v>90004</v>
      </c>
      <c r="O284" s="2" t="s">
        <v>41</v>
      </c>
      <c r="P284" s="2" t="s">
        <v>1051</v>
      </c>
      <c r="Q284" s="2" t="s">
        <v>29</v>
      </c>
      <c r="R284" s="2" t="s">
        <v>53</v>
      </c>
      <c r="S284" s="2" t="s">
        <v>1052</v>
      </c>
      <c r="T284" s="6">
        <v>1038.8399999999999</v>
      </c>
      <c r="U284" s="2">
        <v>5</v>
      </c>
      <c r="V284" s="9">
        <v>0.2</v>
      </c>
      <c r="W284" s="6">
        <v>51.942000000000007</v>
      </c>
      <c r="X284" s="12">
        <f>Table1[[#This Row],[Profit$]]/Table1[[#This Row],[Sales$]]</f>
        <v>5.000000000000001E-2</v>
      </c>
      <c r="Y284" s="13">
        <f>Table1[[#This Row],[Sales$]]-Table1[[#This Row],[Profit$]]</f>
        <v>986.89799999999991</v>
      </c>
      <c r="Z284" s="13">
        <f>Table1[[#This Row],[Sales$]]/Table1[[#This Row],[Quantity]]</f>
        <v>207.76799999999997</v>
      </c>
      <c r="AA284" s="13">
        <f>Table1[[#This Row],[Profit$]]/Table1[[#This Row],[Quantity]]</f>
        <v>10.388400000000001</v>
      </c>
      <c r="AB284" s="4" t="str">
        <f>IF(Table1[[#This Row],[Profit$]]&lt;0,"loss","profit")</f>
        <v>profit</v>
      </c>
      <c r="AC284" s="4" t="str">
        <f>IF(Table1[[#This Row],[Discount]]&gt;0.2,"high",IF(Table1[[#This Row],[Discount]]&gt;0.1,"average","low"))</f>
        <v>average</v>
      </c>
      <c r="AD284" s="12">
        <f>Table1[[#This Row],[Profit$]]/Table1[[#This Row],[cost price$]]</f>
        <v>5.2631578947368432E-2</v>
      </c>
    </row>
    <row r="285" spans="1:30" ht="15.75" customHeight="1" x14ac:dyDescent="0.3">
      <c r="A285" s="2">
        <v>284</v>
      </c>
      <c r="B285" s="2" t="s">
        <v>1053</v>
      </c>
      <c r="C285" s="3">
        <v>42273</v>
      </c>
      <c r="D285" s="3" t="str">
        <f>TEXT(Table1[[#This Row],[Order Date]],"MMMM")</f>
        <v>September</v>
      </c>
      <c r="E285" s="3" t="str">
        <f>TEXT(Table1[[#This Row],[Order Date]],"YYYy")</f>
        <v>2015</v>
      </c>
      <c r="F285" s="3">
        <v>42279</v>
      </c>
      <c r="G285" s="2" t="s">
        <v>47</v>
      </c>
      <c r="H285" s="2" t="s">
        <v>161</v>
      </c>
      <c r="I285" s="2" t="s">
        <v>162</v>
      </c>
      <c r="J285" s="2" t="s">
        <v>23</v>
      </c>
      <c r="K285" s="2" t="s">
        <v>24</v>
      </c>
      <c r="L285" s="2" t="s">
        <v>416</v>
      </c>
      <c r="M285" s="2" t="s">
        <v>417</v>
      </c>
      <c r="N285" s="2">
        <v>97206</v>
      </c>
      <c r="O285" s="2" t="s">
        <v>41</v>
      </c>
      <c r="P285" s="2" t="s">
        <v>1054</v>
      </c>
      <c r="Q285" s="2" t="s">
        <v>43</v>
      </c>
      <c r="R285" s="2" t="s">
        <v>87</v>
      </c>
      <c r="S285" s="2" t="s">
        <v>183</v>
      </c>
      <c r="T285" s="6">
        <v>141.76</v>
      </c>
      <c r="U285" s="2">
        <v>5</v>
      </c>
      <c r="V285" s="9">
        <v>0.2</v>
      </c>
      <c r="W285" s="6">
        <v>47.843999999999994</v>
      </c>
      <c r="X285" s="12">
        <f>Table1[[#This Row],[Profit$]]/Table1[[#This Row],[Sales$]]</f>
        <v>0.33749999999999997</v>
      </c>
      <c r="Y285" s="13">
        <f>Table1[[#This Row],[Sales$]]-Table1[[#This Row],[Profit$]]</f>
        <v>93.915999999999997</v>
      </c>
      <c r="Z285" s="13">
        <f>Table1[[#This Row],[Sales$]]/Table1[[#This Row],[Quantity]]</f>
        <v>28.351999999999997</v>
      </c>
      <c r="AA285" s="13">
        <f>Table1[[#This Row],[Profit$]]/Table1[[#This Row],[Quantity]]</f>
        <v>9.5687999999999995</v>
      </c>
      <c r="AB285" s="4" t="str">
        <f>IF(Table1[[#This Row],[Profit$]]&lt;0,"loss","profit")</f>
        <v>profit</v>
      </c>
      <c r="AC285" s="4" t="str">
        <f>IF(Table1[[#This Row],[Discount]]&gt;0.2,"high",IF(Table1[[#This Row],[Discount]]&gt;0.1,"average","low"))</f>
        <v>average</v>
      </c>
      <c r="AD285" s="12">
        <f>Table1[[#This Row],[Profit$]]/Table1[[#This Row],[cost price$]]</f>
        <v>0.50943396226415094</v>
      </c>
    </row>
    <row r="286" spans="1:30" ht="15.75" customHeight="1" x14ac:dyDescent="0.3">
      <c r="A286" s="2">
        <v>285</v>
      </c>
      <c r="B286" s="2" t="s">
        <v>1053</v>
      </c>
      <c r="C286" s="3">
        <v>42273</v>
      </c>
      <c r="D286" s="3" t="str">
        <f>TEXT(Table1[[#This Row],[Order Date]],"MMMM")</f>
        <v>September</v>
      </c>
      <c r="E286" s="3" t="str">
        <f>TEXT(Table1[[#This Row],[Order Date]],"YYYy")</f>
        <v>2015</v>
      </c>
      <c r="F286" s="3">
        <v>42279</v>
      </c>
      <c r="G286" s="2" t="s">
        <v>47</v>
      </c>
      <c r="H286" s="2" t="s">
        <v>161</v>
      </c>
      <c r="I286" s="2" t="s">
        <v>162</v>
      </c>
      <c r="J286" s="2" t="s">
        <v>23</v>
      </c>
      <c r="K286" s="2" t="s">
        <v>24</v>
      </c>
      <c r="L286" s="2" t="s">
        <v>416</v>
      </c>
      <c r="M286" s="2" t="s">
        <v>417</v>
      </c>
      <c r="N286" s="2">
        <v>97206</v>
      </c>
      <c r="O286" s="2" t="s">
        <v>41</v>
      </c>
      <c r="P286" s="2" t="s">
        <v>1055</v>
      </c>
      <c r="Q286" s="2" t="s">
        <v>68</v>
      </c>
      <c r="R286" s="2" t="s">
        <v>158</v>
      </c>
      <c r="S286" s="2" t="s">
        <v>1056</v>
      </c>
      <c r="T286" s="6">
        <v>239.80000000000004</v>
      </c>
      <c r="U286" s="2">
        <v>5</v>
      </c>
      <c r="V286" s="9">
        <v>0.2</v>
      </c>
      <c r="W286" s="6">
        <v>47.959999999999987</v>
      </c>
      <c r="X286" s="12">
        <f>Table1[[#This Row],[Profit$]]/Table1[[#This Row],[Sales$]]</f>
        <v>0.1999999999999999</v>
      </c>
      <c r="Y286" s="13">
        <f>Table1[[#This Row],[Sales$]]-Table1[[#This Row],[Profit$]]</f>
        <v>191.84000000000006</v>
      </c>
      <c r="Z286" s="13">
        <f>Table1[[#This Row],[Sales$]]/Table1[[#This Row],[Quantity]]</f>
        <v>47.960000000000008</v>
      </c>
      <c r="AA286" s="13">
        <f>Table1[[#This Row],[Profit$]]/Table1[[#This Row],[Quantity]]</f>
        <v>9.591999999999997</v>
      </c>
      <c r="AB286" s="4" t="str">
        <f>IF(Table1[[#This Row],[Profit$]]&lt;0,"loss","profit")</f>
        <v>profit</v>
      </c>
      <c r="AC286" s="4" t="str">
        <f>IF(Table1[[#This Row],[Discount]]&gt;0.2,"high",IF(Table1[[#This Row],[Discount]]&gt;0.1,"average","low"))</f>
        <v>average</v>
      </c>
      <c r="AD286" s="12">
        <f>Table1[[#This Row],[Profit$]]/Table1[[#This Row],[cost price$]]</f>
        <v>0.24999999999999986</v>
      </c>
    </row>
    <row r="287" spans="1:30" ht="15.75" customHeight="1" x14ac:dyDescent="0.3">
      <c r="A287" s="2">
        <v>286</v>
      </c>
      <c r="B287" s="2" t="s">
        <v>1053</v>
      </c>
      <c r="C287" s="3">
        <v>42273</v>
      </c>
      <c r="D287" s="3" t="str">
        <f>TEXT(Table1[[#This Row],[Order Date]],"MMMM")</f>
        <v>September</v>
      </c>
      <c r="E287" s="3" t="str">
        <f>TEXT(Table1[[#This Row],[Order Date]],"YYYy")</f>
        <v>2015</v>
      </c>
      <c r="F287" s="3">
        <v>42279</v>
      </c>
      <c r="G287" s="2" t="s">
        <v>47</v>
      </c>
      <c r="H287" s="2" t="s">
        <v>161</v>
      </c>
      <c r="I287" s="2" t="s">
        <v>162</v>
      </c>
      <c r="J287" s="2" t="s">
        <v>23</v>
      </c>
      <c r="K287" s="2" t="s">
        <v>24</v>
      </c>
      <c r="L287" s="2" t="s">
        <v>416</v>
      </c>
      <c r="M287" s="2" t="s">
        <v>417</v>
      </c>
      <c r="N287" s="2">
        <v>97206</v>
      </c>
      <c r="O287" s="2" t="s">
        <v>41</v>
      </c>
      <c r="P287" s="2" t="s">
        <v>1057</v>
      </c>
      <c r="Q287" s="2" t="s">
        <v>43</v>
      </c>
      <c r="R287" s="2" t="s">
        <v>87</v>
      </c>
      <c r="S287" s="2" t="s">
        <v>1058</v>
      </c>
      <c r="T287" s="6">
        <v>31.104000000000006</v>
      </c>
      <c r="U287" s="2">
        <v>6</v>
      </c>
      <c r="V287" s="9">
        <v>0.2</v>
      </c>
      <c r="W287" s="6">
        <v>10.8864</v>
      </c>
      <c r="X287" s="12">
        <f>Table1[[#This Row],[Profit$]]/Table1[[#This Row],[Sales$]]</f>
        <v>0.34999999999999992</v>
      </c>
      <c r="Y287" s="13">
        <f>Table1[[#This Row],[Sales$]]-Table1[[#This Row],[Profit$]]</f>
        <v>20.217600000000004</v>
      </c>
      <c r="Z287" s="13">
        <f>Table1[[#This Row],[Sales$]]/Table1[[#This Row],[Quantity]]</f>
        <v>5.1840000000000011</v>
      </c>
      <c r="AA287" s="13">
        <f>Table1[[#This Row],[Profit$]]/Table1[[#This Row],[Quantity]]</f>
        <v>1.8144</v>
      </c>
      <c r="AB287" s="4" t="str">
        <f>IF(Table1[[#This Row],[Profit$]]&lt;0,"loss","profit")</f>
        <v>profit</v>
      </c>
      <c r="AC287" s="4" t="str">
        <f>IF(Table1[[#This Row],[Discount]]&gt;0.2,"high",IF(Table1[[#This Row],[Discount]]&gt;0.1,"average","low"))</f>
        <v>average</v>
      </c>
      <c r="AD287" s="12">
        <f>Table1[[#This Row],[Profit$]]/Table1[[#This Row],[cost price$]]</f>
        <v>0.53846153846153832</v>
      </c>
    </row>
    <row r="288" spans="1:30" ht="15.75" customHeight="1" x14ac:dyDescent="0.3">
      <c r="A288" s="2">
        <v>287</v>
      </c>
      <c r="B288" s="2" t="s">
        <v>1059</v>
      </c>
      <c r="C288" s="3">
        <v>42722</v>
      </c>
      <c r="D288" s="3" t="str">
        <f>TEXT(Table1[[#This Row],[Order Date]],"MMMM")</f>
        <v>December</v>
      </c>
      <c r="E288" s="3" t="str">
        <f>TEXT(Table1[[#This Row],[Order Date]],"YYYy")</f>
        <v>2016</v>
      </c>
      <c r="F288" s="3">
        <v>42724</v>
      </c>
      <c r="G288" s="2" t="s">
        <v>20</v>
      </c>
      <c r="H288" s="2" t="s">
        <v>1060</v>
      </c>
      <c r="I288" s="2" t="s">
        <v>1061</v>
      </c>
      <c r="J288" s="2" t="s">
        <v>38</v>
      </c>
      <c r="K288" s="2" t="s">
        <v>24</v>
      </c>
      <c r="L288" s="2" t="s">
        <v>1062</v>
      </c>
      <c r="M288" s="2" t="s">
        <v>51</v>
      </c>
      <c r="N288" s="2">
        <v>33319</v>
      </c>
      <c r="O288" s="2" t="s">
        <v>27</v>
      </c>
      <c r="P288" s="2" t="s">
        <v>1063</v>
      </c>
      <c r="Q288" s="2" t="s">
        <v>43</v>
      </c>
      <c r="R288" s="2" t="s">
        <v>72</v>
      </c>
      <c r="S288" s="2" t="s">
        <v>1064</v>
      </c>
      <c r="T288" s="6">
        <v>254.05800000000002</v>
      </c>
      <c r="U288" s="2">
        <v>7</v>
      </c>
      <c r="V288" s="9">
        <v>0.7</v>
      </c>
      <c r="W288" s="6">
        <v>-169.3719999999999</v>
      </c>
      <c r="X288" s="12">
        <f>Table1[[#This Row],[Profit$]]/Table1[[#This Row],[Sales$]]</f>
        <v>-0.66666666666666619</v>
      </c>
      <c r="Y288" s="13">
        <f>Table1[[#This Row],[Sales$]]-Table1[[#This Row],[Profit$]]</f>
        <v>423.42999999999995</v>
      </c>
      <c r="Z288" s="13">
        <f>Table1[[#This Row],[Sales$]]/Table1[[#This Row],[Quantity]]</f>
        <v>36.294000000000004</v>
      </c>
      <c r="AA288" s="13">
        <f>Table1[[#This Row],[Profit$]]/Table1[[#This Row],[Quantity]]</f>
        <v>-24.195999999999987</v>
      </c>
      <c r="AB288" s="4" t="str">
        <f>IF(Table1[[#This Row],[Profit$]]&lt;0,"loss","profit")</f>
        <v>loss</v>
      </c>
      <c r="AC288" s="4" t="str">
        <f>IF(Table1[[#This Row],[Discount]]&gt;0.2,"high",IF(Table1[[#This Row],[Discount]]&gt;0.1,"average","low"))</f>
        <v>high</v>
      </c>
      <c r="AD288" s="12">
        <f>Table1[[#This Row],[Profit$]]/Table1[[#This Row],[cost price$]]</f>
        <v>-0.3999999999999998</v>
      </c>
    </row>
    <row r="289" spans="1:30" ht="15.75" customHeight="1" x14ac:dyDescent="0.3">
      <c r="A289" s="2">
        <v>288</v>
      </c>
      <c r="B289" s="2" t="s">
        <v>1059</v>
      </c>
      <c r="C289" s="3">
        <v>42722</v>
      </c>
      <c r="D289" s="3" t="str">
        <f>TEXT(Table1[[#This Row],[Order Date]],"MMMM")</f>
        <v>December</v>
      </c>
      <c r="E289" s="3" t="str">
        <f>TEXT(Table1[[#This Row],[Order Date]],"YYYy")</f>
        <v>2016</v>
      </c>
      <c r="F289" s="3">
        <v>42724</v>
      </c>
      <c r="G289" s="2" t="s">
        <v>20</v>
      </c>
      <c r="H289" s="2" t="s">
        <v>1060</v>
      </c>
      <c r="I289" s="2" t="s">
        <v>1061</v>
      </c>
      <c r="J289" s="2" t="s">
        <v>38</v>
      </c>
      <c r="K289" s="2" t="s">
        <v>24</v>
      </c>
      <c r="L289" s="2" t="s">
        <v>1062</v>
      </c>
      <c r="M289" s="2" t="s">
        <v>51</v>
      </c>
      <c r="N289" s="2">
        <v>33319</v>
      </c>
      <c r="O289" s="2" t="s">
        <v>27</v>
      </c>
      <c r="P289" s="2" t="s">
        <v>712</v>
      </c>
      <c r="Q289" s="2" t="s">
        <v>43</v>
      </c>
      <c r="R289" s="2" t="s">
        <v>75</v>
      </c>
      <c r="S289" s="2" t="s">
        <v>713</v>
      </c>
      <c r="T289" s="6">
        <v>194.52800000000002</v>
      </c>
      <c r="U289" s="2">
        <v>2</v>
      </c>
      <c r="V289" s="9">
        <v>0.2</v>
      </c>
      <c r="W289" s="6">
        <v>24.315999999999974</v>
      </c>
      <c r="X289" s="12">
        <f>Table1[[#This Row],[Profit$]]/Table1[[#This Row],[Sales$]]</f>
        <v>0.12499999999999985</v>
      </c>
      <c r="Y289" s="13">
        <f>Table1[[#This Row],[Sales$]]-Table1[[#This Row],[Profit$]]</f>
        <v>170.21200000000005</v>
      </c>
      <c r="Z289" s="13">
        <f>Table1[[#This Row],[Sales$]]/Table1[[#This Row],[Quantity]]</f>
        <v>97.26400000000001</v>
      </c>
      <c r="AA289" s="13">
        <f>Table1[[#This Row],[Profit$]]/Table1[[#This Row],[Quantity]]</f>
        <v>12.157999999999987</v>
      </c>
      <c r="AB289" s="4" t="str">
        <f>IF(Table1[[#This Row],[Profit$]]&lt;0,"loss","profit")</f>
        <v>profit</v>
      </c>
      <c r="AC289" s="4" t="str">
        <f>IF(Table1[[#This Row],[Discount]]&gt;0.2,"high",IF(Table1[[#This Row],[Discount]]&gt;0.1,"average","low"))</f>
        <v>average</v>
      </c>
      <c r="AD289" s="12">
        <f>Table1[[#This Row],[Profit$]]/Table1[[#This Row],[cost price$]]</f>
        <v>0.14285714285714265</v>
      </c>
    </row>
    <row r="290" spans="1:30" ht="15.75" customHeight="1" x14ac:dyDescent="0.3">
      <c r="A290" s="2">
        <v>289</v>
      </c>
      <c r="B290" s="2" t="s">
        <v>1059</v>
      </c>
      <c r="C290" s="3">
        <v>42722</v>
      </c>
      <c r="D290" s="3" t="str">
        <f>TEXT(Table1[[#This Row],[Order Date]],"MMMM")</f>
        <v>December</v>
      </c>
      <c r="E290" s="3" t="str">
        <f>TEXT(Table1[[#This Row],[Order Date]],"YYYy")</f>
        <v>2016</v>
      </c>
      <c r="F290" s="3">
        <v>42724</v>
      </c>
      <c r="G290" s="2" t="s">
        <v>20</v>
      </c>
      <c r="H290" s="2" t="s">
        <v>1060</v>
      </c>
      <c r="I290" s="2" t="s">
        <v>1061</v>
      </c>
      <c r="J290" s="2" t="s">
        <v>38</v>
      </c>
      <c r="K290" s="2" t="s">
        <v>24</v>
      </c>
      <c r="L290" s="2" t="s">
        <v>1062</v>
      </c>
      <c r="M290" s="2" t="s">
        <v>51</v>
      </c>
      <c r="N290" s="2">
        <v>33319</v>
      </c>
      <c r="O290" s="2" t="s">
        <v>27</v>
      </c>
      <c r="P290" s="2" t="s">
        <v>1065</v>
      </c>
      <c r="Q290" s="2" t="s">
        <v>43</v>
      </c>
      <c r="R290" s="2" t="s">
        <v>576</v>
      </c>
      <c r="S290" s="2" t="s">
        <v>1066</v>
      </c>
      <c r="T290" s="6">
        <v>961.48000000000013</v>
      </c>
      <c r="U290" s="2">
        <v>5</v>
      </c>
      <c r="V290" s="9">
        <v>0.2</v>
      </c>
      <c r="W290" s="6">
        <v>-204.31449999999995</v>
      </c>
      <c r="X290" s="12">
        <f>Table1[[#This Row],[Profit$]]/Table1[[#This Row],[Sales$]]</f>
        <v>-0.21249999999999991</v>
      </c>
      <c r="Y290" s="13">
        <f>Table1[[#This Row],[Sales$]]-Table1[[#This Row],[Profit$]]</f>
        <v>1165.7945</v>
      </c>
      <c r="Z290" s="13">
        <f>Table1[[#This Row],[Sales$]]/Table1[[#This Row],[Quantity]]</f>
        <v>192.29600000000002</v>
      </c>
      <c r="AA290" s="13">
        <f>Table1[[#This Row],[Profit$]]/Table1[[#This Row],[Quantity]]</f>
        <v>-40.862899999999989</v>
      </c>
      <c r="AB290" s="4" t="str">
        <f>IF(Table1[[#This Row],[Profit$]]&lt;0,"loss","profit")</f>
        <v>loss</v>
      </c>
      <c r="AC290" s="4" t="str">
        <f>IF(Table1[[#This Row],[Discount]]&gt;0.2,"high",IF(Table1[[#This Row],[Discount]]&gt;0.1,"average","low"))</f>
        <v>average</v>
      </c>
      <c r="AD290" s="12">
        <f>Table1[[#This Row],[Profit$]]/Table1[[#This Row],[cost price$]]</f>
        <v>-0.17525773195876285</v>
      </c>
    </row>
    <row r="291" spans="1:30" ht="15.75" customHeight="1" x14ac:dyDescent="0.3">
      <c r="A291" s="2">
        <v>290</v>
      </c>
      <c r="B291" s="2" t="s">
        <v>1067</v>
      </c>
      <c r="C291" s="3">
        <v>42694</v>
      </c>
      <c r="D291" s="3" t="str">
        <f>TEXT(Table1[[#This Row],[Order Date]],"MMMM")</f>
        <v>November</v>
      </c>
      <c r="E291" s="3" t="str">
        <f>TEXT(Table1[[#This Row],[Order Date]],"YYYy")</f>
        <v>2016</v>
      </c>
      <c r="F291" s="3">
        <v>42698</v>
      </c>
      <c r="G291" s="2" t="s">
        <v>20</v>
      </c>
      <c r="H291" s="2" t="s">
        <v>1068</v>
      </c>
      <c r="I291" s="2" t="s">
        <v>1069</v>
      </c>
      <c r="J291" s="2" t="s">
        <v>99</v>
      </c>
      <c r="K291" s="2" t="s">
        <v>24</v>
      </c>
      <c r="L291" s="2" t="s">
        <v>494</v>
      </c>
      <c r="M291" s="2" t="s">
        <v>495</v>
      </c>
      <c r="N291" s="2">
        <v>43229</v>
      </c>
      <c r="O291" s="2" t="s">
        <v>145</v>
      </c>
      <c r="P291" s="2" t="s">
        <v>1070</v>
      </c>
      <c r="Q291" s="2" t="s">
        <v>43</v>
      </c>
      <c r="R291" s="2" t="s">
        <v>266</v>
      </c>
      <c r="S291" s="2" t="s">
        <v>1071</v>
      </c>
      <c r="T291" s="6">
        <v>19.096</v>
      </c>
      <c r="U291" s="2">
        <v>7</v>
      </c>
      <c r="V291" s="9">
        <v>0.2</v>
      </c>
      <c r="W291" s="6">
        <v>6.6835999999999993</v>
      </c>
      <c r="X291" s="12">
        <f>Table1[[#This Row],[Profit$]]/Table1[[#This Row],[Sales$]]</f>
        <v>0.35</v>
      </c>
      <c r="Y291" s="13">
        <f>Table1[[#This Row],[Sales$]]-Table1[[#This Row],[Profit$]]</f>
        <v>12.412400000000002</v>
      </c>
      <c r="Z291" s="13">
        <f>Table1[[#This Row],[Sales$]]/Table1[[#This Row],[Quantity]]</f>
        <v>2.7280000000000002</v>
      </c>
      <c r="AA291" s="13">
        <f>Table1[[#This Row],[Profit$]]/Table1[[#This Row],[Quantity]]</f>
        <v>0.95479999999999987</v>
      </c>
      <c r="AB291" s="4" t="str">
        <f>IF(Table1[[#This Row],[Profit$]]&lt;0,"loss","profit")</f>
        <v>profit</v>
      </c>
      <c r="AC291" s="4" t="str">
        <f>IF(Table1[[#This Row],[Discount]]&gt;0.2,"high",IF(Table1[[#This Row],[Discount]]&gt;0.1,"average","low"))</f>
        <v>average</v>
      </c>
      <c r="AD291" s="12">
        <f>Table1[[#This Row],[Profit$]]/Table1[[#This Row],[cost price$]]</f>
        <v>0.53846153846153832</v>
      </c>
    </row>
    <row r="292" spans="1:30" ht="15.75" customHeight="1" x14ac:dyDescent="0.3">
      <c r="A292" s="2">
        <v>291</v>
      </c>
      <c r="B292" s="2" t="s">
        <v>1067</v>
      </c>
      <c r="C292" s="3">
        <v>42694</v>
      </c>
      <c r="D292" s="3" t="str">
        <f>TEXT(Table1[[#This Row],[Order Date]],"MMMM")</f>
        <v>November</v>
      </c>
      <c r="E292" s="3" t="str">
        <f>TEXT(Table1[[#This Row],[Order Date]],"YYYy")</f>
        <v>2016</v>
      </c>
      <c r="F292" s="3">
        <v>42698</v>
      </c>
      <c r="G292" s="2" t="s">
        <v>20</v>
      </c>
      <c r="H292" s="2" t="s">
        <v>1068</v>
      </c>
      <c r="I292" s="2" t="s">
        <v>1069</v>
      </c>
      <c r="J292" s="2" t="s">
        <v>99</v>
      </c>
      <c r="K292" s="2" t="s">
        <v>24</v>
      </c>
      <c r="L292" s="2" t="s">
        <v>494</v>
      </c>
      <c r="M292" s="2" t="s">
        <v>495</v>
      </c>
      <c r="N292" s="2">
        <v>43229</v>
      </c>
      <c r="O292" s="2" t="s">
        <v>145</v>
      </c>
      <c r="P292" s="2" t="s">
        <v>1072</v>
      </c>
      <c r="Q292" s="2" t="s">
        <v>43</v>
      </c>
      <c r="R292" s="2" t="s">
        <v>44</v>
      </c>
      <c r="S292" s="2" t="s">
        <v>1073</v>
      </c>
      <c r="T292" s="6">
        <v>18.496000000000002</v>
      </c>
      <c r="U292" s="2">
        <v>8</v>
      </c>
      <c r="V292" s="9">
        <v>0.2</v>
      </c>
      <c r="W292" s="6">
        <v>6.2423999999999999</v>
      </c>
      <c r="X292" s="12">
        <f>Table1[[#This Row],[Profit$]]/Table1[[#This Row],[Sales$]]</f>
        <v>0.33749999999999997</v>
      </c>
      <c r="Y292" s="13">
        <f>Table1[[#This Row],[Sales$]]-Table1[[#This Row],[Profit$]]</f>
        <v>12.253600000000002</v>
      </c>
      <c r="Z292" s="13">
        <f>Table1[[#This Row],[Sales$]]/Table1[[#This Row],[Quantity]]</f>
        <v>2.3120000000000003</v>
      </c>
      <c r="AA292" s="13">
        <f>Table1[[#This Row],[Profit$]]/Table1[[#This Row],[Quantity]]</f>
        <v>0.78029999999999999</v>
      </c>
      <c r="AB292" s="4" t="str">
        <f>IF(Table1[[#This Row],[Profit$]]&lt;0,"loss","profit")</f>
        <v>profit</v>
      </c>
      <c r="AC292" s="4" t="str">
        <f>IF(Table1[[#This Row],[Discount]]&gt;0.2,"high",IF(Table1[[#This Row],[Discount]]&gt;0.1,"average","low"))</f>
        <v>average</v>
      </c>
      <c r="AD292" s="12">
        <f>Table1[[#This Row],[Profit$]]/Table1[[#This Row],[cost price$]]</f>
        <v>0.50943396226415083</v>
      </c>
    </row>
    <row r="293" spans="1:30" ht="15.75" customHeight="1" x14ac:dyDescent="0.3">
      <c r="A293" s="2">
        <v>292</v>
      </c>
      <c r="B293" s="2" t="s">
        <v>1067</v>
      </c>
      <c r="C293" s="3">
        <v>42694</v>
      </c>
      <c r="D293" s="3" t="str">
        <f>TEXT(Table1[[#This Row],[Order Date]],"MMMM")</f>
        <v>November</v>
      </c>
      <c r="E293" s="3" t="str">
        <f>TEXT(Table1[[#This Row],[Order Date]],"YYYy")</f>
        <v>2016</v>
      </c>
      <c r="F293" s="3">
        <v>42698</v>
      </c>
      <c r="G293" s="2" t="s">
        <v>20</v>
      </c>
      <c r="H293" s="2" t="s">
        <v>1068</v>
      </c>
      <c r="I293" s="2" t="s">
        <v>1069</v>
      </c>
      <c r="J293" s="2" t="s">
        <v>99</v>
      </c>
      <c r="K293" s="2" t="s">
        <v>24</v>
      </c>
      <c r="L293" s="2" t="s">
        <v>494</v>
      </c>
      <c r="M293" s="2" t="s">
        <v>495</v>
      </c>
      <c r="N293" s="2">
        <v>43229</v>
      </c>
      <c r="O293" s="2" t="s">
        <v>145</v>
      </c>
      <c r="P293" s="2" t="s">
        <v>1074</v>
      </c>
      <c r="Q293" s="2" t="s">
        <v>68</v>
      </c>
      <c r="R293" s="2" t="s">
        <v>158</v>
      </c>
      <c r="S293" s="2" t="s">
        <v>1075</v>
      </c>
      <c r="T293" s="6">
        <v>255.98400000000004</v>
      </c>
      <c r="U293" s="2">
        <v>2</v>
      </c>
      <c r="V293" s="9">
        <v>0.2</v>
      </c>
      <c r="W293" s="6">
        <v>54.396600000000007</v>
      </c>
      <c r="X293" s="12">
        <f>Table1[[#This Row],[Profit$]]/Table1[[#This Row],[Sales$]]</f>
        <v>0.21249999999999999</v>
      </c>
      <c r="Y293" s="13">
        <f>Table1[[#This Row],[Sales$]]-Table1[[#This Row],[Profit$]]</f>
        <v>201.58740000000003</v>
      </c>
      <c r="Z293" s="13">
        <f>Table1[[#This Row],[Sales$]]/Table1[[#This Row],[Quantity]]</f>
        <v>127.99200000000002</v>
      </c>
      <c r="AA293" s="13">
        <f>Table1[[#This Row],[Profit$]]/Table1[[#This Row],[Quantity]]</f>
        <v>27.198300000000003</v>
      </c>
      <c r="AB293" s="4" t="str">
        <f>IF(Table1[[#This Row],[Profit$]]&lt;0,"loss","profit")</f>
        <v>profit</v>
      </c>
      <c r="AC293" s="4" t="str">
        <f>IF(Table1[[#This Row],[Discount]]&gt;0.2,"high",IF(Table1[[#This Row],[Discount]]&gt;0.1,"average","low"))</f>
        <v>average</v>
      </c>
      <c r="AD293" s="12">
        <f>Table1[[#This Row],[Profit$]]/Table1[[#This Row],[cost price$]]</f>
        <v>0.26984126984126983</v>
      </c>
    </row>
    <row r="294" spans="1:30" ht="15.75" customHeight="1" x14ac:dyDescent="0.3">
      <c r="A294" s="2">
        <v>293</v>
      </c>
      <c r="B294" s="2" t="s">
        <v>1067</v>
      </c>
      <c r="C294" s="3">
        <v>42694</v>
      </c>
      <c r="D294" s="3" t="str">
        <f>TEXT(Table1[[#This Row],[Order Date]],"MMMM")</f>
        <v>November</v>
      </c>
      <c r="E294" s="3" t="str">
        <f>TEXT(Table1[[#This Row],[Order Date]],"YYYy")</f>
        <v>2016</v>
      </c>
      <c r="F294" s="3">
        <v>42698</v>
      </c>
      <c r="G294" s="2" t="s">
        <v>20</v>
      </c>
      <c r="H294" s="2" t="s">
        <v>1068</v>
      </c>
      <c r="I294" s="2" t="s">
        <v>1069</v>
      </c>
      <c r="J294" s="2" t="s">
        <v>99</v>
      </c>
      <c r="K294" s="2" t="s">
        <v>24</v>
      </c>
      <c r="L294" s="2" t="s">
        <v>494</v>
      </c>
      <c r="M294" s="2" t="s">
        <v>495</v>
      </c>
      <c r="N294" s="2">
        <v>43229</v>
      </c>
      <c r="O294" s="2" t="s">
        <v>145</v>
      </c>
      <c r="P294" s="2" t="s">
        <v>1076</v>
      </c>
      <c r="Q294" s="2" t="s">
        <v>29</v>
      </c>
      <c r="R294" s="2" t="s">
        <v>30</v>
      </c>
      <c r="S294" s="2" t="s">
        <v>1077</v>
      </c>
      <c r="T294" s="6">
        <v>86.97</v>
      </c>
      <c r="U294" s="2">
        <v>3</v>
      </c>
      <c r="V294" s="9">
        <v>0.5</v>
      </c>
      <c r="W294" s="6">
        <v>-48.703199999999995</v>
      </c>
      <c r="X294" s="12">
        <f>Table1[[#This Row],[Profit$]]/Table1[[#This Row],[Sales$]]</f>
        <v>-0.55999999999999994</v>
      </c>
      <c r="Y294" s="13">
        <f>Table1[[#This Row],[Sales$]]-Table1[[#This Row],[Profit$]]</f>
        <v>135.67320000000001</v>
      </c>
      <c r="Z294" s="13">
        <f>Table1[[#This Row],[Sales$]]/Table1[[#This Row],[Quantity]]</f>
        <v>28.99</v>
      </c>
      <c r="AA294" s="13">
        <f>Table1[[#This Row],[Profit$]]/Table1[[#This Row],[Quantity]]</f>
        <v>-16.234399999999997</v>
      </c>
      <c r="AB294" s="4" t="str">
        <f>IF(Table1[[#This Row],[Profit$]]&lt;0,"loss","profit")</f>
        <v>loss</v>
      </c>
      <c r="AC294" s="4" t="str">
        <f>IF(Table1[[#This Row],[Discount]]&gt;0.2,"high",IF(Table1[[#This Row],[Discount]]&gt;0.1,"average","low"))</f>
        <v>high</v>
      </c>
      <c r="AD294" s="12">
        <f>Table1[[#This Row],[Profit$]]/Table1[[#This Row],[cost price$]]</f>
        <v>-0.35897435897435892</v>
      </c>
    </row>
    <row r="295" spans="1:30" ht="15.75" customHeight="1" x14ac:dyDescent="0.3">
      <c r="A295" s="2">
        <v>294</v>
      </c>
      <c r="B295" s="2" t="s">
        <v>1078</v>
      </c>
      <c r="C295" s="3">
        <v>41999</v>
      </c>
      <c r="D295" s="3" t="str">
        <f>TEXT(Table1[[#This Row],[Order Date]],"MMMM")</f>
        <v>December</v>
      </c>
      <c r="E295" s="3" t="str">
        <f>TEXT(Table1[[#This Row],[Order Date]],"YYYy")</f>
        <v>2014</v>
      </c>
      <c r="F295" s="3">
        <v>42001</v>
      </c>
      <c r="G295" s="2" t="s">
        <v>185</v>
      </c>
      <c r="H295" s="2" t="s">
        <v>1079</v>
      </c>
      <c r="I295" s="2" t="s">
        <v>1080</v>
      </c>
      <c r="J295" s="2" t="s">
        <v>38</v>
      </c>
      <c r="K295" s="2" t="s">
        <v>24</v>
      </c>
      <c r="L295" s="2" t="s">
        <v>1081</v>
      </c>
      <c r="M295" s="2" t="s">
        <v>454</v>
      </c>
      <c r="N295" s="2">
        <v>80906</v>
      </c>
      <c r="O295" s="2" t="s">
        <v>41</v>
      </c>
      <c r="P295" s="2" t="s">
        <v>1082</v>
      </c>
      <c r="Q295" s="2" t="s">
        <v>29</v>
      </c>
      <c r="R295" s="2" t="s">
        <v>62</v>
      </c>
      <c r="S295" s="2" t="s">
        <v>1083</v>
      </c>
      <c r="T295" s="6">
        <v>300.416</v>
      </c>
      <c r="U295" s="2">
        <v>8</v>
      </c>
      <c r="V295" s="9">
        <v>0.2</v>
      </c>
      <c r="W295" s="6">
        <v>78.859200000000001</v>
      </c>
      <c r="X295" s="12">
        <f>Table1[[#This Row],[Profit$]]/Table1[[#This Row],[Sales$]]</f>
        <v>0.26250000000000001</v>
      </c>
      <c r="Y295" s="13">
        <f>Table1[[#This Row],[Sales$]]-Table1[[#This Row],[Profit$]]</f>
        <v>221.55680000000001</v>
      </c>
      <c r="Z295" s="13">
        <f>Table1[[#This Row],[Sales$]]/Table1[[#This Row],[Quantity]]</f>
        <v>37.552</v>
      </c>
      <c r="AA295" s="13">
        <f>Table1[[#This Row],[Profit$]]/Table1[[#This Row],[Quantity]]</f>
        <v>9.8574000000000002</v>
      </c>
      <c r="AB295" s="4" t="str">
        <f>IF(Table1[[#This Row],[Profit$]]&lt;0,"loss","profit")</f>
        <v>profit</v>
      </c>
      <c r="AC295" s="4" t="str">
        <f>IF(Table1[[#This Row],[Discount]]&gt;0.2,"high",IF(Table1[[#This Row],[Discount]]&gt;0.1,"average","low"))</f>
        <v>average</v>
      </c>
      <c r="AD295" s="12">
        <f>Table1[[#This Row],[Profit$]]/Table1[[#This Row],[cost price$]]</f>
        <v>0.3559322033898305</v>
      </c>
    </row>
    <row r="296" spans="1:30" ht="15.75" customHeight="1" x14ac:dyDescent="0.3">
      <c r="A296" s="2">
        <v>295</v>
      </c>
      <c r="B296" s="2" t="s">
        <v>1078</v>
      </c>
      <c r="C296" s="3">
        <v>41999</v>
      </c>
      <c r="D296" s="3" t="str">
        <f>TEXT(Table1[[#This Row],[Order Date]],"MMMM")</f>
        <v>December</v>
      </c>
      <c r="E296" s="3" t="str">
        <f>TEXT(Table1[[#This Row],[Order Date]],"YYYy")</f>
        <v>2014</v>
      </c>
      <c r="F296" s="3">
        <v>42001</v>
      </c>
      <c r="G296" s="2" t="s">
        <v>185</v>
      </c>
      <c r="H296" s="2" t="s">
        <v>1079</v>
      </c>
      <c r="I296" s="2" t="s">
        <v>1080</v>
      </c>
      <c r="J296" s="2" t="s">
        <v>38</v>
      </c>
      <c r="K296" s="2" t="s">
        <v>24</v>
      </c>
      <c r="L296" s="2" t="s">
        <v>1081</v>
      </c>
      <c r="M296" s="2" t="s">
        <v>454</v>
      </c>
      <c r="N296" s="2">
        <v>80906</v>
      </c>
      <c r="O296" s="2" t="s">
        <v>41</v>
      </c>
      <c r="P296" s="2" t="s">
        <v>1084</v>
      </c>
      <c r="Q296" s="2" t="s">
        <v>29</v>
      </c>
      <c r="R296" s="2" t="s">
        <v>33</v>
      </c>
      <c r="S296" s="2" t="s">
        <v>1085</v>
      </c>
      <c r="T296" s="6">
        <v>230.35200000000003</v>
      </c>
      <c r="U296" s="2">
        <v>3</v>
      </c>
      <c r="V296" s="9">
        <v>0.2</v>
      </c>
      <c r="W296" s="6">
        <v>20.155800000000013</v>
      </c>
      <c r="X296" s="12">
        <f>Table1[[#This Row],[Profit$]]/Table1[[#This Row],[Sales$]]</f>
        <v>8.750000000000005E-2</v>
      </c>
      <c r="Y296" s="13">
        <f>Table1[[#This Row],[Sales$]]-Table1[[#This Row],[Profit$]]</f>
        <v>210.19620000000003</v>
      </c>
      <c r="Z296" s="13">
        <f>Table1[[#This Row],[Sales$]]/Table1[[#This Row],[Quantity]]</f>
        <v>76.784000000000006</v>
      </c>
      <c r="AA296" s="13">
        <f>Table1[[#This Row],[Profit$]]/Table1[[#This Row],[Quantity]]</f>
        <v>6.7186000000000048</v>
      </c>
      <c r="AB296" s="4" t="str">
        <f>IF(Table1[[#This Row],[Profit$]]&lt;0,"loss","profit")</f>
        <v>profit</v>
      </c>
      <c r="AC296" s="4" t="str">
        <f>IF(Table1[[#This Row],[Discount]]&gt;0.2,"high",IF(Table1[[#This Row],[Discount]]&gt;0.1,"average","low"))</f>
        <v>average</v>
      </c>
      <c r="AD296" s="12">
        <f>Table1[[#This Row],[Profit$]]/Table1[[#This Row],[cost price$]]</f>
        <v>9.589041095890416E-2</v>
      </c>
    </row>
    <row r="297" spans="1:30" ht="15.75" customHeight="1" x14ac:dyDescent="0.3">
      <c r="A297" s="2">
        <v>296</v>
      </c>
      <c r="B297" s="2" t="s">
        <v>1078</v>
      </c>
      <c r="C297" s="3">
        <v>41999</v>
      </c>
      <c r="D297" s="3" t="str">
        <f>TEXT(Table1[[#This Row],[Order Date]],"MMMM")</f>
        <v>December</v>
      </c>
      <c r="E297" s="3" t="str">
        <f>TEXT(Table1[[#This Row],[Order Date]],"YYYy")</f>
        <v>2014</v>
      </c>
      <c r="F297" s="3">
        <v>42001</v>
      </c>
      <c r="G297" s="2" t="s">
        <v>185</v>
      </c>
      <c r="H297" s="2" t="s">
        <v>1079</v>
      </c>
      <c r="I297" s="2" t="s">
        <v>1080</v>
      </c>
      <c r="J297" s="2" t="s">
        <v>38</v>
      </c>
      <c r="K297" s="2" t="s">
        <v>24</v>
      </c>
      <c r="L297" s="2" t="s">
        <v>1081</v>
      </c>
      <c r="M297" s="2" t="s">
        <v>454</v>
      </c>
      <c r="N297" s="2">
        <v>80906</v>
      </c>
      <c r="O297" s="2" t="s">
        <v>41</v>
      </c>
      <c r="P297" s="2" t="s">
        <v>1086</v>
      </c>
      <c r="Q297" s="2" t="s">
        <v>29</v>
      </c>
      <c r="R297" s="2" t="s">
        <v>62</v>
      </c>
      <c r="S297" s="2" t="s">
        <v>1087</v>
      </c>
      <c r="T297" s="6">
        <v>218.35200000000003</v>
      </c>
      <c r="U297" s="2">
        <v>3</v>
      </c>
      <c r="V297" s="9">
        <v>0.2</v>
      </c>
      <c r="W297" s="6">
        <v>-24.564599999999999</v>
      </c>
      <c r="X297" s="12">
        <f>Table1[[#This Row],[Profit$]]/Table1[[#This Row],[Sales$]]</f>
        <v>-0.11249999999999998</v>
      </c>
      <c r="Y297" s="13">
        <f>Table1[[#This Row],[Sales$]]-Table1[[#This Row],[Profit$]]</f>
        <v>242.91660000000002</v>
      </c>
      <c r="Z297" s="13">
        <f>Table1[[#This Row],[Sales$]]/Table1[[#This Row],[Quantity]]</f>
        <v>72.784000000000006</v>
      </c>
      <c r="AA297" s="13">
        <f>Table1[[#This Row],[Profit$]]/Table1[[#This Row],[Quantity]]</f>
        <v>-8.1882000000000001</v>
      </c>
      <c r="AB297" s="4" t="str">
        <f>IF(Table1[[#This Row],[Profit$]]&lt;0,"loss","profit")</f>
        <v>loss</v>
      </c>
      <c r="AC297" s="4" t="str">
        <f>IF(Table1[[#This Row],[Discount]]&gt;0.2,"high",IF(Table1[[#This Row],[Discount]]&gt;0.1,"average","low"))</f>
        <v>average</v>
      </c>
      <c r="AD297" s="12">
        <f>Table1[[#This Row],[Profit$]]/Table1[[#This Row],[cost price$]]</f>
        <v>-0.10112359550561796</v>
      </c>
    </row>
    <row r="298" spans="1:30" ht="15.75" customHeight="1" x14ac:dyDescent="0.3">
      <c r="A298" s="2">
        <v>297</v>
      </c>
      <c r="B298" s="2" t="s">
        <v>1078</v>
      </c>
      <c r="C298" s="3">
        <v>41999</v>
      </c>
      <c r="D298" s="3" t="str">
        <f>TEXT(Table1[[#This Row],[Order Date]],"MMMM")</f>
        <v>December</v>
      </c>
      <c r="E298" s="3" t="str">
        <f>TEXT(Table1[[#This Row],[Order Date]],"YYYy")</f>
        <v>2014</v>
      </c>
      <c r="F298" s="3">
        <v>42001</v>
      </c>
      <c r="G298" s="2" t="s">
        <v>185</v>
      </c>
      <c r="H298" s="2" t="s">
        <v>1079</v>
      </c>
      <c r="I298" s="2" t="s">
        <v>1080</v>
      </c>
      <c r="J298" s="2" t="s">
        <v>38</v>
      </c>
      <c r="K298" s="2" t="s">
        <v>24</v>
      </c>
      <c r="L298" s="2" t="s">
        <v>1081</v>
      </c>
      <c r="M298" s="2" t="s">
        <v>454</v>
      </c>
      <c r="N298" s="2">
        <v>80906</v>
      </c>
      <c r="O298" s="2" t="s">
        <v>41</v>
      </c>
      <c r="P298" s="2" t="s">
        <v>1088</v>
      </c>
      <c r="Q298" s="2" t="s">
        <v>43</v>
      </c>
      <c r="R298" s="2" t="s">
        <v>72</v>
      </c>
      <c r="S298" s="2" t="s">
        <v>1089</v>
      </c>
      <c r="T298" s="6">
        <v>78.600000000000009</v>
      </c>
      <c r="U298" s="2">
        <v>5</v>
      </c>
      <c r="V298" s="9">
        <v>0.7</v>
      </c>
      <c r="W298" s="6">
        <v>-62.88000000000001</v>
      </c>
      <c r="X298" s="12">
        <f>Table1[[#This Row],[Profit$]]/Table1[[#This Row],[Sales$]]</f>
        <v>-0.8</v>
      </c>
      <c r="Y298" s="13">
        <f>Table1[[#This Row],[Sales$]]-Table1[[#This Row],[Profit$]]</f>
        <v>141.48000000000002</v>
      </c>
      <c r="Z298" s="13">
        <f>Table1[[#This Row],[Sales$]]/Table1[[#This Row],[Quantity]]</f>
        <v>15.720000000000002</v>
      </c>
      <c r="AA298" s="13">
        <f>Table1[[#This Row],[Profit$]]/Table1[[#This Row],[Quantity]]</f>
        <v>-12.576000000000002</v>
      </c>
      <c r="AB298" s="4" t="str">
        <f>IF(Table1[[#This Row],[Profit$]]&lt;0,"loss","profit")</f>
        <v>loss</v>
      </c>
      <c r="AC298" s="4" t="str">
        <f>IF(Table1[[#This Row],[Discount]]&gt;0.2,"high",IF(Table1[[#This Row],[Discount]]&gt;0.1,"average","low"))</f>
        <v>high</v>
      </c>
      <c r="AD298" s="12">
        <f>Table1[[#This Row],[Profit$]]/Table1[[#This Row],[cost price$]]</f>
        <v>-0.44444444444444448</v>
      </c>
    </row>
    <row r="299" spans="1:30" ht="15.75" customHeight="1" x14ac:dyDescent="0.3">
      <c r="A299" s="2">
        <v>298</v>
      </c>
      <c r="B299" s="2" t="s">
        <v>1078</v>
      </c>
      <c r="C299" s="3">
        <v>41999</v>
      </c>
      <c r="D299" s="3" t="str">
        <f>TEXT(Table1[[#This Row],[Order Date]],"MMMM")</f>
        <v>December</v>
      </c>
      <c r="E299" s="3" t="str">
        <f>TEXT(Table1[[#This Row],[Order Date]],"YYYy")</f>
        <v>2014</v>
      </c>
      <c r="F299" s="3">
        <v>42001</v>
      </c>
      <c r="G299" s="2" t="s">
        <v>185</v>
      </c>
      <c r="H299" s="2" t="s">
        <v>1079</v>
      </c>
      <c r="I299" s="2" t="s">
        <v>1080</v>
      </c>
      <c r="J299" s="2" t="s">
        <v>38</v>
      </c>
      <c r="K299" s="2" t="s">
        <v>24</v>
      </c>
      <c r="L299" s="2" t="s">
        <v>1081</v>
      </c>
      <c r="M299" s="2" t="s">
        <v>454</v>
      </c>
      <c r="N299" s="2">
        <v>80906</v>
      </c>
      <c r="O299" s="2" t="s">
        <v>41</v>
      </c>
      <c r="P299" s="2" t="s">
        <v>1090</v>
      </c>
      <c r="Q299" s="2" t="s">
        <v>43</v>
      </c>
      <c r="R299" s="2" t="s">
        <v>266</v>
      </c>
      <c r="S299" s="2" t="s">
        <v>1091</v>
      </c>
      <c r="T299" s="6">
        <v>27.552000000000003</v>
      </c>
      <c r="U299" s="2">
        <v>3</v>
      </c>
      <c r="V299" s="9">
        <v>0.2</v>
      </c>
      <c r="W299" s="6">
        <v>9.2987999999999964</v>
      </c>
      <c r="X299" s="12">
        <f>Table1[[#This Row],[Profit$]]/Table1[[#This Row],[Sales$]]</f>
        <v>0.33749999999999986</v>
      </c>
      <c r="Y299" s="13">
        <f>Table1[[#This Row],[Sales$]]-Table1[[#This Row],[Profit$]]</f>
        <v>18.253200000000007</v>
      </c>
      <c r="Z299" s="13">
        <f>Table1[[#This Row],[Sales$]]/Table1[[#This Row],[Quantity]]</f>
        <v>9.1840000000000011</v>
      </c>
      <c r="AA299" s="13">
        <f>Table1[[#This Row],[Profit$]]/Table1[[#This Row],[Quantity]]</f>
        <v>3.0995999999999988</v>
      </c>
      <c r="AB299" s="4" t="str">
        <f>IF(Table1[[#This Row],[Profit$]]&lt;0,"loss","profit")</f>
        <v>profit</v>
      </c>
      <c r="AC299" s="4" t="str">
        <f>IF(Table1[[#This Row],[Discount]]&gt;0.2,"high",IF(Table1[[#This Row],[Discount]]&gt;0.1,"average","low"))</f>
        <v>average</v>
      </c>
      <c r="AD299" s="12">
        <f>Table1[[#This Row],[Profit$]]/Table1[[#This Row],[cost price$]]</f>
        <v>0.50943396226415061</v>
      </c>
    </row>
    <row r="300" spans="1:30" ht="15.75" customHeight="1" x14ac:dyDescent="0.3">
      <c r="A300" s="2">
        <v>299</v>
      </c>
      <c r="B300" s="2" t="s">
        <v>1092</v>
      </c>
      <c r="C300" s="3">
        <v>42671</v>
      </c>
      <c r="D300" s="3" t="str">
        <f>TEXT(Table1[[#This Row],[Order Date]],"MMMM")</f>
        <v>October</v>
      </c>
      <c r="E300" s="3" t="str">
        <f>TEXT(Table1[[#This Row],[Order Date]],"YYYy")</f>
        <v>2016</v>
      </c>
      <c r="F300" s="3">
        <v>42677</v>
      </c>
      <c r="G300" s="2" t="s">
        <v>47</v>
      </c>
      <c r="H300" s="2" t="s">
        <v>579</v>
      </c>
      <c r="I300" s="2" t="s">
        <v>580</v>
      </c>
      <c r="J300" s="2" t="s">
        <v>38</v>
      </c>
      <c r="K300" s="2" t="s">
        <v>24</v>
      </c>
      <c r="L300" s="2" t="s">
        <v>1093</v>
      </c>
      <c r="M300" s="2" t="s">
        <v>787</v>
      </c>
      <c r="N300" s="2">
        <v>7109</v>
      </c>
      <c r="O300" s="2" t="s">
        <v>145</v>
      </c>
      <c r="P300" s="2" t="s">
        <v>1094</v>
      </c>
      <c r="Q300" s="2" t="s">
        <v>43</v>
      </c>
      <c r="R300" s="2" t="s">
        <v>87</v>
      </c>
      <c r="S300" s="2" t="s">
        <v>1095</v>
      </c>
      <c r="T300" s="6">
        <v>32.400000000000006</v>
      </c>
      <c r="U300" s="2">
        <v>5</v>
      </c>
      <c r="V300" s="9">
        <v>0</v>
      </c>
      <c r="W300" s="6">
        <v>15.552000000000001</v>
      </c>
      <c r="X300" s="12">
        <f>Table1[[#This Row],[Profit$]]/Table1[[#This Row],[Sales$]]</f>
        <v>0.48</v>
      </c>
      <c r="Y300" s="13">
        <f>Table1[[#This Row],[Sales$]]-Table1[[#This Row],[Profit$]]</f>
        <v>16.848000000000006</v>
      </c>
      <c r="Z300" s="13">
        <f>Table1[[#This Row],[Sales$]]/Table1[[#This Row],[Quantity]]</f>
        <v>6.4800000000000013</v>
      </c>
      <c r="AA300" s="13">
        <f>Table1[[#This Row],[Profit$]]/Table1[[#This Row],[Quantity]]</f>
        <v>3.1104000000000003</v>
      </c>
      <c r="AB300" s="4" t="str">
        <f>IF(Table1[[#This Row],[Profit$]]&lt;0,"loss","profit")</f>
        <v>profit</v>
      </c>
      <c r="AC300" s="4" t="str">
        <f>IF(Table1[[#This Row],[Discount]]&gt;0.2,"high",IF(Table1[[#This Row],[Discount]]&gt;0.1,"average","low"))</f>
        <v>low</v>
      </c>
      <c r="AD300" s="12">
        <f>Table1[[#This Row],[Profit$]]/Table1[[#This Row],[cost price$]]</f>
        <v>0.9230769230769228</v>
      </c>
    </row>
    <row r="301" spans="1:30" ht="15.75" customHeight="1" x14ac:dyDescent="0.3">
      <c r="A301" s="2">
        <v>300</v>
      </c>
      <c r="B301" s="2" t="s">
        <v>1092</v>
      </c>
      <c r="C301" s="3">
        <v>42671</v>
      </c>
      <c r="D301" s="3" t="str">
        <f>TEXT(Table1[[#This Row],[Order Date]],"MMMM")</f>
        <v>October</v>
      </c>
      <c r="E301" s="3" t="str">
        <f>TEXT(Table1[[#This Row],[Order Date]],"YYYy")</f>
        <v>2016</v>
      </c>
      <c r="F301" s="3">
        <v>42677</v>
      </c>
      <c r="G301" s="2" t="s">
        <v>47</v>
      </c>
      <c r="H301" s="2" t="s">
        <v>579</v>
      </c>
      <c r="I301" s="2" t="s">
        <v>580</v>
      </c>
      <c r="J301" s="2" t="s">
        <v>38</v>
      </c>
      <c r="K301" s="2" t="s">
        <v>24</v>
      </c>
      <c r="L301" s="2" t="s">
        <v>1093</v>
      </c>
      <c r="M301" s="2" t="s">
        <v>787</v>
      </c>
      <c r="N301" s="2">
        <v>7109</v>
      </c>
      <c r="O301" s="2" t="s">
        <v>145</v>
      </c>
      <c r="P301" s="2" t="s">
        <v>1096</v>
      </c>
      <c r="Q301" s="2" t="s">
        <v>43</v>
      </c>
      <c r="R301" s="2" t="s">
        <v>56</v>
      </c>
      <c r="S301" s="2" t="s">
        <v>1097</v>
      </c>
      <c r="T301" s="6">
        <v>1082.48</v>
      </c>
      <c r="U301" s="2">
        <v>8</v>
      </c>
      <c r="V301" s="9">
        <v>0</v>
      </c>
      <c r="W301" s="6">
        <v>10.824800000000096</v>
      </c>
      <c r="X301" s="12">
        <f>Table1[[#This Row],[Profit$]]/Table1[[#This Row],[Sales$]]</f>
        <v>1.0000000000000089E-2</v>
      </c>
      <c r="Y301" s="13">
        <f>Table1[[#This Row],[Sales$]]-Table1[[#This Row],[Profit$]]</f>
        <v>1071.6551999999999</v>
      </c>
      <c r="Z301" s="13">
        <f>Table1[[#This Row],[Sales$]]/Table1[[#This Row],[Quantity]]</f>
        <v>135.31</v>
      </c>
      <c r="AA301" s="13">
        <f>Table1[[#This Row],[Profit$]]/Table1[[#This Row],[Quantity]]</f>
        <v>1.353100000000012</v>
      </c>
      <c r="AB301" s="4" t="str">
        <f>IF(Table1[[#This Row],[Profit$]]&lt;0,"loss","profit")</f>
        <v>profit</v>
      </c>
      <c r="AC301" s="4" t="str">
        <f>IF(Table1[[#This Row],[Discount]]&gt;0.2,"high",IF(Table1[[#This Row],[Discount]]&gt;0.1,"average","low"))</f>
        <v>low</v>
      </c>
      <c r="AD301" s="12">
        <f>Table1[[#This Row],[Profit$]]/Table1[[#This Row],[cost price$]]</f>
        <v>1.010101010101019E-2</v>
      </c>
    </row>
    <row r="302" spans="1:30" ht="15.75" customHeight="1" x14ac:dyDescent="0.3">
      <c r="A302" s="2">
        <v>301</v>
      </c>
      <c r="B302" s="2" t="s">
        <v>1092</v>
      </c>
      <c r="C302" s="3">
        <v>42671</v>
      </c>
      <c r="D302" s="3" t="str">
        <f>TEXT(Table1[[#This Row],[Order Date]],"MMMM")</f>
        <v>October</v>
      </c>
      <c r="E302" s="3" t="str">
        <f>TEXT(Table1[[#This Row],[Order Date]],"YYYy")</f>
        <v>2016</v>
      </c>
      <c r="F302" s="3">
        <v>42677</v>
      </c>
      <c r="G302" s="2" t="s">
        <v>47</v>
      </c>
      <c r="H302" s="2" t="s">
        <v>579</v>
      </c>
      <c r="I302" s="2" t="s">
        <v>580</v>
      </c>
      <c r="J302" s="2" t="s">
        <v>38</v>
      </c>
      <c r="K302" s="2" t="s">
        <v>24</v>
      </c>
      <c r="L302" s="2" t="s">
        <v>1093</v>
      </c>
      <c r="M302" s="2" t="s">
        <v>787</v>
      </c>
      <c r="N302" s="2">
        <v>7109</v>
      </c>
      <c r="O302" s="2" t="s">
        <v>145</v>
      </c>
      <c r="P302" s="2" t="s">
        <v>1098</v>
      </c>
      <c r="Q302" s="2" t="s">
        <v>43</v>
      </c>
      <c r="R302" s="2" t="s">
        <v>87</v>
      </c>
      <c r="S302" s="2" t="s">
        <v>1099</v>
      </c>
      <c r="T302" s="6">
        <v>56.91</v>
      </c>
      <c r="U302" s="2">
        <v>3</v>
      </c>
      <c r="V302" s="9">
        <v>0</v>
      </c>
      <c r="W302" s="6">
        <v>27.316799999999997</v>
      </c>
      <c r="X302" s="12">
        <f>Table1[[#This Row],[Profit$]]/Table1[[#This Row],[Sales$]]</f>
        <v>0.48</v>
      </c>
      <c r="Y302" s="13">
        <f>Table1[[#This Row],[Sales$]]-Table1[[#This Row],[Profit$]]</f>
        <v>29.5932</v>
      </c>
      <c r="Z302" s="13">
        <f>Table1[[#This Row],[Sales$]]/Table1[[#This Row],[Quantity]]</f>
        <v>18.97</v>
      </c>
      <c r="AA302" s="13">
        <f>Table1[[#This Row],[Profit$]]/Table1[[#This Row],[Quantity]]</f>
        <v>9.105599999999999</v>
      </c>
      <c r="AB302" s="4" t="str">
        <f>IF(Table1[[#This Row],[Profit$]]&lt;0,"loss","profit")</f>
        <v>profit</v>
      </c>
      <c r="AC302" s="4" t="str">
        <f>IF(Table1[[#This Row],[Discount]]&gt;0.2,"high",IF(Table1[[#This Row],[Discount]]&gt;0.1,"average","low"))</f>
        <v>low</v>
      </c>
      <c r="AD302" s="12">
        <f>Table1[[#This Row],[Profit$]]/Table1[[#This Row],[cost price$]]</f>
        <v>0.92307692307692302</v>
      </c>
    </row>
    <row r="303" spans="1:30" ht="15.75" customHeight="1" x14ac:dyDescent="0.3">
      <c r="A303" s="2">
        <v>302</v>
      </c>
      <c r="B303" s="2" t="s">
        <v>1092</v>
      </c>
      <c r="C303" s="3">
        <v>42671</v>
      </c>
      <c r="D303" s="3" t="str">
        <f>TEXT(Table1[[#This Row],[Order Date]],"MMMM")</f>
        <v>October</v>
      </c>
      <c r="E303" s="3" t="str">
        <f>TEXT(Table1[[#This Row],[Order Date]],"YYYy")</f>
        <v>2016</v>
      </c>
      <c r="F303" s="3">
        <v>42677</v>
      </c>
      <c r="G303" s="2" t="s">
        <v>47</v>
      </c>
      <c r="H303" s="2" t="s">
        <v>579</v>
      </c>
      <c r="I303" s="2" t="s">
        <v>580</v>
      </c>
      <c r="J303" s="2" t="s">
        <v>38</v>
      </c>
      <c r="K303" s="2" t="s">
        <v>24</v>
      </c>
      <c r="L303" s="2" t="s">
        <v>1093</v>
      </c>
      <c r="M303" s="2" t="s">
        <v>787</v>
      </c>
      <c r="N303" s="2">
        <v>7109</v>
      </c>
      <c r="O303" s="2" t="s">
        <v>145</v>
      </c>
      <c r="P303" s="2" t="s">
        <v>1100</v>
      </c>
      <c r="Q303" s="2" t="s">
        <v>29</v>
      </c>
      <c r="R303" s="2" t="s">
        <v>62</v>
      </c>
      <c r="S303" s="2" t="s">
        <v>1101</v>
      </c>
      <c r="T303" s="6">
        <v>77.599999999999994</v>
      </c>
      <c r="U303" s="2">
        <v>4</v>
      </c>
      <c r="V303" s="9">
        <v>0</v>
      </c>
      <c r="W303" s="6">
        <v>38.023999999999994</v>
      </c>
      <c r="X303" s="12">
        <f>Table1[[#This Row],[Profit$]]/Table1[[#This Row],[Sales$]]</f>
        <v>0.48999999999999994</v>
      </c>
      <c r="Y303" s="13">
        <f>Table1[[#This Row],[Sales$]]-Table1[[#This Row],[Profit$]]</f>
        <v>39.576000000000001</v>
      </c>
      <c r="Z303" s="13">
        <f>Table1[[#This Row],[Sales$]]/Table1[[#This Row],[Quantity]]</f>
        <v>19.399999999999999</v>
      </c>
      <c r="AA303" s="13">
        <f>Table1[[#This Row],[Profit$]]/Table1[[#This Row],[Quantity]]</f>
        <v>9.5059999999999985</v>
      </c>
      <c r="AB303" s="4" t="str">
        <f>IF(Table1[[#This Row],[Profit$]]&lt;0,"loss","profit")</f>
        <v>profit</v>
      </c>
      <c r="AC303" s="4" t="str">
        <f>IF(Table1[[#This Row],[Discount]]&gt;0.2,"high",IF(Table1[[#This Row],[Discount]]&gt;0.1,"average","low"))</f>
        <v>low</v>
      </c>
      <c r="AD303" s="12">
        <f>Table1[[#This Row],[Profit$]]/Table1[[#This Row],[cost price$]]</f>
        <v>0.96078431372549</v>
      </c>
    </row>
    <row r="304" spans="1:30" ht="15.75" customHeight="1" x14ac:dyDescent="0.3">
      <c r="A304" s="2">
        <v>303</v>
      </c>
      <c r="B304" s="2" t="s">
        <v>1092</v>
      </c>
      <c r="C304" s="3">
        <v>42671</v>
      </c>
      <c r="D304" s="3" t="str">
        <f>TEXT(Table1[[#This Row],[Order Date]],"MMMM")</f>
        <v>October</v>
      </c>
      <c r="E304" s="3" t="str">
        <f>TEXT(Table1[[#This Row],[Order Date]],"YYYy")</f>
        <v>2016</v>
      </c>
      <c r="F304" s="3">
        <v>42677</v>
      </c>
      <c r="G304" s="2" t="s">
        <v>47</v>
      </c>
      <c r="H304" s="2" t="s">
        <v>579</v>
      </c>
      <c r="I304" s="2" t="s">
        <v>580</v>
      </c>
      <c r="J304" s="2" t="s">
        <v>38</v>
      </c>
      <c r="K304" s="2" t="s">
        <v>24</v>
      </c>
      <c r="L304" s="2" t="s">
        <v>1093</v>
      </c>
      <c r="M304" s="2" t="s">
        <v>787</v>
      </c>
      <c r="N304" s="2">
        <v>7109</v>
      </c>
      <c r="O304" s="2" t="s">
        <v>145</v>
      </c>
      <c r="P304" s="2" t="s">
        <v>1102</v>
      </c>
      <c r="Q304" s="2" t="s">
        <v>43</v>
      </c>
      <c r="R304" s="2" t="s">
        <v>72</v>
      </c>
      <c r="S304" s="2" t="s">
        <v>1103</v>
      </c>
      <c r="T304" s="6">
        <v>14.28</v>
      </c>
      <c r="U304" s="2">
        <v>1</v>
      </c>
      <c r="V304" s="9">
        <v>0</v>
      </c>
      <c r="W304" s="6">
        <v>6.5687999999999995</v>
      </c>
      <c r="X304" s="12">
        <f>Table1[[#This Row],[Profit$]]/Table1[[#This Row],[Sales$]]</f>
        <v>0.45999999999999996</v>
      </c>
      <c r="Y304" s="13">
        <f>Table1[[#This Row],[Sales$]]-Table1[[#This Row],[Profit$]]</f>
        <v>7.7111999999999998</v>
      </c>
      <c r="Z304" s="13">
        <f>Table1[[#This Row],[Sales$]]/Table1[[#This Row],[Quantity]]</f>
        <v>14.28</v>
      </c>
      <c r="AA304" s="13">
        <f>Table1[[#This Row],[Profit$]]/Table1[[#This Row],[Quantity]]</f>
        <v>6.5687999999999995</v>
      </c>
      <c r="AB304" s="4" t="str">
        <f>IF(Table1[[#This Row],[Profit$]]&lt;0,"loss","profit")</f>
        <v>profit</v>
      </c>
      <c r="AC304" s="4" t="str">
        <f>IF(Table1[[#This Row],[Discount]]&gt;0.2,"high",IF(Table1[[#This Row],[Discount]]&gt;0.1,"average","low"))</f>
        <v>low</v>
      </c>
      <c r="AD304" s="12">
        <f>Table1[[#This Row],[Profit$]]/Table1[[#This Row],[cost price$]]</f>
        <v>0.85185185185185186</v>
      </c>
    </row>
    <row r="305" spans="1:30" ht="15.75" customHeight="1" x14ac:dyDescent="0.3">
      <c r="A305" s="2">
        <v>304</v>
      </c>
      <c r="B305" s="2" t="s">
        <v>1104</v>
      </c>
      <c r="C305" s="3">
        <v>43058</v>
      </c>
      <c r="D305" s="3" t="str">
        <f>TEXT(Table1[[#This Row],[Order Date]],"MMMM")</f>
        <v>November</v>
      </c>
      <c r="E305" s="3" t="str">
        <f>TEXT(Table1[[#This Row],[Order Date]],"YYYy")</f>
        <v>2017</v>
      </c>
      <c r="F305" s="3">
        <v>43062</v>
      </c>
      <c r="G305" s="2" t="s">
        <v>47</v>
      </c>
      <c r="H305" s="2" t="s">
        <v>858</v>
      </c>
      <c r="I305" s="2" t="s">
        <v>859</v>
      </c>
      <c r="J305" s="2" t="s">
        <v>23</v>
      </c>
      <c r="K305" s="2" t="s">
        <v>24</v>
      </c>
      <c r="L305" s="2" t="s">
        <v>300</v>
      </c>
      <c r="M305" s="2" t="s">
        <v>208</v>
      </c>
      <c r="N305" s="2">
        <v>60623</v>
      </c>
      <c r="O305" s="2" t="s">
        <v>102</v>
      </c>
      <c r="P305" s="2" t="s">
        <v>1105</v>
      </c>
      <c r="Q305" s="2" t="s">
        <v>29</v>
      </c>
      <c r="R305" s="2" t="s">
        <v>53</v>
      </c>
      <c r="S305" s="2" t="s">
        <v>1106</v>
      </c>
      <c r="T305" s="6">
        <v>219.07500000000002</v>
      </c>
      <c r="U305" s="2">
        <v>3</v>
      </c>
      <c r="V305" s="9">
        <v>0.5</v>
      </c>
      <c r="W305" s="6">
        <v>-131.44500000000005</v>
      </c>
      <c r="X305" s="12">
        <f>Table1[[#This Row],[Profit$]]/Table1[[#This Row],[Sales$]]</f>
        <v>-0.6000000000000002</v>
      </c>
      <c r="Y305" s="13">
        <f>Table1[[#This Row],[Sales$]]-Table1[[#This Row],[Profit$]]</f>
        <v>350.5200000000001</v>
      </c>
      <c r="Z305" s="13">
        <f>Table1[[#This Row],[Sales$]]/Table1[[#This Row],[Quantity]]</f>
        <v>73.025000000000006</v>
      </c>
      <c r="AA305" s="13">
        <f>Table1[[#This Row],[Profit$]]/Table1[[#This Row],[Quantity]]</f>
        <v>-43.815000000000019</v>
      </c>
      <c r="AB305" s="4" t="str">
        <f>IF(Table1[[#This Row],[Profit$]]&lt;0,"loss","profit")</f>
        <v>loss</v>
      </c>
      <c r="AC305" s="4" t="str">
        <f>IF(Table1[[#This Row],[Discount]]&gt;0.2,"high",IF(Table1[[#This Row],[Discount]]&gt;0.1,"average","low"))</f>
        <v>high</v>
      </c>
      <c r="AD305" s="12">
        <f>Table1[[#This Row],[Profit$]]/Table1[[#This Row],[cost price$]]</f>
        <v>-0.37500000000000006</v>
      </c>
    </row>
    <row r="306" spans="1:30" ht="15.75" customHeight="1" x14ac:dyDescent="0.3">
      <c r="A306" s="2">
        <v>305</v>
      </c>
      <c r="B306" s="2" t="s">
        <v>1107</v>
      </c>
      <c r="C306" s="3">
        <v>42128</v>
      </c>
      <c r="D306" s="3" t="str">
        <f>TEXT(Table1[[#This Row],[Order Date]],"MMMM")</f>
        <v>May</v>
      </c>
      <c r="E306" s="3" t="str">
        <f>TEXT(Table1[[#This Row],[Order Date]],"YYYy")</f>
        <v>2015</v>
      </c>
      <c r="F306" s="3">
        <v>42133</v>
      </c>
      <c r="G306" s="2" t="s">
        <v>20</v>
      </c>
      <c r="H306" s="2" t="s">
        <v>1108</v>
      </c>
      <c r="I306" s="2" t="s">
        <v>1109</v>
      </c>
      <c r="J306" s="2" t="s">
        <v>38</v>
      </c>
      <c r="K306" s="2" t="s">
        <v>24</v>
      </c>
      <c r="L306" s="2" t="s">
        <v>263</v>
      </c>
      <c r="M306" s="2" t="s">
        <v>264</v>
      </c>
      <c r="N306" s="2">
        <v>10024</v>
      </c>
      <c r="O306" s="2" t="s">
        <v>145</v>
      </c>
      <c r="P306" s="2" t="s">
        <v>1110</v>
      </c>
      <c r="Q306" s="2" t="s">
        <v>29</v>
      </c>
      <c r="R306" s="2" t="s">
        <v>62</v>
      </c>
      <c r="S306" s="2" t="s">
        <v>1111</v>
      </c>
      <c r="T306" s="6">
        <v>26.8</v>
      </c>
      <c r="U306" s="2">
        <v>2</v>
      </c>
      <c r="V306" s="9">
        <v>0</v>
      </c>
      <c r="W306" s="6">
        <v>12.863999999999999</v>
      </c>
      <c r="X306" s="12">
        <f>Table1[[#This Row],[Profit$]]/Table1[[#This Row],[Sales$]]</f>
        <v>0.47999999999999993</v>
      </c>
      <c r="Y306" s="13">
        <f>Table1[[#This Row],[Sales$]]-Table1[[#This Row],[Profit$]]</f>
        <v>13.936000000000002</v>
      </c>
      <c r="Z306" s="13">
        <f>Table1[[#This Row],[Sales$]]/Table1[[#This Row],[Quantity]]</f>
        <v>13.4</v>
      </c>
      <c r="AA306" s="13">
        <f>Table1[[#This Row],[Profit$]]/Table1[[#This Row],[Quantity]]</f>
        <v>6.4319999999999995</v>
      </c>
      <c r="AB306" s="4" t="str">
        <f>IF(Table1[[#This Row],[Profit$]]&lt;0,"loss","profit")</f>
        <v>profit</v>
      </c>
      <c r="AC306" s="4" t="str">
        <f>IF(Table1[[#This Row],[Discount]]&gt;0.2,"high",IF(Table1[[#This Row],[Discount]]&gt;0.1,"average","low"))</f>
        <v>low</v>
      </c>
      <c r="AD306" s="12">
        <f>Table1[[#This Row],[Profit$]]/Table1[[#This Row],[cost price$]]</f>
        <v>0.92307692307692291</v>
      </c>
    </row>
    <row r="307" spans="1:30" ht="15.75" customHeight="1" x14ac:dyDescent="0.3">
      <c r="A307" s="2">
        <v>306</v>
      </c>
      <c r="B307" s="2" t="s">
        <v>1112</v>
      </c>
      <c r="C307" s="3">
        <v>42003</v>
      </c>
      <c r="D307" s="3" t="str">
        <f>TEXT(Table1[[#This Row],[Order Date]],"MMMM")</f>
        <v>December</v>
      </c>
      <c r="E307" s="3" t="str">
        <f>TEXT(Table1[[#This Row],[Order Date]],"YYYy")</f>
        <v>2014</v>
      </c>
      <c r="F307" s="3">
        <v>42008</v>
      </c>
      <c r="G307" s="2" t="s">
        <v>47</v>
      </c>
      <c r="H307" s="2" t="s">
        <v>340</v>
      </c>
      <c r="I307" s="2" t="s">
        <v>341</v>
      </c>
      <c r="J307" s="2" t="s">
        <v>38</v>
      </c>
      <c r="K307" s="2" t="s">
        <v>24</v>
      </c>
      <c r="L307" s="2" t="s">
        <v>1113</v>
      </c>
      <c r="M307" s="2" t="s">
        <v>235</v>
      </c>
      <c r="N307" s="2">
        <v>48180</v>
      </c>
      <c r="O307" s="2" t="s">
        <v>102</v>
      </c>
      <c r="P307" s="2" t="s">
        <v>1114</v>
      </c>
      <c r="Q307" s="2" t="s">
        <v>43</v>
      </c>
      <c r="R307" s="2" t="s">
        <v>65</v>
      </c>
      <c r="S307" s="2" t="s">
        <v>1115</v>
      </c>
      <c r="T307" s="6">
        <v>9.84</v>
      </c>
      <c r="U307" s="2">
        <v>3</v>
      </c>
      <c r="V307" s="9">
        <v>0</v>
      </c>
      <c r="W307" s="6">
        <v>2.8535999999999988</v>
      </c>
      <c r="X307" s="12">
        <f>Table1[[#This Row],[Profit$]]/Table1[[#This Row],[Sales$]]</f>
        <v>0.28999999999999987</v>
      </c>
      <c r="Y307" s="13">
        <f>Table1[[#This Row],[Sales$]]-Table1[[#This Row],[Profit$]]</f>
        <v>6.9864000000000015</v>
      </c>
      <c r="Z307" s="13">
        <f>Table1[[#This Row],[Sales$]]/Table1[[#This Row],[Quantity]]</f>
        <v>3.28</v>
      </c>
      <c r="AA307" s="13">
        <f>Table1[[#This Row],[Profit$]]/Table1[[#This Row],[Quantity]]</f>
        <v>0.9511999999999996</v>
      </c>
      <c r="AB307" s="4" t="str">
        <f>IF(Table1[[#This Row],[Profit$]]&lt;0,"loss","profit")</f>
        <v>profit</v>
      </c>
      <c r="AC307" s="4" t="str">
        <f>IF(Table1[[#This Row],[Discount]]&gt;0.2,"high",IF(Table1[[#This Row],[Discount]]&gt;0.1,"average","low"))</f>
        <v>low</v>
      </c>
      <c r="AD307" s="12">
        <f>Table1[[#This Row],[Profit$]]/Table1[[#This Row],[cost price$]]</f>
        <v>0.40845070422535185</v>
      </c>
    </row>
    <row r="308" spans="1:30" ht="15.75" customHeight="1" x14ac:dyDescent="0.3">
      <c r="A308" s="2">
        <v>307</v>
      </c>
      <c r="B308" s="2" t="s">
        <v>1116</v>
      </c>
      <c r="C308" s="3">
        <v>41791</v>
      </c>
      <c r="D308" s="3" t="str">
        <f>TEXT(Table1[[#This Row],[Order Date]],"MMMM")</f>
        <v>June</v>
      </c>
      <c r="E308" s="3" t="str">
        <f>TEXT(Table1[[#This Row],[Order Date]],"YYYy")</f>
        <v>2014</v>
      </c>
      <c r="F308" s="3">
        <v>41796</v>
      </c>
      <c r="G308" s="2" t="s">
        <v>47</v>
      </c>
      <c r="H308" s="2" t="s">
        <v>1117</v>
      </c>
      <c r="I308" s="2" t="s">
        <v>1118</v>
      </c>
      <c r="J308" s="2" t="s">
        <v>99</v>
      </c>
      <c r="K308" s="2" t="s">
        <v>24</v>
      </c>
      <c r="L308" s="2" t="s">
        <v>1119</v>
      </c>
      <c r="M308" s="2" t="s">
        <v>787</v>
      </c>
      <c r="N308" s="2">
        <v>8701</v>
      </c>
      <c r="O308" s="2" t="s">
        <v>145</v>
      </c>
      <c r="P308" s="2" t="s">
        <v>1120</v>
      </c>
      <c r="Q308" s="2" t="s">
        <v>43</v>
      </c>
      <c r="R308" s="2" t="s">
        <v>72</v>
      </c>
      <c r="S308" s="2" t="s">
        <v>1121</v>
      </c>
      <c r="T308" s="6">
        <v>45.480000000000004</v>
      </c>
      <c r="U308" s="2">
        <v>3</v>
      </c>
      <c r="V308" s="9">
        <v>0</v>
      </c>
      <c r="W308" s="6">
        <v>20.9208</v>
      </c>
      <c r="X308" s="12">
        <f>Table1[[#This Row],[Profit$]]/Table1[[#This Row],[Sales$]]</f>
        <v>0.45999999999999996</v>
      </c>
      <c r="Y308" s="13">
        <f>Table1[[#This Row],[Sales$]]-Table1[[#This Row],[Profit$]]</f>
        <v>24.559200000000004</v>
      </c>
      <c r="Z308" s="13">
        <f>Table1[[#This Row],[Sales$]]/Table1[[#This Row],[Quantity]]</f>
        <v>15.160000000000002</v>
      </c>
      <c r="AA308" s="13">
        <f>Table1[[#This Row],[Profit$]]/Table1[[#This Row],[Quantity]]</f>
        <v>6.9736000000000002</v>
      </c>
      <c r="AB308" s="4" t="str">
        <f>IF(Table1[[#This Row],[Profit$]]&lt;0,"loss","profit")</f>
        <v>profit</v>
      </c>
      <c r="AC308" s="4" t="str">
        <f>IF(Table1[[#This Row],[Discount]]&gt;0.2,"high",IF(Table1[[#This Row],[Discount]]&gt;0.1,"average","low"))</f>
        <v>low</v>
      </c>
      <c r="AD308" s="12">
        <f>Table1[[#This Row],[Profit$]]/Table1[[#This Row],[cost price$]]</f>
        <v>0.85185185185185175</v>
      </c>
    </row>
    <row r="309" spans="1:30" ht="15.75" customHeight="1" x14ac:dyDescent="0.3">
      <c r="A309" s="2">
        <v>308</v>
      </c>
      <c r="B309" s="2" t="s">
        <v>1116</v>
      </c>
      <c r="C309" s="3">
        <v>41791</v>
      </c>
      <c r="D309" s="3" t="str">
        <f>TEXT(Table1[[#This Row],[Order Date]],"MMMM")</f>
        <v>June</v>
      </c>
      <c r="E309" s="3" t="str">
        <f>TEXT(Table1[[#This Row],[Order Date]],"YYYy")</f>
        <v>2014</v>
      </c>
      <c r="F309" s="3">
        <v>41796</v>
      </c>
      <c r="G309" s="2" t="s">
        <v>47</v>
      </c>
      <c r="H309" s="2" t="s">
        <v>1117</v>
      </c>
      <c r="I309" s="2" t="s">
        <v>1118</v>
      </c>
      <c r="J309" s="2" t="s">
        <v>99</v>
      </c>
      <c r="K309" s="2" t="s">
        <v>24</v>
      </c>
      <c r="L309" s="2" t="s">
        <v>1119</v>
      </c>
      <c r="M309" s="2" t="s">
        <v>787</v>
      </c>
      <c r="N309" s="2">
        <v>8701</v>
      </c>
      <c r="O309" s="2" t="s">
        <v>145</v>
      </c>
      <c r="P309" s="2" t="s">
        <v>1122</v>
      </c>
      <c r="Q309" s="2" t="s">
        <v>43</v>
      </c>
      <c r="R309" s="2" t="s">
        <v>65</v>
      </c>
      <c r="S309" s="2" t="s">
        <v>1123</v>
      </c>
      <c r="T309" s="6">
        <v>289.20000000000005</v>
      </c>
      <c r="U309" s="2">
        <v>6</v>
      </c>
      <c r="V309" s="9">
        <v>0</v>
      </c>
      <c r="W309" s="6">
        <v>83.867999999999967</v>
      </c>
      <c r="X309" s="12">
        <f>Table1[[#This Row],[Profit$]]/Table1[[#This Row],[Sales$]]</f>
        <v>0.28999999999999981</v>
      </c>
      <c r="Y309" s="13">
        <f>Table1[[#This Row],[Sales$]]-Table1[[#This Row],[Profit$]]</f>
        <v>205.33200000000008</v>
      </c>
      <c r="Z309" s="13">
        <f>Table1[[#This Row],[Sales$]]/Table1[[#This Row],[Quantity]]</f>
        <v>48.20000000000001</v>
      </c>
      <c r="AA309" s="13">
        <f>Table1[[#This Row],[Profit$]]/Table1[[#This Row],[Quantity]]</f>
        <v>13.977999999999994</v>
      </c>
      <c r="AB309" s="4" t="str">
        <f>IF(Table1[[#This Row],[Profit$]]&lt;0,"loss","profit")</f>
        <v>profit</v>
      </c>
      <c r="AC309" s="4" t="str">
        <f>IF(Table1[[#This Row],[Discount]]&gt;0.2,"high",IF(Table1[[#This Row],[Discount]]&gt;0.1,"average","low"))</f>
        <v>low</v>
      </c>
      <c r="AD309" s="12">
        <f>Table1[[#This Row],[Profit$]]/Table1[[#This Row],[cost price$]]</f>
        <v>0.40845070422535179</v>
      </c>
    </row>
    <row r="310" spans="1:30" ht="15.75" customHeight="1" x14ac:dyDescent="0.3">
      <c r="A310" s="2">
        <v>309</v>
      </c>
      <c r="B310" s="2" t="s">
        <v>1124</v>
      </c>
      <c r="C310" s="3">
        <v>42840</v>
      </c>
      <c r="D310" s="3" t="str">
        <f>TEXT(Table1[[#This Row],[Order Date]],"MMMM")</f>
        <v>April</v>
      </c>
      <c r="E310" s="3" t="str">
        <f>TEXT(Table1[[#This Row],[Order Date]],"YYYy")</f>
        <v>2017</v>
      </c>
      <c r="F310" s="3">
        <v>42842</v>
      </c>
      <c r="G310" s="2" t="s">
        <v>185</v>
      </c>
      <c r="H310" s="2" t="s">
        <v>1125</v>
      </c>
      <c r="I310" s="2" t="s">
        <v>1126</v>
      </c>
      <c r="J310" s="2" t="s">
        <v>23</v>
      </c>
      <c r="K310" s="2" t="s">
        <v>24</v>
      </c>
      <c r="L310" s="2" t="s">
        <v>1127</v>
      </c>
      <c r="M310" s="2" t="s">
        <v>316</v>
      </c>
      <c r="N310" s="2">
        <v>22204</v>
      </c>
      <c r="O310" s="2" t="s">
        <v>27</v>
      </c>
      <c r="P310" s="2" t="s">
        <v>1128</v>
      </c>
      <c r="Q310" s="2" t="s">
        <v>43</v>
      </c>
      <c r="R310" s="2" t="s">
        <v>65</v>
      </c>
      <c r="S310" s="2" t="s">
        <v>1129</v>
      </c>
      <c r="T310" s="6">
        <v>4.8899999999999997</v>
      </c>
      <c r="U310" s="2">
        <v>1</v>
      </c>
      <c r="V310" s="9">
        <v>0</v>
      </c>
      <c r="W310" s="6">
        <v>2.0049000000000001</v>
      </c>
      <c r="X310" s="12">
        <f>Table1[[#This Row],[Profit$]]/Table1[[#This Row],[Sales$]]</f>
        <v>0.41000000000000003</v>
      </c>
      <c r="Y310" s="13">
        <f>Table1[[#This Row],[Sales$]]-Table1[[#This Row],[Profit$]]</f>
        <v>2.8850999999999996</v>
      </c>
      <c r="Z310" s="13">
        <f>Table1[[#This Row],[Sales$]]/Table1[[#This Row],[Quantity]]</f>
        <v>4.8899999999999997</v>
      </c>
      <c r="AA310" s="13">
        <f>Table1[[#This Row],[Profit$]]/Table1[[#This Row],[Quantity]]</f>
        <v>2.0049000000000001</v>
      </c>
      <c r="AB310" s="4" t="str">
        <f>IF(Table1[[#This Row],[Profit$]]&lt;0,"loss","profit")</f>
        <v>profit</v>
      </c>
      <c r="AC310" s="4" t="str">
        <f>IF(Table1[[#This Row],[Discount]]&gt;0.2,"high",IF(Table1[[#This Row],[Discount]]&gt;0.1,"average","low"))</f>
        <v>low</v>
      </c>
      <c r="AD310" s="12">
        <f>Table1[[#This Row],[Profit$]]/Table1[[#This Row],[cost price$]]</f>
        <v>0.69491525423728828</v>
      </c>
    </row>
    <row r="311" spans="1:30" ht="15.75" customHeight="1" x14ac:dyDescent="0.3">
      <c r="A311" s="2">
        <v>310</v>
      </c>
      <c r="B311" s="2" t="s">
        <v>1130</v>
      </c>
      <c r="C311" s="3">
        <v>42625</v>
      </c>
      <c r="D311" s="3" t="str">
        <f>TEXT(Table1[[#This Row],[Order Date]],"MMMM")</f>
        <v>September</v>
      </c>
      <c r="E311" s="3" t="str">
        <f>TEXT(Table1[[#This Row],[Order Date]],"YYYy")</f>
        <v>2016</v>
      </c>
      <c r="F311" s="3">
        <v>42627</v>
      </c>
      <c r="G311" s="2" t="s">
        <v>20</v>
      </c>
      <c r="H311" s="2" t="s">
        <v>1131</v>
      </c>
      <c r="I311" s="2" t="s">
        <v>1132</v>
      </c>
      <c r="J311" s="2" t="s">
        <v>38</v>
      </c>
      <c r="K311" s="2" t="s">
        <v>24</v>
      </c>
      <c r="L311" s="2" t="s">
        <v>1133</v>
      </c>
      <c r="M311" s="2" t="s">
        <v>454</v>
      </c>
      <c r="N311" s="2">
        <v>80004</v>
      </c>
      <c r="O311" s="2" t="s">
        <v>41</v>
      </c>
      <c r="P311" s="2" t="s">
        <v>1134</v>
      </c>
      <c r="Q311" s="2" t="s">
        <v>29</v>
      </c>
      <c r="R311" s="2" t="s">
        <v>62</v>
      </c>
      <c r="S311" s="2" t="s">
        <v>1135</v>
      </c>
      <c r="T311" s="6">
        <v>15.136000000000003</v>
      </c>
      <c r="U311" s="2">
        <v>4</v>
      </c>
      <c r="V311" s="9">
        <v>0.2</v>
      </c>
      <c r="W311" s="6">
        <v>3.5948000000000011</v>
      </c>
      <c r="X311" s="12">
        <f>Table1[[#This Row],[Profit$]]/Table1[[#This Row],[Sales$]]</f>
        <v>0.23750000000000002</v>
      </c>
      <c r="Y311" s="13">
        <f>Table1[[#This Row],[Sales$]]-Table1[[#This Row],[Profit$]]</f>
        <v>11.541200000000002</v>
      </c>
      <c r="Z311" s="13">
        <f>Table1[[#This Row],[Sales$]]/Table1[[#This Row],[Quantity]]</f>
        <v>3.7840000000000007</v>
      </c>
      <c r="AA311" s="13">
        <f>Table1[[#This Row],[Profit$]]/Table1[[#This Row],[Quantity]]</f>
        <v>0.89870000000000028</v>
      </c>
      <c r="AB311" s="4" t="str">
        <f>IF(Table1[[#This Row],[Profit$]]&lt;0,"loss","profit")</f>
        <v>profit</v>
      </c>
      <c r="AC311" s="4" t="str">
        <f>IF(Table1[[#This Row],[Discount]]&gt;0.2,"high",IF(Table1[[#This Row],[Discount]]&gt;0.1,"average","low"))</f>
        <v>average</v>
      </c>
      <c r="AD311" s="12">
        <f>Table1[[#This Row],[Profit$]]/Table1[[#This Row],[cost price$]]</f>
        <v>0.31147540983606564</v>
      </c>
    </row>
    <row r="312" spans="1:30" ht="15.75" customHeight="1" x14ac:dyDescent="0.3">
      <c r="A312" s="2">
        <v>311</v>
      </c>
      <c r="B312" s="2" t="s">
        <v>1130</v>
      </c>
      <c r="C312" s="3">
        <v>42625</v>
      </c>
      <c r="D312" s="3" t="str">
        <f>TEXT(Table1[[#This Row],[Order Date]],"MMMM")</f>
        <v>September</v>
      </c>
      <c r="E312" s="3" t="str">
        <f>TEXT(Table1[[#This Row],[Order Date]],"YYYy")</f>
        <v>2016</v>
      </c>
      <c r="F312" s="3">
        <v>42627</v>
      </c>
      <c r="G312" s="2" t="s">
        <v>20</v>
      </c>
      <c r="H312" s="2" t="s">
        <v>1131</v>
      </c>
      <c r="I312" s="2" t="s">
        <v>1132</v>
      </c>
      <c r="J312" s="2" t="s">
        <v>38</v>
      </c>
      <c r="K312" s="2" t="s">
        <v>24</v>
      </c>
      <c r="L312" s="2" t="s">
        <v>1133</v>
      </c>
      <c r="M312" s="2" t="s">
        <v>454</v>
      </c>
      <c r="N312" s="2">
        <v>80004</v>
      </c>
      <c r="O312" s="2" t="s">
        <v>41</v>
      </c>
      <c r="P312" s="2" t="s">
        <v>1136</v>
      </c>
      <c r="Q312" s="2" t="s">
        <v>29</v>
      </c>
      <c r="R312" s="2" t="s">
        <v>33</v>
      </c>
      <c r="S312" s="2" t="s">
        <v>1137</v>
      </c>
      <c r="T312" s="6">
        <v>466.76800000000003</v>
      </c>
      <c r="U312" s="2">
        <v>2</v>
      </c>
      <c r="V312" s="9">
        <v>0.2</v>
      </c>
      <c r="W312" s="6">
        <v>52.511399999999981</v>
      </c>
      <c r="X312" s="12">
        <f>Table1[[#This Row],[Profit$]]/Table1[[#This Row],[Sales$]]</f>
        <v>0.11249999999999995</v>
      </c>
      <c r="Y312" s="13">
        <f>Table1[[#This Row],[Sales$]]-Table1[[#This Row],[Profit$]]</f>
        <v>414.25660000000005</v>
      </c>
      <c r="Z312" s="13">
        <f>Table1[[#This Row],[Sales$]]/Table1[[#This Row],[Quantity]]</f>
        <v>233.38400000000001</v>
      </c>
      <c r="AA312" s="13">
        <f>Table1[[#This Row],[Profit$]]/Table1[[#This Row],[Quantity]]</f>
        <v>26.25569999999999</v>
      </c>
      <c r="AB312" s="4" t="str">
        <f>IF(Table1[[#This Row],[Profit$]]&lt;0,"loss","profit")</f>
        <v>profit</v>
      </c>
      <c r="AC312" s="4" t="str">
        <f>IF(Table1[[#This Row],[Discount]]&gt;0.2,"high",IF(Table1[[#This Row],[Discount]]&gt;0.1,"average","low"))</f>
        <v>average</v>
      </c>
      <c r="AD312" s="12">
        <f>Table1[[#This Row],[Profit$]]/Table1[[#This Row],[cost price$]]</f>
        <v>0.12676056338028163</v>
      </c>
    </row>
    <row r="313" spans="1:30" ht="15.75" customHeight="1" x14ac:dyDescent="0.3">
      <c r="A313" s="2">
        <v>312</v>
      </c>
      <c r="B313" s="2" t="s">
        <v>1130</v>
      </c>
      <c r="C313" s="3">
        <v>42625</v>
      </c>
      <c r="D313" s="3" t="str">
        <f>TEXT(Table1[[#This Row],[Order Date]],"MMMM")</f>
        <v>September</v>
      </c>
      <c r="E313" s="3" t="str">
        <f>TEXT(Table1[[#This Row],[Order Date]],"YYYy")</f>
        <v>2016</v>
      </c>
      <c r="F313" s="3">
        <v>42627</v>
      </c>
      <c r="G313" s="2" t="s">
        <v>20</v>
      </c>
      <c r="H313" s="2" t="s">
        <v>1131</v>
      </c>
      <c r="I313" s="2" t="s">
        <v>1132</v>
      </c>
      <c r="J313" s="2" t="s">
        <v>38</v>
      </c>
      <c r="K313" s="2" t="s">
        <v>24</v>
      </c>
      <c r="L313" s="2" t="s">
        <v>1133</v>
      </c>
      <c r="M313" s="2" t="s">
        <v>454</v>
      </c>
      <c r="N313" s="2">
        <v>80004</v>
      </c>
      <c r="O313" s="2" t="s">
        <v>41</v>
      </c>
      <c r="P313" s="2" t="s">
        <v>1138</v>
      </c>
      <c r="Q313" s="2" t="s">
        <v>29</v>
      </c>
      <c r="R313" s="2" t="s">
        <v>62</v>
      </c>
      <c r="S313" s="2" t="s">
        <v>1139</v>
      </c>
      <c r="T313" s="6">
        <v>15.231999999999999</v>
      </c>
      <c r="U313" s="2">
        <v>1</v>
      </c>
      <c r="V313" s="9">
        <v>0.2</v>
      </c>
      <c r="W313" s="6">
        <v>1.7135999999999978</v>
      </c>
      <c r="X313" s="12">
        <f>Table1[[#This Row],[Profit$]]/Table1[[#This Row],[Sales$]]</f>
        <v>0.11249999999999986</v>
      </c>
      <c r="Y313" s="13">
        <f>Table1[[#This Row],[Sales$]]-Table1[[#This Row],[Profit$]]</f>
        <v>13.518400000000002</v>
      </c>
      <c r="Z313" s="13">
        <f>Table1[[#This Row],[Sales$]]/Table1[[#This Row],[Quantity]]</f>
        <v>15.231999999999999</v>
      </c>
      <c r="AA313" s="13">
        <f>Table1[[#This Row],[Profit$]]/Table1[[#This Row],[Quantity]]</f>
        <v>1.7135999999999978</v>
      </c>
      <c r="AB313" s="4" t="str">
        <f>IF(Table1[[#This Row],[Profit$]]&lt;0,"loss","profit")</f>
        <v>profit</v>
      </c>
      <c r="AC313" s="4" t="str">
        <f>IF(Table1[[#This Row],[Discount]]&gt;0.2,"high",IF(Table1[[#This Row],[Discount]]&gt;0.1,"average","low"))</f>
        <v>average</v>
      </c>
      <c r="AD313" s="12">
        <f>Table1[[#This Row],[Profit$]]/Table1[[#This Row],[cost price$]]</f>
        <v>0.12676056338028152</v>
      </c>
    </row>
    <row r="314" spans="1:30" ht="15.75" customHeight="1" x14ac:dyDescent="0.3">
      <c r="A314" s="2">
        <v>313</v>
      </c>
      <c r="B314" s="2" t="s">
        <v>1130</v>
      </c>
      <c r="C314" s="3">
        <v>42625</v>
      </c>
      <c r="D314" s="3" t="str">
        <f>TEXT(Table1[[#This Row],[Order Date]],"MMMM")</f>
        <v>September</v>
      </c>
      <c r="E314" s="3" t="str">
        <f>TEXT(Table1[[#This Row],[Order Date]],"YYYy")</f>
        <v>2016</v>
      </c>
      <c r="F314" s="3">
        <v>42627</v>
      </c>
      <c r="G314" s="2" t="s">
        <v>20</v>
      </c>
      <c r="H314" s="2" t="s">
        <v>1131</v>
      </c>
      <c r="I314" s="2" t="s">
        <v>1132</v>
      </c>
      <c r="J314" s="2" t="s">
        <v>38</v>
      </c>
      <c r="K314" s="2" t="s">
        <v>24</v>
      </c>
      <c r="L314" s="2" t="s">
        <v>1133</v>
      </c>
      <c r="M314" s="2" t="s">
        <v>454</v>
      </c>
      <c r="N314" s="2">
        <v>80004</v>
      </c>
      <c r="O314" s="2" t="s">
        <v>41</v>
      </c>
      <c r="P314" s="2" t="s">
        <v>1140</v>
      </c>
      <c r="Q314" s="2" t="s">
        <v>43</v>
      </c>
      <c r="R314" s="2" t="s">
        <v>44</v>
      </c>
      <c r="S314" s="2" t="s">
        <v>1141</v>
      </c>
      <c r="T314" s="6">
        <v>6.2640000000000002</v>
      </c>
      <c r="U314" s="2">
        <v>3</v>
      </c>
      <c r="V314" s="9">
        <v>0.2</v>
      </c>
      <c r="W314" s="6">
        <v>2.0358000000000001</v>
      </c>
      <c r="X314" s="12">
        <f>Table1[[#This Row],[Profit$]]/Table1[[#This Row],[Sales$]]</f>
        <v>0.32500000000000001</v>
      </c>
      <c r="Y314" s="13">
        <f>Table1[[#This Row],[Sales$]]-Table1[[#This Row],[Profit$]]</f>
        <v>4.2282000000000002</v>
      </c>
      <c r="Z314" s="13">
        <f>Table1[[#This Row],[Sales$]]/Table1[[#This Row],[Quantity]]</f>
        <v>2.0880000000000001</v>
      </c>
      <c r="AA314" s="13">
        <f>Table1[[#This Row],[Profit$]]/Table1[[#This Row],[Quantity]]</f>
        <v>0.67859999999999998</v>
      </c>
      <c r="AB314" s="4" t="str">
        <f>IF(Table1[[#This Row],[Profit$]]&lt;0,"loss","profit")</f>
        <v>profit</v>
      </c>
      <c r="AC314" s="4" t="str">
        <f>IF(Table1[[#This Row],[Discount]]&gt;0.2,"high",IF(Table1[[#This Row],[Discount]]&gt;0.1,"average","low"))</f>
        <v>average</v>
      </c>
      <c r="AD314" s="12">
        <f>Table1[[#This Row],[Profit$]]/Table1[[#This Row],[cost price$]]</f>
        <v>0.48148148148148145</v>
      </c>
    </row>
    <row r="315" spans="1:30" ht="15.75" customHeight="1" x14ac:dyDescent="0.3">
      <c r="A315" s="2">
        <v>314</v>
      </c>
      <c r="B315" s="2" t="s">
        <v>1142</v>
      </c>
      <c r="C315" s="3">
        <v>41909</v>
      </c>
      <c r="D315" s="3" t="str">
        <f>TEXT(Table1[[#This Row],[Order Date]],"MMMM")</f>
        <v>September</v>
      </c>
      <c r="E315" s="3" t="str">
        <f>TEXT(Table1[[#This Row],[Order Date]],"YYYy")</f>
        <v>2014</v>
      </c>
      <c r="F315" s="3">
        <v>41915</v>
      </c>
      <c r="G315" s="2" t="s">
        <v>47</v>
      </c>
      <c r="H315" s="2" t="s">
        <v>1143</v>
      </c>
      <c r="I315" s="2" t="s">
        <v>1144</v>
      </c>
      <c r="J315" s="2" t="s">
        <v>38</v>
      </c>
      <c r="K315" s="2" t="s">
        <v>24</v>
      </c>
      <c r="L315" s="2" t="s">
        <v>1145</v>
      </c>
      <c r="M315" s="2" t="s">
        <v>787</v>
      </c>
      <c r="N315" s="2">
        <v>7601</v>
      </c>
      <c r="O315" s="2" t="s">
        <v>145</v>
      </c>
      <c r="P315" s="2" t="s">
        <v>1146</v>
      </c>
      <c r="Q315" s="2" t="s">
        <v>29</v>
      </c>
      <c r="R315" s="2" t="s">
        <v>62</v>
      </c>
      <c r="S315" s="2" t="s">
        <v>1147</v>
      </c>
      <c r="T315" s="6">
        <v>87.539999999999992</v>
      </c>
      <c r="U315" s="2">
        <v>3</v>
      </c>
      <c r="V315" s="9">
        <v>0</v>
      </c>
      <c r="W315" s="6">
        <v>37.642200000000003</v>
      </c>
      <c r="X315" s="12">
        <f>Table1[[#This Row],[Profit$]]/Table1[[#This Row],[Sales$]]</f>
        <v>0.43000000000000005</v>
      </c>
      <c r="Y315" s="13">
        <f>Table1[[#This Row],[Sales$]]-Table1[[#This Row],[Profit$]]</f>
        <v>49.897799999999989</v>
      </c>
      <c r="Z315" s="13">
        <f>Table1[[#This Row],[Sales$]]/Table1[[#This Row],[Quantity]]</f>
        <v>29.179999999999996</v>
      </c>
      <c r="AA315" s="13">
        <f>Table1[[#This Row],[Profit$]]/Table1[[#This Row],[Quantity]]</f>
        <v>12.547400000000001</v>
      </c>
      <c r="AB315" s="4" t="str">
        <f>IF(Table1[[#This Row],[Profit$]]&lt;0,"loss","profit")</f>
        <v>profit</v>
      </c>
      <c r="AC315" s="4" t="str">
        <f>IF(Table1[[#This Row],[Discount]]&gt;0.2,"high",IF(Table1[[#This Row],[Discount]]&gt;0.1,"average","low"))</f>
        <v>low</v>
      </c>
      <c r="AD315" s="12">
        <f>Table1[[#This Row],[Profit$]]/Table1[[#This Row],[cost price$]]</f>
        <v>0.75438596491228094</v>
      </c>
    </row>
    <row r="316" spans="1:30" ht="15.75" customHeight="1" x14ac:dyDescent="0.3">
      <c r="A316" s="2">
        <v>315</v>
      </c>
      <c r="B316" s="2" t="s">
        <v>1148</v>
      </c>
      <c r="C316" s="3">
        <v>41860</v>
      </c>
      <c r="D316" s="3" t="str">
        <f>TEXT(Table1[[#This Row],[Order Date]],"MMMM")</f>
        <v>August</v>
      </c>
      <c r="E316" s="3" t="str">
        <f>TEXT(Table1[[#This Row],[Order Date]],"YYYy")</f>
        <v>2014</v>
      </c>
      <c r="F316" s="3">
        <v>41867</v>
      </c>
      <c r="G316" s="2" t="s">
        <v>47</v>
      </c>
      <c r="H316" s="2" t="s">
        <v>1149</v>
      </c>
      <c r="I316" s="2" t="s">
        <v>1150</v>
      </c>
      <c r="J316" s="2" t="s">
        <v>38</v>
      </c>
      <c r="K316" s="2" t="s">
        <v>24</v>
      </c>
      <c r="L316" s="2" t="s">
        <v>1151</v>
      </c>
      <c r="M316" s="2" t="s">
        <v>51</v>
      </c>
      <c r="N316" s="2">
        <v>33710</v>
      </c>
      <c r="O316" s="2" t="s">
        <v>27</v>
      </c>
      <c r="P316" s="2" t="s">
        <v>1152</v>
      </c>
      <c r="Q316" s="2" t="s">
        <v>68</v>
      </c>
      <c r="R316" s="2" t="s">
        <v>69</v>
      </c>
      <c r="S316" s="2" t="s">
        <v>1153</v>
      </c>
      <c r="T316" s="6">
        <v>178.38400000000001</v>
      </c>
      <c r="U316" s="2">
        <v>2</v>
      </c>
      <c r="V316" s="9">
        <v>0.2</v>
      </c>
      <c r="W316" s="6">
        <v>22.297999999999973</v>
      </c>
      <c r="X316" s="12">
        <f>Table1[[#This Row],[Profit$]]/Table1[[#This Row],[Sales$]]</f>
        <v>0.12499999999999985</v>
      </c>
      <c r="Y316" s="13">
        <f>Table1[[#This Row],[Sales$]]-Table1[[#This Row],[Profit$]]</f>
        <v>156.08600000000004</v>
      </c>
      <c r="Z316" s="13">
        <f>Table1[[#This Row],[Sales$]]/Table1[[#This Row],[Quantity]]</f>
        <v>89.192000000000007</v>
      </c>
      <c r="AA316" s="13">
        <f>Table1[[#This Row],[Profit$]]/Table1[[#This Row],[Quantity]]</f>
        <v>11.148999999999987</v>
      </c>
      <c r="AB316" s="4" t="str">
        <f>IF(Table1[[#This Row],[Profit$]]&lt;0,"loss","profit")</f>
        <v>profit</v>
      </c>
      <c r="AC316" s="4" t="str">
        <f>IF(Table1[[#This Row],[Discount]]&gt;0.2,"high",IF(Table1[[#This Row],[Discount]]&gt;0.1,"average","low"))</f>
        <v>average</v>
      </c>
      <c r="AD316" s="12">
        <f>Table1[[#This Row],[Profit$]]/Table1[[#This Row],[cost price$]]</f>
        <v>0.14285714285714265</v>
      </c>
    </row>
    <row r="317" spans="1:30" ht="15.75" customHeight="1" x14ac:dyDescent="0.3">
      <c r="A317" s="2">
        <v>316</v>
      </c>
      <c r="B317" s="2" t="s">
        <v>1148</v>
      </c>
      <c r="C317" s="3">
        <v>41860</v>
      </c>
      <c r="D317" s="3" t="str">
        <f>TEXT(Table1[[#This Row],[Order Date]],"MMMM")</f>
        <v>August</v>
      </c>
      <c r="E317" s="3" t="str">
        <f>TEXT(Table1[[#This Row],[Order Date]],"YYYy")</f>
        <v>2014</v>
      </c>
      <c r="F317" s="3">
        <v>41867</v>
      </c>
      <c r="G317" s="2" t="s">
        <v>47</v>
      </c>
      <c r="H317" s="2" t="s">
        <v>1149</v>
      </c>
      <c r="I317" s="2" t="s">
        <v>1150</v>
      </c>
      <c r="J317" s="2" t="s">
        <v>38</v>
      </c>
      <c r="K317" s="2" t="s">
        <v>24</v>
      </c>
      <c r="L317" s="2" t="s">
        <v>1151</v>
      </c>
      <c r="M317" s="2" t="s">
        <v>51</v>
      </c>
      <c r="N317" s="2">
        <v>33710</v>
      </c>
      <c r="O317" s="2" t="s">
        <v>27</v>
      </c>
      <c r="P317" s="2" t="s">
        <v>1154</v>
      </c>
      <c r="Q317" s="2" t="s">
        <v>43</v>
      </c>
      <c r="R317" s="2" t="s">
        <v>87</v>
      </c>
      <c r="S317" s="2" t="s">
        <v>1155</v>
      </c>
      <c r="T317" s="6">
        <v>15.552000000000003</v>
      </c>
      <c r="U317" s="2">
        <v>3</v>
      </c>
      <c r="V317" s="9">
        <v>0.2</v>
      </c>
      <c r="W317" s="6">
        <v>5.4432</v>
      </c>
      <c r="X317" s="12">
        <f>Table1[[#This Row],[Profit$]]/Table1[[#This Row],[Sales$]]</f>
        <v>0.34999999999999992</v>
      </c>
      <c r="Y317" s="13">
        <f>Table1[[#This Row],[Sales$]]-Table1[[#This Row],[Profit$]]</f>
        <v>10.108800000000002</v>
      </c>
      <c r="Z317" s="13">
        <f>Table1[[#This Row],[Sales$]]/Table1[[#This Row],[Quantity]]</f>
        <v>5.1840000000000011</v>
      </c>
      <c r="AA317" s="13">
        <f>Table1[[#This Row],[Profit$]]/Table1[[#This Row],[Quantity]]</f>
        <v>1.8144</v>
      </c>
      <c r="AB317" s="4" t="str">
        <f>IF(Table1[[#This Row],[Profit$]]&lt;0,"loss","profit")</f>
        <v>profit</v>
      </c>
      <c r="AC317" s="4" t="str">
        <f>IF(Table1[[#This Row],[Discount]]&gt;0.2,"high",IF(Table1[[#This Row],[Discount]]&gt;0.1,"average","low"))</f>
        <v>average</v>
      </c>
      <c r="AD317" s="12">
        <f>Table1[[#This Row],[Profit$]]/Table1[[#This Row],[cost price$]]</f>
        <v>0.53846153846153832</v>
      </c>
    </row>
    <row r="318" spans="1:30" ht="15.75" customHeight="1" x14ac:dyDescent="0.3">
      <c r="A318" s="2">
        <v>317</v>
      </c>
      <c r="B318" s="2" t="s">
        <v>1156</v>
      </c>
      <c r="C318" s="3">
        <v>42001</v>
      </c>
      <c r="D318" s="3" t="str">
        <f>TEXT(Table1[[#This Row],[Order Date]],"MMMM")</f>
        <v>December</v>
      </c>
      <c r="E318" s="3" t="str">
        <f>TEXT(Table1[[#This Row],[Order Date]],"YYYy")</f>
        <v>2014</v>
      </c>
      <c r="F318" s="3">
        <v>42003</v>
      </c>
      <c r="G318" s="2" t="s">
        <v>185</v>
      </c>
      <c r="H318" s="2" t="s">
        <v>1157</v>
      </c>
      <c r="I318" s="2" t="s">
        <v>1158</v>
      </c>
      <c r="J318" s="2" t="s">
        <v>38</v>
      </c>
      <c r="K318" s="2" t="s">
        <v>24</v>
      </c>
      <c r="L318" s="2" t="s">
        <v>143</v>
      </c>
      <c r="M318" s="2" t="s">
        <v>144</v>
      </c>
      <c r="N318" s="2">
        <v>19143</v>
      </c>
      <c r="O318" s="2" t="s">
        <v>145</v>
      </c>
      <c r="P318" s="2" t="s">
        <v>1159</v>
      </c>
      <c r="Q318" s="2" t="s">
        <v>43</v>
      </c>
      <c r="R318" s="2" t="s">
        <v>65</v>
      </c>
      <c r="S318" s="2" t="s">
        <v>1160</v>
      </c>
      <c r="T318" s="6">
        <v>99.13600000000001</v>
      </c>
      <c r="U318" s="2">
        <v>4</v>
      </c>
      <c r="V318" s="9">
        <v>0.2</v>
      </c>
      <c r="W318" s="6">
        <v>8.674399999999995</v>
      </c>
      <c r="X318" s="12">
        <f>Table1[[#This Row],[Profit$]]/Table1[[#This Row],[Sales$]]</f>
        <v>8.7499999999999939E-2</v>
      </c>
      <c r="Y318" s="13">
        <f>Table1[[#This Row],[Sales$]]-Table1[[#This Row],[Profit$]]</f>
        <v>90.461600000000018</v>
      </c>
      <c r="Z318" s="13">
        <f>Table1[[#This Row],[Sales$]]/Table1[[#This Row],[Quantity]]</f>
        <v>24.784000000000002</v>
      </c>
      <c r="AA318" s="13">
        <f>Table1[[#This Row],[Profit$]]/Table1[[#This Row],[Quantity]]</f>
        <v>2.1685999999999988</v>
      </c>
      <c r="AB318" s="4" t="str">
        <f>IF(Table1[[#This Row],[Profit$]]&lt;0,"loss","profit")</f>
        <v>profit</v>
      </c>
      <c r="AC318" s="4" t="str">
        <f>IF(Table1[[#This Row],[Discount]]&gt;0.2,"high",IF(Table1[[#This Row],[Discount]]&gt;0.1,"average","low"))</f>
        <v>average</v>
      </c>
      <c r="AD318" s="12">
        <f>Table1[[#This Row],[Profit$]]/Table1[[#This Row],[cost price$]]</f>
        <v>9.5890410958904035E-2</v>
      </c>
    </row>
    <row r="319" spans="1:30" ht="15.75" customHeight="1" x14ac:dyDescent="0.3">
      <c r="A319" s="2">
        <v>318</v>
      </c>
      <c r="B319" s="2" t="s">
        <v>1161</v>
      </c>
      <c r="C319" s="3">
        <v>41947</v>
      </c>
      <c r="D319" s="3" t="str">
        <f>TEXT(Table1[[#This Row],[Order Date]],"MMMM")</f>
        <v>November</v>
      </c>
      <c r="E319" s="3" t="str">
        <f>TEXT(Table1[[#This Row],[Order Date]],"YYYy")</f>
        <v>2014</v>
      </c>
      <c r="F319" s="3">
        <v>41952</v>
      </c>
      <c r="G319" s="2" t="s">
        <v>47</v>
      </c>
      <c r="H319" s="2" t="s">
        <v>1162</v>
      </c>
      <c r="I319" s="2" t="s">
        <v>1163</v>
      </c>
      <c r="J319" s="2" t="s">
        <v>99</v>
      </c>
      <c r="K319" s="2" t="s">
        <v>24</v>
      </c>
      <c r="L319" s="2" t="s">
        <v>263</v>
      </c>
      <c r="M319" s="2" t="s">
        <v>264</v>
      </c>
      <c r="N319" s="2">
        <v>10024</v>
      </c>
      <c r="O319" s="2" t="s">
        <v>145</v>
      </c>
      <c r="P319" s="2" t="s">
        <v>1164</v>
      </c>
      <c r="Q319" s="2" t="s">
        <v>29</v>
      </c>
      <c r="R319" s="2" t="s">
        <v>33</v>
      </c>
      <c r="S319" s="2" t="s">
        <v>1165</v>
      </c>
      <c r="T319" s="6">
        <v>135.88200000000001</v>
      </c>
      <c r="U319" s="2">
        <v>1</v>
      </c>
      <c r="V319" s="9">
        <v>0.1</v>
      </c>
      <c r="W319" s="6">
        <v>24.156800000000004</v>
      </c>
      <c r="X319" s="12">
        <f>Table1[[#This Row],[Profit$]]/Table1[[#This Row],[Sales$]]</f>
        <v>0.17777777777777781</v>
      </c>
      <c r="Y319" s="13">
        <f>Table1[[#This Row],[Sales$]]-Table1[[#This Row],[Profit$]]</f>
        <v>111.7252</v>
      </c>
      <c r="Z319" s="13">
        <f>Table1[[#This Row],[Sales$]]/Table1[[#This Row],[Quantity]]</f>
        <v>135.88200000000001</v>
      </c>
      <c r="AA319" s="13">
        <f>Table1[[#This Row],[Profit$]]/Table1[[#This Row],[Quantity]]</f>
        <v>24.156800000000004</v>
      </c>
      <c r="AB319" s="4" t="str">
        <f>IF(Table1[[#This Row],[Profit$]]&lt;0,"loss","profit")</f>
        <v>profit</v>
      </c>
      <c r="AC319" s="4" t="str">
        <f>IF(Table1[[#This Row],[Discount]]&gt;0.2,"high",IF(Table1[[#This Row],[Discount]]&gt;0.1,"average","low"))</f>
        <v>low</v>
      </c>
      <c r="AD319" s="12">
        <f>Table1[[#This Row],[Profit$]]/Table1[[#This Row],[cost price$]]</f>
        <v>0.21621621621621626</v>
      </c>
    </row>
    <row r="320" spans="1:30" ht="15.75" customHeight="1" x14ac:dyDescent="0.3">
      <c r="A320" s="2">
        <v>319</v>
      </c>
      <c r="B320" s="2" t="s">
        <v>1161</v>
      </c>
      <c r="C320" s="3">
        <v>41947</v>
      </c>
      <c r="D320" s="3" t="str">
        <f>TEXT(Table1[[#This Row],[Order Date]],"MMMM")</f>
        <v>November</v>
      </c>
      <c r="E320" s="3" t="str">
        <f>TEXT(Table1[[#This Row],[Order Date]],"YYYy")</f>
        <v>2014</v>
      </c>
      <c r="F320" s="3">
        <v>41952</v>
      </c>
      <c r="G320" s="2" t="s">
        <v>47</v>
      </c>
      <c r="H320" s="2" t="s">
        <v>1162</v>
      </c>
      <c r="I320" s="2" t="s">
        <v>1163</v>
      </c>
      <c r="J320" s="2" t="s">
        <v>99</v>
      </c>
      <c r="K320" s="2" t="s">
        <v>24</v>
      </c>
      <c r="L320" s="2" t="s">
        <v>263</v>
      </c>
      <c r="M320" s="2" t="s">
        <v>264</v>
      </c>
      <c r="N320" s="2">
        <v>10024</v>
      </c>
      <c r="O320" s="2" t="s">
        <v>145</v>
      </c>
      <c r="P320" s="2" t="s">
        <v>1166</v>
      </c>
      <c r="Q320" s="2" t="s">
        <v>68</v>
      </c>
      <c r="R320" s="2" t="s">
        <v>681</v>
      </c>
      <c r="S320" s="2" t="s">
        <v>1167</v>
      </c>
      <c r="T320" s="6">
        <v>3991.98</v>
      </c>
      <c r="U320" s="2">
        <v>2</v>
      </c>
      <c r="V320" s="9">
        <v>0</v>
      </c>
      <c r="W320" s="6">
        <v>1995.99</v>
      </c>
      <c r="X320" s="12">
        <f>Table1[[#This Row],[Profit$]]/Table1[[#This Row],[Sales$]]</f>
        <v>0.5</v>
      </c>
      <c r="Y320" s="13">
        <f>Table1[[#This Row],[Sales$]]-Table1[[#This Row],[Profit$]]</f>
        <v>1995.99</v>
      </c>
      <c r="Z320" s="13">
        <f>Table1[[#This Row],[Sales$]]/Table1[[#This Row],[Quantity]]</f>
        <v>1995.99</v>
      </c>
      <c r="AA320" s="13">
        <f>Table1[[#This Row],[Profit$]]/Table1[[#This Row],[Quantity]]</f>
        <v>997.995</v>
      </c>
      <c r="AB320" s="4" t="str">
        <f>IF(Table1[[#This Row],[Profit$]]&lt;0,"loss","profit")</f>
        <v>profit</v>
      </c>
      <c r="AC320" s="4" t="str">
        <f>IF(Table1[[#This Row],[Discount]]&gt;0.2,"high",IF(Table1[[#This Row],[Discount]]&gt;0.1,"average","low"))</f>
        <v>low</v>
      </c>
      <c r="AD320" s="12">
        <f>Table1[[#This Row],[Profit$]]/Table1[[#This Row],[cost price$]]</f>
        <v>1</v>
      </c>
    </row>
    <row r="321" spans="1:30" ht="15.75" customHeight="1" x14ac:dyDescent="0.3">
      <c r="A321" s="2">
        <v>320</v>
      </c>
      <c r="B321" s="2" t="s">
        <v>1161</v>
      </c>
      <c r="C321" s="3">
        <v>41947</v>
      </c>
      <c r="D321" s="3" t="str">
        <f>TEXT(Table1[[#This Row],[Order Date]],"MMMM")</f>
        <v>November</v>
      </c>
      <c r="E321" s="3" t="str">
        <f>TEXT(Table1[[#This Row],[Order Date]],"YYYy")</f>
        <v>2014</v>
      </c>
      <c r="F321" s="3">
        <v>41952</v>
      </c>
      <c r="G321" s="2" t="s">
        <v>47</v>
      </c>
      <c r="H321" s="2" t="s">
        <v>1162</v>
      </c>
      <c r="I321" s="2" t="s">
        <v>1163</v>
      </c>
      <c r="J321" s="2" t="s">
        <v>99</v>
      </c>
      <c r="K321" s="2" t="s">
        <v>24</v>
      </c>
      <c r="L321" s="2" t="s">
        <v>263</v>
      </c>
      <c r="M321" s="2" t="s">
        <v>264</v>
      </c>
      <c r="N321" s="2">
        <v>10024</v>
      </c>
      <c r="O321" s="2" t="s">
        <v>145</v>
      </c>
      <c r="P321" s="2" t="s">
        <v>209</v>
      </c>
      <c r="Q321" s="2" t="s">
        <v>68</v>
      </c>
      <c r="R321" s="2" t="s">
        <v>69</v>
      </c>
      <c r="S321" s="2" t="s">
        <v>210</v>
      </c>
      <c r="T321" s="6">
        <v>275.94</v>
      </c>
      <c r="U321" s="2">
        <v>6</v>
      </c>
      <c r="V321" s="9">
        <v>0</v>
      </c>
      <c r="W321" s="6">
        <v>80.022599999999997</v>
      </c>
      <c r="X321" s="12">
        <f>Table1[[#This Row],[Profit$]]/Table1[[#This Row],[Sales$]]</f>
        <v>0.28999999999999998</v>
      </c>
      <c r="Y321" s="13">
        <f>Table1[[#This Row],[Sales$]]-Table1[[#This Row],[Profit$]]</f>
        <v>195.91739999999999</v>
      </c>
      <c r="Z321" s="13">
        <f>Table1[[#This Row],[Sales$]]/Table1[[#This Row],[Quantity]]</f>
        <v>45.99</v>
      </c>
      <c r="AA321" s="13">
        <f>Table1[[#This Row],[Profit$]]/Table1[[#This Row],[Quantity]]</f>
        <v>13.3371</v>
      </c>
      <c r="AB321" s="4" t="str">
        <f>IF(Table1[[#This Row],[Profit$]]&lt;0,"loss","profit")</f>
        <v>profit</v>
      </c>
      <c r="AC321" s="4" t="str">
        <f>IF(Table1[[#This Row],[Discount]]&gt;0.2,"high",IF(Table1[[#This Row],[Discount]]&gt;0.1,"average","low"))</f>
        <v>low</v>
      </c>
      <c r="AD321" s="12">
        <f>Table1[[#This Row],[Profit$]]/Table1[[#This Row],[cost price$]]</f>
        <v>0.40845070422535212</v>
      </c>
    </row>
    <row r="322" spans="1:30" ht="15.75" customHeight="1" x14ac:dyDescent="0.3">
      <c r="A322" s="2">
        <v>321</v>
      </c>
      <c r="B322" s="2" t="s">
        <v>1161</v>
      </c>
      <c r="C322" s="3">
        <v>41947</v>
      </c>
      <c r="D322" s="3" t="str">
        <f>TEXT(Table1[[#This Row],[Order Date]],"MMMM")</f>
        <v>November</v>
      </c>
      <c r="E322" s="3" t="str">
        <f>TEXT(Table1[[#This Row],[Order Date]],"YYYy")</f>
        <v>2014</v>
      </c>
      <c r="F322" s="3">
        <v>41952</v>
      </c>
      <c r="G322" s="2" t="s">
        <v>47</v>
      </c>
      <c r="H322" s="2" t="s">
        <v>1162</v>
      </c>
      <c r="I322" s="2" t="s">
        <v>1163</v>
      </c>
      <c r="J322" s="2" t="s">
        <v>99</v>
      </c>
      <c r="K322" s="2" t="s">
        <v>24</v>
      </c>
      <c r="L322" s="2" t="s">
        <v>263</v>
      </c>
      <c r="M322" s="2" t="s">
        <v>264</v>
      </c>
      <c r="N322" s="2">
        <v>10024</v>
      </c>
      <c r="O322" s="2" t="s">
        <v>145</v>
      </c>
      <c r="P322" s="2" t="s">
        <v>1168</v>
      </c>
      <c r="Q322" s="2" t="s">
        <v>68</v>
      </c>
      <c r="R322" s="2" t="s">
        <v>158</v>
      </c>
      <c r="S322" s="2" t="s">
        <v>1169</v>
      </c>
      <c r="T322" s="6">
        <v>360</v>
      </c>
      <c r="U322" s="2">
        <v>4</v>
      </c>
      <c r="V322" s="9">
        <v>0</v>
      </c>
      <c r="W322" s="6">
        <v>129.6</v>
      </c>
      <c r="X322" s="12">
        <f>Table1[[#This Row],[Profit$]]/Table1[[#This Row],[Sales$]]</f>
        <v>0.36</v>
      </c>
      <c r="Y322" s="13">
        <f>Table1[[#This Row],[Sales$]]-Table1[[#This Row],[Profit$]]</f>
        <v>230.4</v>
      </c>
      <c r="Z322" s="13">
        <f>Table1[[#This Row],[Sales$]]/Table1[[#This Row],[Quantity]]</f>
        <v>90</v>
      </c>
      <c r="AA322" s="13">
        <f>Table1[[#This Row],[Profit$]]/Table1[[#This Row],[Quantity]]</f>
        <v>32.4</v>
      </c>
      <c r="AB322" s="4" t="str">
        <f>IF(Table1[[#This Row],[Profit$]]&lt;0,"loss","profit")</f>
        <v>profit</v>
      </c>
      <c r="AC322" s="4" t="str">
        <f>IF(Table1[[#This Row],[Discount]]&gt;0.2,"high",IF(Table1[[#This Row],[Discount]]&gt;0.1,"average","low"))</f>
        <v>low</v>
      </c>
      <c r="AD322" s="12">
        <f>Table1[[#This Row],[Profit$]]/Table1[[#This Row],[cost price$]]</f>
        <v>0.5625</v>
      </c>
    </row>
    <row r="323" spans="1:30" ht="15.75" customHeight="1" x14ac:dyDescent="0.3">
      <c r="A323" s="2">
        <v>322</v>
      </c>
      <c r="B323" s="2" t="s">
        <v>1161</v>
      </c>
      <c r="C323" s="3">
        <v>41947</v>
      </c>
      <c r="D323" s="3" t="str">
        <f>TEXT(Table1[[#This Row],[Order Date]],"MMMM")</f>
        <v>November</v>
      </c>
      <c r="E323" s="3" t="str">
        <f>TEXT(Table1[[#This Row],[Order Date]],"YYYy")</f>
        <v>2014</v>
      </c>
      <c r="F323" s="3">
        <v>41952</v>
      </c>
      <c r="G323" s="2" t="s">
        <v>47</v>
      </c>
      <c r="H323" s="2" t="s">
        <v>1162</v>
      </c>
      <c r="I323" s="2" t="s">
        <v>1163</v>
      </c>
      <c r="J323" s="2" t="s">
        <v>99</v>
      </c>
      <c r="K323" s="2" t="s">
        <v>24</v>
      </c>
      <c r="L323" s="2" t="s">
        <v>263</v>
      </c>
      <c r="M323" s="2" t="s">
        <v>264</v>
      </c>
      <c r="N323" s="2">
        <v>10024</v>
      </c>
      <c r="O323" s="2" t="s">
        <v>145</v>
      </c>
      <c r="P323" s="2" t="s">
        <v>544</v>
      </c>
      <c r="Q323" s="2" t="s">
        <v>43</v>
      </c>
      <c r="R323" s="2" t="s">
        <v>56</v>
      </c>
      <c r="S323" s="2" t="s">
        <v>545</v>
      </c>
      <c r="T323" s="6">
        <v>43.57</v>
      </c>
      <c r="U323" s="2">
        <v>1</v>
      </c>
      <c r="V323" s="9">
        <v>0</v>
      </c>
      <c r="W323" s="6">
        <v>13.070999999999998</v>
      </c>
      <c r="X323" s="12">
        <f>Table1[[#This Row],[Profit$]]/Table1[[#This Row],[Sales$]]</f>
        <v>0.29999999999999993</v>
      </c>
      <c r="Y323" s="13">
        <f>Table1[[#This Row],[Sales$]]-Table1[[#This Row],[Profit$]]</f>
        <v>30.499000000000002</v>
      </c>
      <c r="Z323" s="13">
        <f>Table1[[#This Row],[Sales$]]/Table1[[#This Row],[Quantity]]</f>
        <v>43.57</v>
      </c>
      <c r="AA323" s="13">
        <f>Table1[[#This Row],[Profit$]]/Table1[[#This Row],[Quantity]]</f>
        <v>13.070999999999998</v>
      </c>
      <c r="AB323" s="4" t="str">
        <f>IF(Table1[[#This Row],[Profit$]]&lt;0,"loss","profit")</f>
        <v>profit</v>
      </c>
      <c r="AC323" s="4" t="str">
        <f>IF(Table1[[#This Row],[Discount]]&gt;0.2,"high",IF(Table1[[#This Row],[Discount]]&gt;0.1,"average","low"))</f>
        <v>low</v>
      </c>
      <c r="AD323" s="12">
        <f>Table1[[#This Row],[Profit$]]/Table1[[#This Row],[cost price$]]</f>
        <v>0.42857142857142849</v>
      </c>
    </row>
    <row r="324" spans="1:30" ht="15.75" customHeight="1" x14ac:dyDescent="0.3">
      <c r="A324" s="2">
        <v>323</v>
      </c>
      <c r="B324" s="2" t="s">
        <v>1170</v>
      </c>
      <c r="C324" s="3">
        <v>41901</v>
      </c>
      <c r="D324" s="3" t="str">
        <f>TEXT(Table1[[#This Row],[Order Date]],"MMMM")</f>
        <v>September</v>
      </c>
      <c r="E324" s="3" t="str">
        <f>TEXT(Table1[[#This Row],[Order Date]],"YYYy")</f>
        <v>2014</v>
      </c>
      <c r="F324" s="3">
        <v>41906</v>
      </c>
      <c r="G324" s="2" t="s">
        <v>47</v>
      </c>
      <c r="H324" s="2" t="s">
        <v>1171</v>
      </c>
      <c r="I324" s="2" t="s">
        <v>1172</v>
      </c>
      <c r="J324" s="2" t="s">
        <v>38</v>
      </c>
      <c r="K324" s="2" t="s">
        <v>24</v>
      </c>
      <c r="L324" s="2" t="s">
        <v>1173</v>
      </c>
      <c r="M324" s="2" t="s">
        <v>40</v>
      </c>
      <c r="N324" s="2">
        <v>90805</v>
      </c>
      <c r="O324" s="2" t="s">
        <v>41</v>
      </c>
      <c r="P324" s="2" t="s">
        <v>1174</v>
      </c>
      <c r="Q324" s="2" t="s">
        <v>43</v>
      </c>
      <c r="R324" s="2" t="s">
        <v>266</v>
      </c>
      <c r="S324" s="2" t="s">
        <v>1175</v>
      </c>
      <c r="T324" s="6">
        <v>7.16</v>
      </c>
      <c r="U324" s="2">
        <v>2</v>
      </c>
      <c r="V324" s="9">
        <v>0</v>
      </c>
      <c r="W324" s="6">
        <v>3.58</v>
      </c>
      <c r="X324" s="12">
        <f>Table1[[#This Row],[Profit$]]/Table1[[#This Row],[Sales$]]</f>
        <v>0.5</v>
      </c>
      <c r="Y324" s="13">
        <f>Table1[[#This Row],[Sales$]]-Table1[[#This Row],[Profit$]]</f>
        <v>3.58</v>
      </c>
      <c r="Z324" s="13">
        <f>Table1[[#This Row],[Sales$]]/Table1[[#This Row],[Quantity]]</f>
        <v>3.58</v>
      </c>
      <c r="AA324" s="13">
        <f>Table1[[#This Row],[Profit$]]/Table1[[#This Row],[Quantity]]</f>
        <v>1.79</v>
      </c>
      <c r="AB324" s="4" t="str">
        <f>IF(Table1[[#This Row],[Profit$]]&lt;0,"loss","profit")</f>
        <v>profit</v>
      </c>
      <c r="AC324" s="4" t="str">
        <f>IF(Table1[[#This Row],[Discount]]&gt;0.2,"high",IF(Table1[[#This Row],[Discount]]&gt;0.1,"average","low"))</f>
        <v>low</v>
      </c>
      <c r="AD324" s="12">
        <f>Table1[[#This Row],[Profit$]]/Table1[[#This Row],[cost price$]]</f>
        <v>1</v>
      </c>
    </row>
    <row r="325" spans="1:30" ht="15.75" customHeight="1" x14ac:dyDescent="0.3">
      <c r="A325" s="2">
        <v>324</v>
      </c>
      <c r="B325" s="2" t="s">
        <v>1176</v>
      </c>
      <c r="C325" s="3">
        <v>42483</v>
      </c>
      <c r="D325" s="3" t="str">
        <f>TEXT(Table1[[#This Row],[Order Date]],"MMMM")</f>
        <v>April</v>
      </c>
      <c r="E325" s="3" t="str">
        <f>TEXT(Table1[[#This Row],[Order Date]],"YYYy")</f>
        <v>2016</v>
      </c>
      <c r="F325" s="3">
        <v>42487</v>
      </c>
      <c r="G325" s="2" t="s">
        <v>47</v>
      </c>
      <c r="H325" s="2" t="s">
        <v>1177</v>
      </c>
      <c r="I325" s="2" t="s">
        <v>1178</v>
      </c>
      <c r="J325" s="2" t="s">
        <v>38</v>
      </c>
      <c r="K325" s="2" t="s">
        <v>24</v>
      </c>
      <c r="L325" s="2" t="s">
        <v>1179</v>
      </c>
      <c r="M325" s="2" t="s">
        <v>40</v>
      </c>
      <c r="N325" s="2">
        <v>92345</v>
      </c>
      <c r="O325" s="2" t="s">
        <v>41</v>
      </c>
      <c r="P325" s="2" t="s">
        <v>1088</v>
      </c>
      <c r="Q325" s="2" t="s">
        <v>43</v>
      </c>
      <c r="R325" s="2" t="s">
        <v>72</v>
      </c>
      <c r="S325" s="2" t="s">
        <v>1089</v>
      </c>
      <c r="T325" s="6">
        <v>251.52</v>
      </c>
      <c r="U325" s="2">
        <v>6</v>
      </c>
      <c r="V325" s="9">
        <v>0.2</v>
      </c>
      <c r="W325" s="6">
        <v>81.744</v>
      </c>
      <c r="X325" s="12">
        <f>Table1[[#This Row],[Profit$]]/Table1[[#This Row],[Sales$]]</f>
        <v>0.32500000000000001</v>
      </c>
      <c r="Y325" s="13">
        <f>Table1[[#This Row],[Sales$]]-Table1[[#This Row],[Profit$]]</f>
        <v>169.77600000000001</v>
      </c>
      <c r="Z325" s="13">
        <f>Table1[[#This Row],[Sales$]]/Table1[[#This Row],[Quantity]]</f>
        <v>41.92</v>
      </c>
      <c r="AA325" s="13">
        <f>Table1[[#This Row],[Profit$]]/Table1[[#This Row],[Quantity]]</f>
        <v>13.624000000000001</v>
      </c>
      <c r="AB325" s="4" t="str">
        <f>IF(Table1[[#This Row],[Profit$]]&lt;0,"loss","profit")</f>
        <v>profit</v>
      </c>
      <c r="AC325" s="4" t="str">
        <f>IF(Table1[[#This Row],[Discount]]&gt;0.2,"high",IF(Table1[[#This Row],[Discount]]&gt;0.1,"average","low"))</f>
        <v>average</v>
      </c>
      <c r="AD325" s="12">
        <f>Table1[[#This Row],[Profit$]]/Table1[[#This Row],[cost price$]]</f>
        <v>0.48148148148148145</v>
      </c>
    </row>
    <row r="326" spans="1:30" ht="15.75" customHeight="1" x14ac:dyDescent="0.3">
      <c r="A326" s="2">
        <v>325</v>
      </c>
      <c r="B326" s="2" t="s">
        <v>1176</v>
      </c>
      <c r="C326" s="3">
        <v>42483</v>
      </c>
      <c r="D326" s="3" t="str">
        <f>TEXT(Table1[[#This Row],[Order Date]],"MMMM")</f>
        <v>April</v>
      </c>
      <c r="E326" s="3" t="str">
        <f>TEXT(Table1[[#This Row],[Order Date]],"YYYy")</f>
        <v>2016</v>
      </c>
      <c r="F326" s="3">
        <v>42487</v>
      </c>
      <c r="G326" s="2" t="s">
        <v>47</v>
      </c>
      <c r="H326" s="2" t="s">
        <v>1177</v>
      </c>
      <c r="I326" s="2" t="s">
        <v>1178</v>
      </c>
      <c r="J326" s="2" t="s">
        <v>38</v>
      </c>
      <c r="K326" s="2" t="s">
        <v>24</v>
      </c>
      <c r="L326" s="2" t="s">
        <v>1179</v>
      </c>
      <c r="M326" s="2" t="s">
        <v>40</v>
      </c>
      <c r="N326" s="2">
        <v>92345</v>
      </c>
      <c r="O326" s="2" t="s">
        <v>41</v>
      </c>
      <c r="P326" s="2" t="s">
        <v>1180</v>
      </c>
      <c r="Q326" s="2" t="s">
        <v>68</v>
      </c>
      <c r="R326" s="2" t="s">
        <v>158</v>
      </c>
      <c r="S326" s="2" t="s">
        <v>1181</v>
      </c>
      <c r="T326" s="6">
        <v>99.99</v>
      </c>
      <c r="U326" s="2">
        <v>1</v>
      </c>
      <c r="V326" s="9">
        <v>0</v>
      </c>
      <c r="W326" s="6">
        <v>34.996499999999997</v>
      </c>
      <c r="X326" s="12">
        <f>Table1[[#This Row],[Profit$]]/Table1[[#This Row],[Sales$]]</f>
        <v>0.35</v>
      </c>
      <c r="Y326" s="13">
        <f>Table1[[#This Row],[Sales$]]-Table1[[#This Row],[Profit$]]</f>
        <v>64.993499999999997</v>
      </c>
      <c r="Z326" s="13">
        <f>Table1[[#This Row],[Sales$]]/Table1[[#This Row],[Quantity]]</f>
        <v>99.99</v>
      </c>
      <c r="AA326" s="13">
        <f>Table1[[#This Row],[Profit$]]/Table1[[#This Row],[Quantity]]</f>
        <v>34.996499999999997</v>
      </c>
      <c r="AB326" s="4" t="str">
        <f>IF(Table1[[#This Row],[Profit$]]&lt;0,"loss","profit")</f>
        <v>profit</v>
      </c>
      <c r="AC326" s="4" t="str">
        <f>IF(Table1[[#This Row],[Discount]]&gt;0.2,"high",IF(Table1[[#This Row],[Discount]]&gt;0.1,"average","low"))</f>
        <v>low</v>
      </c>
      <c r="AD326" s="12">
        <f>Table1[[#This Row],[Profit$]]/Table1[[#This Row],[cost price$]]</f>
        <v>0.53846153846153844</v>
      </c>
    </row>
    <row r="327" spans="1:30" ht="15.75" customHeight="1" x14ac:dyDescent="0.3">
      <c r="A327" s="2">
        <v>326</v>
      </c>
      <c r="B327" s="2" t="s">
        <v>1182</v>
      </c>
      <c r="C327" s="3">
        <v>43042</v>
      </c>
      <c r="D327" s="3" t="str">
        <f>TEXT(Table1[[#This Row],[Order Date]],"MMMM")</f>
        <v>November</v>
      </c>
      <c r="E327" s="3" t="str">
        <f>TEXT(Table1[[#This Row],[Order Date]],"YYYy")</f>
        <v>2017</v>
      </c>
      <c r="F327" s="3">
        <v>43044</v>
      </c>
      <c r="G327" s="2" t="s">
        <v>20</v>
      </c>
      <c r="H327" s="2" t="s">
        <v>1183</v>
      </c>
      <c r="I327" s="2" t="s">
        <v>1184</v>
      </c>
      <c r="J327" s="2" t="s">
        <v>38</v>
      </c>
      <c r="K327" s="2" t="s">
        <v>24</v>
      </c>
      <c r="L327" s="2" t="s">
        <v>1185</v>
      </c>
      <c r="M327" s="2" t="s">
        <v>332</v>
      </c>
      <c r="N327" s="2">
        <v>37130</v>
      </c>
      <c r="O327" s="2" t="s">
        <v>27</v>
      </c>
      <c r="P327" s="2" t="s">
        <v>1186</v>
      </c>
      <c r="Q327" s="2" t="s">
        <v>29</v>
      </c>
      <c r="R327" s="2" t="s">
        <v>62</v>
      </c>
      <c r="S327" s="2" t="s">
        <v>1187</v>
      </c>
      <c r="T327" s="6">
        <v>15.991999999999999</v>
      </c>
      <c r="U327" s="2">
        <v>1</v>
      </c>
      <c r="V327" s="9">
        <v>0.2</v>
      </c>
      <c r="W327" s="6">
        <v>0.99949999999999894</v>
      </c>
      <c r="X327" s="12">
        <f>Table1[[#This Row],[Profit$]]/Table1[[#This Row],[Sales$]]</f>
        <v>6.2499999999999938E-2</v>
      </c>
      <c r="Y327" s="13">
        <f>Table1[[#This Row],[Sales$]]-Table1[[#This Row],[Profit$]]</f>
        <v>14.9925</v>
      </c>
      <c r="Z327" s="13">
        <f>Table1[[#This Row],[Sales$]]/Table1[[#This Row],[Quantity]]</f>
        <v>15.991999999999999</v>
      </c>
      <c r="AA327" s="13">
        <f>Table1[[#This Row],[Profit$]]/Table1[[#This Row],[Quantity]]</f>
        <v>0.99949999999999894</v>
      </c>
      <c r="AB327" s="4" t="str">
        <f>IF(Table1[[#This Row],[Profit$]]&lt;0,"loss","profit")</f>
        <v>profit</v>
      </c>
      <c r="AC327" s="4" t="str">
        <f>IF(Table1[[#This Row],[Discount]]&gt;0.2,"high",IF(Table1[[#This Row],[Discount]]&gt;0.1,"average","low"))</f>
        <v>average</v>
      </c>
      <c r="AD327" s="12">
        <f>Table1[[#This Row],[Profit$]]/Table1[[#This Row],[cost price$]]</f>
        <v>6.6666666666666596E-2</v>
      </c>
    </row>
    <row r="328" spans="1:30" ht="15.75" customHeight="1" x14ac:dyDescent="0.3">
      <c r="A328" s="2">
        <v>327</v>
      </c>
      <c r="B328" s="2" t="s">
        <v>1188</v>
      </c>
      <c r="C328" s="3">
        <v>42612</v>
      </c>
      <c r="D328" s="3" t="str">
        <f>TEXT(Table1[[#This Row],[Order Date]],"MMMM")</f>
        <v>August</v>
      </c>
      <c r="E328" s="3" t="str">
        <f>TEXT(Table1[[#This Row],[Order Date]],"YYYy")</f>
        <v>2016</v>
      </c>
      <c r="F328" s="3">
        <v>42614</v>
      </c>
      <c r="G328" s="2" t="s">
        <v>185</v>
      </c>
      <c r="H328" s="2" t="s">
        <v>1189</v>
      </c>
      <c r="I328" s="2" t="s">
        <v>1190</v>
      </c>
      <c r="J328" s="2" t="s">
        <v>23</v>
      </c>
      <c r="K328" s="2" t="s">
        <v>24</v>
      </c>
      <c r="L328" s="2" t="s">
        <v>143</v>
      </c>
      <c r="M328" s="2" t="s">
        <v>144</v>
      </c>
      <c r="N328" s="2">
        <v>19143</v>
      </c>
      <c r="O328" s="2" t="s">
        <v>145</v>
      </c>
      <c r="P328" s="2" t="s">
        <v>1191</v>
      </c>
      <c r="Q328" s="2" t="s">
        <v>68</v>
      </c>
      <c r="R328" s="2" t="s">
        <v>69</v>
      </c>
      <c r="S328" s="2" t="s">
        <v>1192</v>
      </c>
      <c r="T328" s="6">
        <v>290.89800000000002</v>
      </c>
      <c r="U328" s="2">
        <v>3</v>
      </c>
      <c r="V328" s="9">
        <v>0.4</v>
      </c>
      <c r="W328" s="6">
        <v>-67.876199999999997</v>
      </c>
      <c r="X328" s="12">
        <f>Table1[[#This Row],[Profit$]]/Table1[[#This Row],[Sales$]]</f>
        <v>-0.23333333333333331</v>
      </c>
      <c r="Y328" s="13">
        <f>Table1[[#This Row],[Sales$]]-Table1[[#This Row],[Profit$]]</f>
        <v>358.77420000000001</v>
      </c>
      <c r="Z328" s="13">
        <f>Table1[[#This Row],[Sales$]]/Table1[[#This Row],[Quantity]]</f>
        <v>96.966000000000008</v>
      </c>
      <c r="AA328" s="13">
        <f>Table1[[#This Row],[Profit$]]/Table1[[#This Row],[Quantity]]</f>
        <v>-22.625399999999999</v>
      </c>
      <c r="AB328" s="4" t="str">
        <f>IF(Table1[[#This Row],[Profit$]]&lt;0,"loss","profit")</f>
        <v>loss</v>
      </c>
      <c r="AC328" s="4" t="str">
        <f>IF(Table1[[#This Row],[Discount]]&gt;0.2,"high",IF(Table1[[#This Row],[Discount]]&gt;0.1,"average","low"))</f>
        <v>high</v>
      </c>
      <c r="AD328" s="12">
        <f>Table1[[#This Row],[Profit$]]/Table1[[#This Row],[cost price$]]</f>
        <v>-0.18918918918918917</v>
      </c>
    </row>
    <row r="329" spans="1:30" ht="15.75" customHeight="1" x14ac:dyDescent="0.3">
      <c r="A329" s="2">
        <v>328</v>
      </c>
      <c r="B329" s="2" t="s">
        <v>1188</v>
      </c>
      <c r="C329" s="3">
        <v>42612</v>
      </c>
      <c r="D329" s="3" t="str">
        <f>TEXT(Table1[[#This Row],[Order Date]],"MMMM")</f>
        <v>August</v>
      </c>
      <c r="E329" s="3" t="str">
        <f>TEXT(Table1[[#This Row],[Order Date]],"YYYy")</f>
        <v>2016</v>
      </c>
      <c r="F329" s="3">
        <v>42614</v>
      </c>
      <c r="G329" s="2" t="s">
        <v>185</v>
      </c>
      <c r="H329" s="2" t="s">
        <v>1189</v>
      </c>
      <c r="I329" s="2" t="s">
        <v>1190</v>
      </c>
      <c r="J329" s="2" t="s">
        <v>23</v>
      </c>
      <c r="K329" s="2" t="s">
        <v>24</v>
      </c>
      <c r="L329" s="2" t="s">
        <v>143</v>
      </c>
      <c r="M329" s="2" t="s">
        <v>144</v>
      </c>
      <c r="N329" s="2">
        <v>19143</v>
      </c>
      <c r="O329" s="2" t="s">
        <v>145</v>
      </c>
      <c r="P329" s="2" t="s">
        <v>1193</v>
      </c>
      <c r="Q329" s="2" t="s">
        <v>43</v>
      </c>
      <c r="R329" s="2" t="s">
        <v>56</v>
      </c>
      <c r="S329" s="2" t="s">
        <v>1194</v>
      </c>
      <c r="T329" s="6">
        <v>54.224000000000004</v>
      </c>
      <c r="U329" s="2">
        <v>2</v>
      </c>
      <c r="V329" s="9">
        <v>0.2</v>
      </c>
      <c r="W329" s="6">
        <v>3.3889999999999993</v>
      </c>
      <c r="X329" s="12">
        <f>Table1[[#This Row],[Profit$]]/Table1[[#This Row],[Sales$]]</f>
        <v>6.2499999999999986E-2</v>
      </c>
      <c r="Y329" s="13">
        <f>Table1[[#This Row],[Sales$]]-Table1[[#This Row],[Profit$]]</f>
        <v>50.835000000000008</v>
      </c>
      <c r="Z329" s="13">
        <f>Table1[[#This Row],[Sales$]]/Table1[[#This Row],[Quantity]]</f>
        <v>27.112000000000002</v>
      </c>
      <c r="AA329" s="13">
        <f>Table1[[#This Row],[Profit$]]/Table1[[#This Row],[Quantity]]</f>
        <v>1.6944999999999997</v>
      </c>
      <c r="AB329" s="4" t="str">
        <f>IF(Table1[[#This Row],[Profit$]]&lt;0,"loss","profit")</f>
        <v>profit</v>
      </c>
      <c r="AC329" s="4" t="str">
        <f>IF(Table1[[#This Row],[Discount]]&gt;0.2,"high",IF(Table1[[#This Row],[Discount]]&gt;0.1,"average","low"))</f>
        <v>average</v>
      </c>
      <c r="AD329" s="12">
        <f>Table1[[#This Row],[Profit$]]/Table1[[#This Row],[cost price$]]</f>
        <v>6.6666666666666638E-2</v>
      </c>
    </row>
    <row r="330" spans="1:30" ht="15.75" customHeight="1" x14ac:dyDescent="0.3">
      <c r="A330" s="2">
        <v>329</v>
      </c>
      <c r="B330" s="2" t="s">
        <v>1188</v>
      </c>
      <c r="C330" s="3">
        <v>42612</v>
      </c>
      <c r="D330" s="3" t="str">
        <f>TEXT(Table1[[#This Row],[Order Date]],"MMMM")</f>
        <v>August</v>
      </c>
      <c r="E330" s="3" t="str">
        <f>TEXT(Table1[[#This Row],[Order Date]],"YYYy")</f>
        <v>2016</v>
      </c>
      <c r="F330" s="3">
        <v>42614</v>
      </c>
      <c r="G330" s="2" t="s">
        <v>185</v>
      </c>
      <c r="H330" s="2" t="s">
        <v>1189</v>
      </c>
      <c r="I330" s="2" t="s">
        <v>1190</v>
      </c>
      <c r="J330" s="2" t="s">
        <v>23</v>
      </c>
      <c r="K330" s="2" t="s">
        <v>24</v>
      </c>
      <c r="L330" s="2" t="s">
        <v>143</v>
      </c>
      <c r="M330" s="2" t="s">
        <v>144</v>
      </c>
      <c r="N330" s="2">
        <v>19143</v>
      </c>
      <c r="O330" s="2" t="s">
        <v>145</v>
      </c>
      <c r="P330" s="2" t="s">
        <v>1195</v>
      </c>
      <c r="Q330" s="2" t="s">
        <v>29</v>
      </c>
      <c r="R330" s="2" t="s">
        <v>33</v>
      </c>
      <c r="S330" s="2" t="s">
        <v>1196</v>
      </c>
      <c r="T330" s="6">
        <v>786.74400000000003</v>
      </c>
      <c r="U330" s="2">
        <v>4</v>
      </c>
      <c r="V330" s="9">
        <v>0.3</v>
      </c>
      <c r="W330" s="6">
        <v>-258.50160000000011</v>
      </c>
      <c r="X330" s="12">
        <f>Table1[[#This Row],[Profit$]]/Table1[[#This Row],[Sales$]]</f>
        <v>-0.32857142857142868</v>
      </c>
      <c r="Y330" s="13">
        <f>Table1[[#This Row],[Sales$]]-Table1[[#This Row],[Profit$]]</f>
        <v>1045.2456000000002</v>
      </c>
      <c r="Z330" s="13">
        <f>Table1[[#This Row],[Sales$]]/Table1[[#This Row],[Quantity]]</f>
        <v>196.68600000000001</v>
      </c>
      <c r="AA330" s="13">
        <f>Table1[[#This Row],[Profit$]]/Table1[[#This Row],[Quantity]]</f>
        <v>-64.625400000000027</v>
      </c>
      <c r="AB330" s="4" t="str">
        <f>IF(Table1[[#This Row],[Profit$]]&lt;0,"loss","profit")</f>
        <v>loss</v>
      </c>
      <c r="AC330" s="4" t="str">
        <f>IF(Table1[[#This Row],[Discount]]&gt;0.2,"high",IF(Table1[[#This Row],[Discount]]&gt;0.1,"average","low"))</f>
        <v>high</v>
      </c>
      <c r="AD330" s="12">
        <f>Table1[[#This Row],[Profit$]]/Table1[[#This Row],[cost price$]]</f>
        <v>-0.24731182795698931</v>
      </c>
    </row>
    <row r="331" spans="1:30" ht="15.75" customHeight="1" x14ac:dyDescent="0.3">
      <c r="A331" s="2">
        <v>330</v>
      </c>
      <c r="B331" s="2" t="s">
        <v>1188</v>
      </c>
      <c r="C331" s="3">
        <v>42612</v>
      </c>
      <c r="D331" s="3" t="str">
        <f>TEXT(Table1[[#This Row],[Order Date]],"MMMM")</f>
        <v>August</v>
      </c>
      <c r="E331" s="3" t="str">
        <f>TEXT(Table1[[#This Row],[Order Date]],"YYYy")</f>
        <v>2016</v>
      </c>
      <c r="F331" s="3">
        <v>42614</v>
      </c>
      <c r="G331" s="2" t="s">
        <v>185</v>
      </c>
      <c r="H331" s="2" t="s">
        <v>1189</v>
      </c>
      <c r="I331" s="2" t="s">
        <v>1190</v>
      </c>
      <c r="J331" s="2" t="s">
        <v>23</v>
      </c>
      <c r="K331" s="2" t="s">
        <v>24</v>
      </c>
      <c r="L331" s="2" t="s">
        <v>143</v>
      </c>
      <c r="M331" s="2" t="s">
        <v>144</v>
      </c>
      <c r="N331" s="2">
        <v>19143</v>
      </c>
      <c r="O331" s="2" t="s">
        <v>145</v>
      </c>
      <c r="P331" s="2" t="s">
        <v>1197</v>
      </c>
      <c r="Q331" s="2" t="s">
        <v>43</v>
      </c>
      <c r="R331" s="2" t="s">
        <v>44</v>
      </c>
      <c r="S331" s="2" t="s">
        <v>1198</v>
      </c>
      <c r="T331" s="6">
        <v>100.24000000000001</v>
      </c>
      <c r="U331" s="2">
        <v>10</v>
      </c>
      <c r="V331" s="9">
        <v>0.2</v>
      </c>
      <c r="W331" s="6">
        <v>33.830999999999989</v>
      </c>
      <c r="X331" s="12">
        <f>Table1[[#This Row],[Profit$]]/Table1[[#This Row],[Sales$]]</f>
        <v>0.33749999999999986</v>
      </c>
      <c r="Y331" s="13">
        <f>Table1[[#This Row],[Sales$]]-Table1[[#This Row],[Profit$]]</f>
        <v>66.40900000000002</v>
      </c>
      <c r="Z331" s="13">
        <f>Table1[[#This Row],[Sales$]]/Table1[[#This Row],[Quantity]]</f>
        <v>10.024000000000001</v>
      </c>
      <c r="AA331" s="13">
        <f>Table1[[#This Row],[Profit$]]/Table1[[#This Row],[Quantity]]</f>
        <v>3.3830999999999989</v>
      </c>
      <c r="AB331" s="4" t="str">
        <f>IF(Table1[[#This Row],[Profit$]]&lt;0,"loss","profit")</f>
        <v>profit</v>
      </c>
      <c r="AC331" s="4" t="str">
        <f>IF(Table1[[#This Row],[Discount]]&gt;0.2,"high",IF(Table1[[#This Row],[Discount]]&gt;0.1,"average","low"))</f>
        <v>average</v>
      </c>
      <c r="AD331" s="12">
        <f>Table1[[#This Row],[Profit$]]/Table1[[#This Row],[cost price$]]</f>
        <v>0.50943396226415061</v>
      </c>
    </row>
    <row r="332" spans="1:30" ht="15.75" customHeight="1" x14ac:dyDescent="0.3">
      <c r="A332" s="2">
        <v>331</v>
      </c>
      <c r="B332" s="2" t="s">
        <v>1188</v>
      </c>
      <c r="C332" s="3">
        <v>42612</v>
      </c>
      <c r="D332" s="3" t="str">
        <f>TEXT(Table1[[#This Row],[Order Date]],"MMMM")</f>
        <v>August</v>
      </c>
      <c r="E332" s="3" t="str">
        <f>TEXT(Table1[[#This Row],[Order Date]],"YYYy")</f>
        <v>2016</v>
      </c>
      <c r="F332" s="3">
        <v>42614</v>
      </c>
      <c r="G332" s="2" t="s">
        <v>185</v>
      </c>
      <c r="H332" s="2" t="s">
        <v>1189</v>
      </c>
      <c r="I332" s="2" t="s">
        <v>1190</v>
      </c>
      <c r="J332" s="2" t="s">
        <v>23</v>
      </c>
      <c r="K332" s="2" t="s">
        <v>24</v>
      </c>
      <c r="L332" s="2" t="s">
        <v>143</v>
      </c>
      <c r="M332" s="2" t="s">
        <v>144</v>
      </c>
      <c r="N332" s="2">
        <v>19143</v>
      </c>
      <c r="O332" s="2" t="s">
        <v>145</v>
      </c>
      <c r="P332" s="2" t="s">
        <v>1199</v>
      </c>
      <c r="Q332" s="2" t="s">
        <v>43</v>
      </c>
      <c r="R332" s="2" t="s">
        <v>72</v>
      </c>
      <c r="S332" s="2" t="s">
        <v>1200</v>
      </c>
      <c r="T332" s="6">
        <v>37.76400000000001</v>
      </c>
      <c r="U332" s="2">
        <v>6</v>
      </c>
      <c r="V332" s="9">
        <v>0.7</v>
      </c>
      <c r="W332" s="6">
        <v>-27.693600000000004</v>
      </c>
      <c r="X332" s="12">
        <f>Table1[[#This Row],[Profit$]]/Table1[[#This Row],[Sales$]]</f>
        <v>-0.73333333333333328</v>
      </c>
      <c r="Y332" s="13">
        <f>Table1[[#This Row],[Sales$]]-Table1[[#This Row],[Profit$]]</f>
        <v>65.457600000000014</v>
      </c>
      <c r="Z332" s="13">
        <f>Table1[[#This Row],[Sales$]]/Table1[[#This Row],[Quantity]]</f>
        <v>6.2940000000000014</v>
      </c>
      <c r="AA332" s="13">
        <f>Table1[[#This Row],[Profit$]]/Table1[[#This Row],[Quantity]]</f>
        <v>-4.6156000000000006</v>
      </c>
      <c r="AB332" s="4" t="str">
        <f>IF(Table1[[#This Row],[Profit$]]&lt;0,"loss","profit")</f>
        <v>loss</v>
      </c>
      <c r="AC332" s="4" t="str">
        <f>IF(Table1[[#This Row],[Discount]]&gt;0.2,"high",IF(Table1[[#This Row],[Discount]]&gt;0.1,"average","low"))</f>
        <v>high</v>
      </c>
      <c r="AD332" s="12">
        <f>Table1[[#This Row],[Profit$]]/Table1[[#This Row],[cost price$]]</f>
        <v>-0.42307692307692302</v>
      </c>
    </row>
    <row r="333" spans="1:30" ht="15.75" customHeight="1" x14ac:dyDescent="0.3">
      <c r="A333" s="2">
        <v>332</v>
      </c>
      <c r="B333" s="2" t="s">
        <v>1201</v>
      </c>
      <c r="C333" s="3">
        <v>42485</v>
      </c>
      <c r="D333" s="3" t="str">
        <f>TEXT(Table1[[#This Row],[Order Date]],"MMMM")</f>
        <v>April</v>
      </c>
      <c r="E333" s="3" t="str">
        <f>TEXT(Table1[[#This Row],[Order Date]],"YYYy")</f>
        <v>2016</v>
      </c>
      <c r="F333" s="3">
        <v>42489</v>
      </c>
      <c r="G333" s="2" t="s">
        <v>20</v>
      </c>
      <c r="H333" s="2" t="s">
        <v>1202</v>
      </c>
      <c r="I333" s="2" t="s">
        <v>1203</v>
      </c>
      <c r="J333" s="2" t="s">
        <v>23</v>
      </c>
      <c r="K333" s="2" t="s">
        <v>24</v>
      </c>
      <c r="L333" s="2" t="s">
        <v>143</v>
      </c>
      <c r="M333" s="2" t="s">
        <v>144</v>
      </c>
      <c r="N333" s="2">
        <v>19134</v>
      </c>
      <c r="O333" s="2" t="s">
        <v>145</v>
      </c>
      <c r="P333" s="2" t="s">
        <v>1204</v>
      </c>
      <c r="Q333" s="2" t="s">
        <v>68</v>
      </c>
      <c r="R333" s="2" t="s">
        <v>69</v>
      </c>
      <c r="S333" s="2" t="s">
        <v>1205</v>
      </c>
      <c r="T333" s="6">
        <v>82.8</v>
      </c>
      <c r="U333" s="2">
        <v>2</v>
      </c>
      <c r="V333" s="9">
        <v>0.4</v>
      </c>
      <c r="W333" s="6">
        <v>-20.700000000000003</v>
      </c>
      <c r="X333" s="12">
        <f>Table1[[#This Row],[Profit$]]/Table1[[#This Row],[Sales$]]</f>
        <v>-0.25000000000000006</v>
      </c>
      <c r="Y333" s="13">
        <f>Table1[[#This Row],[Sales$]]-Table1[[#This Row],[Profit$]]</f>
        <v>103.5</v>
      </c>
      <c r="Z333" s="13">
        <f>Table1[[#This Row],[Sales$]]/Table1[[#This Row],[Quantity]]</f>
        <v>41.4</v>
      </c>
      <c r="AA333" s="13">
        <f>Table1[[#This Row],[Profit$]]/Table1[[#This Row],[Quantity]]</f>
        <v>-10.350000000000001</v>
      </c>
      <c r="AB333" s="4" t="str">
        <f>IF(Table1[[#This Row],[Profit$]]&lt;0,"loss","profit")</f>
        <v>loss</v>
      </c>
      <c r="AC333" s="4" t="str">
        <f>IF(Table1[[#This Row],[Discount]]&gt;0.2,"high",IF(Table1[[#This Row],[Discount]]&gt;0.1,"average","low"))</f>
        <v>high</v>
      </c>
      <c r="AD333" s="12">
        <f>Table1[[#This Row],[Profit$]]/Table1[[#This Row],[cost price$]]</f>
        <v>-0.20000000000000004</v>
      </c>
    </row>
    <row r="334" spans="1:30" ht="15.75" customHeight="1" x14ac:dyDescent="0.3">
      <c r="A334" s="2">
        <v>333</v>
      </c>
      <c r="B334" s="2" t="s">
        <v>1201</v>
      </c>
      <c r="C334" s="3">
        <v>42485</v>
      </c>
      <c r="D334" s="3" t="str">
        <f>TEXT(Table1[[#This Row],[Order Date]],"MMMM")</f>
        <v>April</v>
      </c>
      <c r="E334" s="3" t="str">
        <f>TEXT(Table1[[#This Row],[Order Date]],"YYYy")</f>
        <v>2016</v>
      </c>
      <c r="F334" s="3">
        <v>42489</v>
      </c>
      <c r="G334" s="2" t="s">
        <v>20</v>
      </c>
      <c r="H334" s="2" t="s">
        <v>1202</v>
      </c>
      <c r="I334" s="2" t="s">
        <v>1203</v>
      </c>
      <c r="J334" s="2" t="s">
        <v>23</v>
      </c>
      <c r="K334" s="2" t="s">
        <v>24</v>
      </c>
      <c r="L334" s="2" t="s">
        <v>143</v>
      </c>
      <c r="M334" s="2" t="s">
        <v>144</v>
      </c>
      <c r="N334" s="2">
        <v>19134</v>
      </c>
      <c r="O334" s="2" t="s">
        <v>145</v>
      </c>
      <c r="P334" s="2" t="s">
        <v>1206</v>
      </c>
      <c r="Q334" s="2" t="s">
        <v>43</v>
      </c>
      <c r="R334" s="2" t="s">
        <v>72</v>
      </c>
      <c r="S334" s="2" t="s">
        <v>1207</v>
      </c>
      <c r="T334" s="6">
        <v>20.724000000000004</v>
      </c>
      <c r="U334" s="2">
        <v>2</v>
      </c>
      <c r="V334" s="9">
        <v>0.7</v>
      </c>
      <c r="W334" s="6">
        <v>-13.815999999999995</v>
      </c>
      <c r="X334" s="12">
        <f>Table1[[#This Row],[Profit$]]/Table1[[#This Row],[Sales$]]</f>
        <v>-0.6666666666666663</v>
      </c>
      <c r="Y334" s="13">
        <f>Table1[[#This Row],[Sales$]]-Table1[[#This Row],[Profit$]]</f>
        <v>34.54</v>
      </c>
      <c r="Z334" s="13">
        <f>Table1[[#This Row],[Sales$]]/Table1[[#This Row],[Quantity]]</f>
        <v>10.362000000000002</v>
      </c>
      <c r="AA334" s="13">
        <f>Table1[[#This Row],[Profit$]]/Table1[[#This Row],[Quantity]]</f>
        <v>-6.9079999999999977</v>
      </c>
      <c r="AB334" s="4" t="str">
        <f>IF(Table1[[#This Row],[Profit$]]&lt;0,"loss","profit")</f>
        <v>loss</v>
      </c>
      <c r="AC334" s="4" t="str">
        <f>IF(Table1[[#This Row],[Discount]]&gt;0.2,"high",IF(Table1[[#This Row],[Discount]]&gt;0.1,"average","low"))</f>
        <v>high</v>
      </c>
      <c r="AD334" s="12">
        <f>Table1[[#This Row],[Profit$]]/Table1[[#This Row],[cost price$]]</f>
        <v>-0.39999999999999986</v>
      </c>
    </row>
    <row r="335" spans="1:30" ht="15.75" customHeight="1" x14ac:dyDescent="0.3">
      <c r="A335" s="2">
        <v>334</v>
      </c>
      <c r="B335" s="2" t="s">
        <v>1201</v>
      </c>
      <c r="C335" s="3">
        <v>42485</v>
      </c>
      <c r="D335" s="3" t="str">
        <f>TEXT(Table1[[#This Row],[Order Date]],"MMMM")</f>
        <v>April</v>
      </c>
      <c r="E335" s="3" t="str">
        <f>TEXT(Table1[[#This Row],[Order Date]],"YYYy")</f>
        <v>2016</v>
      </c>
      <c r="F335" s="3">
        <v>42489</v>
      </c>
      <c r="G335" s="2" t="s">
        <v>20</v>
      </c>
      <c r="H335" s="2" t="s">
        <v>1202</v>
      </c>
      <c r="I335" s="2" t="s">
        <v>1203</v>
      </c>
      <c r="J335" s="2" t="s">
        <v>23</v>
      </c>
      <c r="K335" s="2" t="s">
        <v>24</v>
      </c>
      <c r="L335" s="2" t="s">
        <v>143</v>
      </c>
      <c r="M335" s="2" t="s">
        <v>144</v>
      </c>
      <c r="N335" s="2">
        <v>19134</v>
      </c>
      <c r="O335" s="2" t="s">
        <v>145</v>
      </c>
      <c r="P335" s="2" t="s">
        <v>1208</v>
      </c>
      <c r="Q335" s="2" t="s">
        <v>43</v>
      </c>
      <c r="R335" s="2" t="s">
        <v>72</v>
      </c>
      <c r="S335" s="2" t="s">
        <v>1209</v>
      </c>
      <c r="T335" s="6">
        <v>4.8960000000000008</v>
      </c>
      <c r="U335" s="2">
        <v>3</v>
      </c>
      <c r="V335" s="9">
        <v>0.7</v>
      </c>
      <c r="W335" s="6">
        <v>-3.4271999999999991</v>
      </c>
      <c r="X335" s="12">
        <f>Table1[[#This Row],[Profit$]]/Table1[[#This Row],[Sales$]]</f>
        <v>-0.69999999999999973</v>
      </c>
      <c r="Y335" s="13">
        <f>Table1[[#This Row],[Sales$]]-Table1[[#This Row],[Profit$]]</f>
        <v>8.3231999999999999</v>
      </c>
      <c r="Z335" s="13">
        <f>Table1[[#This Row],[Sales$]]/Table1[[#This Row],[Quantity]]</f>
        <v>1.6320000000000003</v>
      </c>
      <c r="AA335" s="13">
        <f>Table1[[#This Row],[Profit$]]/Table1[[#This Row],[Quantity]]</f>
        <v>-1.1423999999999996</v>
      </c>
      <c r="AB335" s="4" t="str">
        <f>IF(Table1[[#This Row],[Profit$]]&lt;0,"loss","profit")</f>
        <v>loss</v>
      </c>
      <c r="AC335" s="4" t="str">
        <f>IF(Table1[[#This Row],[Discount]]&gt;0.2,"high",IF(Table1[[#This Row],[Discount]]&gt;0.1,"average","low"))</f>
        <v>high</v>
      </c>
      <c r="AD335" s="12">
        <f>Table1[[#This Row],[Profit$]]/Table1[[#This Row],[cost price$]]</f>
        <v>-0.41176470588235287</v>
      </c>
    </row>
    <row r="336" spans="1:30" ht="15.75" customHeight="1" x14ac:dyDescent="0.3">
      <c r="A336" s="2">
        <v>335</v>
      </c>
      <c r="B336" s="2" t="s">
        <v>1210</v>
      </c>
      <c r="C336" s="3">
        <v>42248</v>
      </c>
      <c r="D336" s="3" t="str">
        <f>TEXT(Table1[[#This Row],[Order Date]],"MMMM")</f>
        <v>September</v>
      </c>
      <c r="E336" s="3" t="str">
        <f>TEXT(Table1[[#This Row],[Order Date]],"YYYy")</f>
        <v>2015</v>
      </c>
      <c r="F336" s="3">
        <v>42251</v>
      </c>
      <c r="G336" s="2" t="s">
        <v>20</v>
      </c>
      <c r="H336" s="2" t="s">
        <v>1211</v>
      </c>
      <c r="I336" s="2" t="s">
        <v>1212</v>
      </c>
      <c r="J336" s="2" t="s">
        <v>23</v>
      </c>
      <c r="K336" s="2" t="s">
        <v>24</v>
      </c>
      <c r="L336" s="2" t="s">
        <v>39</v>
      </c>
      <c r="M336" s="2" t="s">
        <v>40</v>
      </c>
      <c r="N336" s="2">
        <v>90045</v>
      </c>
      <c r="O336" s="2" t="s">
        <v>41</v>
      </c>
      <c r="P336" s="2" t="s">
        <v>1213</v>
      </c>
      <c r="Q336" s="2" t="s">
        <v>43</v>
      </c>
      <c r="R336" s="2" t="s">
        <v>72</v>
      </c>
      <c r="S336" s="2" t="s">
        <v>1214</v>
      </c>
      <c r="T336" s="6">
        <v>4.7520000000000007</v>
      </c>
      <c r="U336" s="2">
        <v>1</v>
      </c>
      <c r="V336" s="9">
        <v>0.2</v>
      </c>
      <c r="W336" s="6">
        <v>1.6037999999999997</v>
      </c>
      <c r="X336" s="12">
        <f>Table1[[#This Row],[Profit$]]/Table1[[#This Row],[Sales$]]</f>
        <v>0.33749999999999986</v>
      </c>
      <c r="Y336" s="13">
        <f>Table1[[#This Row],[Sales$]]-Table1[[#This Row],[Profit$]]</f>
        <v>3.148200000000001</v>
      </c>
      <c r="Z336" s="13">
        <f>Table1[[#This Row],[Sales$]]/Table1[[#This Row],[Quantity]]</f>
        <v>4.7520000000000007</v>
      </c>
      <c r="AA336" s="13">
        <f>Table1[[#This Row],[Profit$]]/Table1[[#This Row],[Quantity]]</f>
        <v>1.6037999999999997</v>
      </c>
      <c r="AB336" s="4" t="str">
        <f>IF(Table1[[#This Row],[Profit$]]&lt;0,"loss","profit")</f>
        <v>profit</v>
      </c>
      <c r="AC336" s="4" t="str">
        <f>IF(Table1[[#This Row],[Discount]]&gt;0.2,"high",IF(Table1[[#This Row],[Discount]]&gt;0.1,"average","low"))</f>
        <v>average</v>
      </c>
      <c r="AD336" s="12">
        <f>Table1[[#This Row],[Profit$]]/Table1[[#This Row],[cost price$]]</f>
        <v>0.50943396226415072</v>
      </c>
    </row>
    <row r="337" spans="1:30" ht="15.75" customHeight="1" x14ac:dyDescent="0.3">
      <c r="A337" s="2">
        <v>336</v>
      </c>
      <c r="B337" s="2" t="s">
        <v>1210</v>
      </c>
      <c r="C337" s="3">
        <v>42248</v>
      </c>
      <c r="D337" s="3" t="str">
        <f>TEXT(Table1[[#This Row],[Order Date]],"MMMM")</f>
        <v>September</v>
      </c>
      <c r="E337" s="3" t="str">
        <f>TEXT(Table1[[#This Row],[Order Date]],"YYYy")</f>
        <v>2015</v>
      </c>
      <c r="F337" s="3">
        <v>42251</v>
      </c>
      <c r="G337" s="2" t="s">
        <v>20</v>
      </c>
      <c r="H337" s="2" t="s">
        <v>1211</v>
      </c>
      <c r="I337" s="2" t="s">
        <v>1212</v>
      </c>
      <c r="J337" s="2" t="s">
        <v>23</v>
      </c>
      <c r="K337" s="2" t="s">
        <v>24</v>
      </c>
      <c r="L337" s="2" t="s">
        <v>39</v>
      </c>
      <c r="M337" s="2" t="s">
        <v>40</v>
      </c>
      <c r="N337" s="2">
        <v>90045</v>
      </c>
      <c r="O337" s="2" t="s">
        <v>41</v>
      </c>
      <c r="P337" s="2" t="s">
        <v>1215</v>
      </c>
      <c r="Q337" s="2" t="s">
        <v>68</v>
      </c>
      <c r="R337" s="2" t="s">
        <v>1216</v>
      </c>
      <c r="S337" s="2" t="s">
        <v>1217</v>
      </c>
      <c r="T337" s="6">
        <v>959.98400000000004</v>
      </c>
      <c r="U337" s="2">
        <v>2</v>
      </c>
      <c r="V337" s="9">
        <v>0.2</v>
      </c>
      <c r="W337" s="6">
        <v>335.99440000000004</v>
      </c>
      <c r="X337" s="12">
        <f>Table1[[#This Row],[Profit$]]/Table1[[#This Row],[Sales$]]</f>
        <v>0.35000000000000003</v>
      </c>
      <c r="Y337" s="13">
        <f>Table1[[#This Row],[Sales$]]-Table1[[#This Row],[Profit$]]</f>
        <v>623.9896</v>
      </c>
      <c r="Z337" s="13">
        <f>Table1[[#This Row],[Sales$]]/Table1[[#This Row],[Quantity]]</f>
        <v>479.99200000000002</v>
      </c>
      <c r="AA337" s="13">
        <f>Table1[[#This Row],[Profit$]]/Table1[[#This Row],[Quantity]]</f>
        <v>167.99720000000002</v>
      </c>
      <c r="AB337" s="4" t="str">
        <f>IF(Table1[[#This Row],[Profit$]]&lt;0,"loss","profit")</f>
        <v>profit</v>
      </c>
      <c r="AC337" s="4" t="str">
        <f>IF(Table1[[#This Row],[Discount]]&gt;0.2,"high",IF(Table1[[#This Row],[Discount]]&gt;0.1,"average","low"))</f>
        <v>average</v>
      </c>
      <c r="AD337" s="12">
        <f>Table1[[#This Row],[Profit$]]/Table1[[#This Row],[cost price$]]</f>
        <v>0.53846153846153855</v>
      </c>
    </row>
    <row r="338" spans="1:30" ht="15.75" customHeight="1" x14ac:dyDescent="0.3">
      <c r="A338" s="2">
        <v>337</v>
      </c>
      <c r="B338" s="2" t="s">
        <v>1210</v>
      </c>
      <c r="C338" s="3">
        <v>42248</v>
      </c>
      <c r="D338" s="3" t="str">
        <f>TEXT(Table1[[#This Row],[Order Date]],"MMMM")</f>
        <v>September</v>
      </c>
      <c r="E338" s="3" t="str">
        <f>TEXT(Table1[[#This Row],[Order Date]],"YYYy")</f>
        <v>2015</v>
      </c>
      <c r="F338" s="3">
        <v>42251</v>
      </c>
      <c r="G338" s="2" t="s">
        <v>20</v>
      </c>
      <c r="H338" s="2" t="s">
        <v>1211</v>
      </c>
      <c r="I338" s="2" t="s">
        <v>1212</v>
      </c>
      <c r="J338" s="2" t="s">
        <v>23</v>
      </c>
      <c r="K338" s="2" t="s">
        <v>24</v>
      </c>
      <c r="L338" s="2" t="s">
        <v>39</v>
      </c>
      <c r="M338" s="2" t="s">
        <v>40</v>
      </c>
      <c r="N338" s="2">
        <v>90045</v>
      </c>
      <c r="O338" s="2" t="s">
        <v>41</v>
      </c>
      <c r="P338" s="2" t="s">
        <v>1218</v>
      </c>
      <c r="Q338" s="2" t="s">
        <v>43</v>
      </c>
      <c r="R338" s="2" t="s">
        <v>72</v>
      </c>
      <c r="S338" s="2" t="s">
        <v>1219</v>
      </c>
      <c r="T338" s="6">
        <v>14.368000000000002</v>
      </c>
      <c r="U338" s="2">
        <v>4</v>
      </c>
      <c r="V338" s="9">
        <v>0.2</v>
      </c>
      <c r="W338" s="6">
        <v>4.4899999999999984</v>
      </c>
      <c r="X338" s="12">
        <f>Table1[[#This Row],[Profit$]]/Table1[[#This Row],[Sales$]]</f>
        <v>0.31249999999999983</v>
      </c>
      <c r="Y338" s="13">
        <f>Table1[[#This Row],[Sales$]]-Table1[[#This Row],[Profit$]]</f>
        <v>9.8780000000000037</v>
      </c>
      <c r="Z338" s="13">
        <f>Table1[[#This Row],[Sales$]]/Table1[[#This Row],[Quantity]]</f>
        <v>3.5920000000000005</v>
      </c>
      <c r="AA338" s="13">
        <f>Table1[[#This Row],[Profit$]]/Table1[[#This Row],[Quantity]]</f>
        <v>1.1224999999999996</v>
      </c>
      <c r="AB338" s="4" t="str">
        <f>IF(Table1[[#This Row],[Profit$]]&lt;0,"loss","profit")</f>
        <v>profit</v>
      </c>
      <c r="AC338" s="4" t="str">
        <f>IF(Table1[[#This Row],[Discount]]&gt;0.2,"high",IF(Table1[[#This Row],[Discount]]&gt;0.1,"average","low"))</f>
        <v>average</v>
      </c>
      <c r="AD338" s="12">
        <f>Table1[[#This Row],[Profit$]]/Table1[[#This Row],[cost price$]]</f>
        <v>0.4545454545454542</v>
      </c>
    </row>
    <row r="339" spans="1:30" ht="15.75" customHeight="1" x14ac:dyDescent="0.3">
      <c r="A339" s="2">
        <v>338</v>
      </c>
      <c r="B339" s="2" t="s">
        <v>1220</v>
      </c>
      <c r="C339" s="3">
        <v>41832</v>
      </c>
      <c r="D339" s="3" t="str">
        <f>TEXT(Table1[[#This Row],[Order Date]],"MMMM")</f>
        <v>July</v>
      </c>
      <c r="E339" s="3" t="str">
        <f>TEXT(Table1[[#This Row],[Order Date]],"YYYy")</f>
        <v>2014</v>
      </c>
      <c r="F339" s="3">
        <v>41837</v>
      </c>
      <c r="G339" s="2" t="s">
        <v>47</v>
      </c>
      <c r="H339" s="2" t="s">
        <v>1221</v>
      </c>
      <c r="I339" s="2" t="s">
        <v>1222</v>
      </c>
      <c r="J339" s="2" t="s">
        <v>38</v>
      </c>
      <c r="K339" s="2" t="s">
        <v>24</v>
      </c>
      <c r="L339" s="2" t="s">
        <v>124</v>
      </c>
      <c r="M339" s="2" t="s">
        <v>40</v>
      </c>
      <c r="N339" s="2">
        <v>94122</v>
      </c>
      <c r="O339" s="2" t="s">
        <v>41</v>
      </c>
      <c r="P339" s="2" t="s">
        <v>1223</v>
      </c>
      <c r="Q339" s="2" t="s">
        <v>43</v>
      </c>
      <c r="R339" s="2" t="s">
        <v>72</v>
      </c>
      <c r="S339" s="2" t="s">
        <v>1224</v>
      </c>
      <c r="T339" s="6">
        <v>7.7120000000000006</v>
      </c>
      <c r="U339" s="2">
        <v>2</v>
      </c>
      <c r="V339" s="9">
        <v>0.2</v>
      </c>
      <c r="W339" s="6">
        <v>2.7956000000000003</v>
      </c>
      <c r="X339" s="12">
        <f>Table1[[#This Row],[Profit$]]/Table1[[#This Row],[Sales$]]</f>
        <v>0.36249999999999999</v>
      </c>
      <c r="Y339" s="13">
        <f>Table1[[#This Row],[Sales$]]-Table1[[#This Row],[Profit$]]</f>
        <v>4.9164000000000003</v>
      </c>
      <c r="Z339" s="13">
        <f>Table1[[#This Row],[Sales$]]/Table1[[#This Row],[Quantity]]</f>
        <v>3.8560000000000003</v>
      </c>
      <c r="AA339" s="13">
        <f>Table1[[#This Row],[Profit$]]/Table1[[#This Row],[Quantity]]</f>
        <v>1.3978000000000002</v>
      </c>
      <c r="AB339" s="4" t="str">
        <f>IF(Table1[[#This Row],[Profit$]]&lt;0,"loss","profit")</f>
        <v>profit</v>
      </c>
      <c r="AC339" s="4" t="str">
        <f>IF(Table1[[#This Row],[Discount]]&gt;0.2,"high",IF(Table1[[#This Row],[Discount]]&gt;0.1,"average","low"))</f>
        <v>average</v>
      </c>
      <c r="AD339" s="12">
        <f>Table1[[#This Row],[Profit$]]/Table1[[#This Row],[cost price$]]</f>
        <v>0.56862745098039214</v>
      </c>
    </row>
    <row r="340" spans="1:30" ht="15.75" customHeight="1" x14ac:dyDescent="0.3">
      <c r="A340" s="2">
        <v>339</v>
      </c>
      <c r="B340" s="2" t="s">
        <v>1220</v>
      </c>
      <c r="C340" s="3">
        <v>41832</v>
      </c>
      <c r="D340" s="3" t="str">
        <f>TEXT(Table1[[#This Row],[Order Date]],"MMMM")</f>
        <v>July</v>
      </c>
      <c r="E340" s="3" t="str">
        <f>TEXT(Table1[[#This Row],[Order Date]],"YYYy")</f>
        <v>2014</v>
      </c>
      <c r="F340" s="3">
        <v>41837</v>
      </c>
      <c r="G340" s="2" t="s">
        <v>47</v>
      </c>
      <c r="H340" s="2" t="s">
        <v>1221</v>
      </c>
      <c r="I340" s="2" t="s">
        <v>1222</v>
      </c>
      <c r="J340" s="2" t="s">
        <v>38</v>
      </c>
      <c r="K340" s="2" t="s">
        <v>24</v>
      </c>
      <c r="L340" s="2" t="s">
        <v>124</v>
      </c>
      <c r="M340" s="2" t="s">
        <v>40</v>
      </c>
      <c r="N340" s="2">
        <v>94122</v>
      </c>
      <c r="O340" s="2" t="s">
        <v>41</v>
      </c>
      <c r="P340" s="2" t="s">
        <v>1225</v>
      </c>
      <c r="Q340" s="2" t="s">
        <v>29</v>
      </c>
      <c r="R340" s="2" t="s">
        <v>53</v>
      </c>
      <c r="S340" s="2" t="s">
        <v>1226</v>
      </c>
      <c r="T340" s="6">
        <v>698.35200000000009</v>
      </c>
      <c r="U340" s="2">
        <v>3</v>
      </c>
      <c r="V340" s="9">
        <v>0.2</v>
      </c>
      <c r="W340" s="6">
        <v>-17.458800000000053</v>
      </c>
      <c r="X340" s="12">
        <f>Table1[[#This Row],[Profit$]]/Table1[[#This Row],[Sales$]]</f>
        <v>-2.5000000000000074E-2</v>
      </c>
      <c r="Y340" s="13">
        <f>Table1[[#This Row],[Sales$]]-Table1[[#This Row],[Profit$]]</f>
        <v>715.8108000000002</v>
      </c>
      <c r="Z340" s="13">
        <f>Table1[[#This Row],[Sales$]]/Table1[[#This Row],[Quantity]]</f>
        <v>232.78400000000002</v>
      </c>
      <c r="AA340" s="13">
        <f>Table1[[#This Row],[Profit$]]/Table1[[#This Row],[Quantity]]</f>
        <v>-5.8196000000000181</v>
      </c>
      <c r="AB340" s="4" t="str">
        <f>IF(Table1[[#This Row],[Profit$]]&lt;0,"loss","profit")</f>
        <v>loss</v>
      </c>
      <c r="AC340" s="4" t="str">
        <f>IF(Table1[[#This Row],[Discount]]&gt;0.2,"high",IF(Table1[[#This Row],[Discount]]&gt;0.1,"average","low"))</f>
        <v>average</v>
      </c>
      <c r="AD340" s="12">
        <f>Table1[[#This Row],[Profit$]]/Table1[[#This Row],[cost price$]]</f>
        <v>-2.4390243902439091E-2</v>
      </c>
    </row>
    <row r="341" spans="1:30" ht="15.75" customHeight="1" x14ac:dyDescent="0.3">
      <c r="A341" s="2">
        <v>340</v>
      </c>
      <c r="B341" s="2" t="s">
        <v>1227</v>
      </c>
      <c r="C341" s="3">
        <v>42177</v>
      </c>
      <c r="D341" s="3" t="str">
        <f>TEXT(Table1[[#This Row],[Order Date]],"MMMM")</f>
        <v>June</v>
      </c>
      <c r="E341" s="3" t="str">
        <f>TEXT(Table1[[#This Row],[Order Date]],"YYYy")</f>
        <v>2015</v>
      </c>
      <c r="F341" s="3">
        <v>42181</v>
      </c>
      <c r="G341" s="2" t="s">
        <v>20</v>
      </c>
      <c r="H341" s="2" t="s">
        <v>915</v>
      </c>
      <c r="I341" s="2" t="s">
        <v>916</v>
      </c>
      <c r="J341" s="2" t="s">
        <v>23</v>
      </c>
      <c r="K341" s="2" t="s">
        <v>24</v>
      </c>
      <c r="L341" s="2" t="s">
        <v>1228</v>
      </c>
      <c r="M341" s="2" t="s">
        <v>118</v>
      </c>
      <c r="N341" s="2">
        <v>84041</v>
      </c>
      <c r="O341" s="2" t="s">
        <v>41</v>
      </c>
      <c r="P341" s="2" t="s">
        <v>1229</v>
      </c>
      <c r="Q341" s="2" t="s">
        <v>43</v>
      </c>
      <c r="R341" s="2" t="s">
        <v>266</v>
      </c>
      <c r="S341" s="2" t="s">
        <v>1230</v>
      </c>
      <c r="T341" s="6">
        <v>4.96</v>
      </c>
      <c r="U341" s="2">
        <v>4</v>
      </c>
      <c r="V341" s="9">
        <v>0</v>
      </c>
      <c r="W341" s="6">
        <v>2.3311999999999999</v>
      </c>
      <c r="X341" s="12">
        <f>Table1[[#This Row],[Profit$]]/Table1[[#This Row],[Sales$]]</f>
        <v>0.47</v>
      </c>
      <c r="Y341" s="13">
        <f>Table1[[#This Row],[Sales$]]-Table1[[#This Row],[Profit$]]</f>
        <v>2.6288</v>
      </c>
      <c r="Z341" s="13">
        <f>Table1[[#This Row],[Sales$]]/Table1[[#This Row],[Quantity]]</f>
        <v>1.24</v>
      </c>
      <c r="AA341" s="13">
        <f>Table1[[#This Row],[Profit$]]/Table1[[#This Row],[Quantity]]</f>
        <v>0.58279999999999998</v>
      </c>
      <c r="AB341" s="4" t="str">
        <f>IF(Table1[[#This Row],[Profit$]]&lt;0,"loss","profit")</f>
        <v>profit</v>
      </c>
      <c r="AC341" s="4" t="str">
        <f>IF(Table1[[#This Row],[Discount]]&gt;0.2,"high",IF(Table1[[#This Row],[Discount]]&gt;0.1,"average","low"))</f>
        <v>low</v>
      </c>
      <c r="AD341" s="12">
        <f>Table1[[#This Row],[Profit$]]/Table1[[#This Row],[cost price$]]</f>
        <v>0.88679245283018859</v>
      </c>
    </row>
    <row r="342" spans="1:30" ht="15.75" customHeight="1" x14ac:dyDescent="0.3">
      <c r="A342" s="2">
        <v>341</v>
      </c>
      <c r="B342" s="2" t="s">
        <v>1231</v>
      </c>
      <c r="C342" s="3">
        <v>41742</v>
      </c>
      <c r="D342" s="3" t="str">
        <f>TEXT(Table1[[#This Row],[Order Date]],"MMMM")</f>
        <v>April</v>
      </c>
      <c r="E342" s="3" t="str">
        <f>TEXT(Table1[[#This Row],[Order Date]],"YYYy")</f>
        <v>2014</v>
      </c>
      <c r="F342" s="3">
        <v>41746</v>
      </c>
      <c r="G342" s="2" t="s">
        <v>20</v>
      </c>
      <c r="H342" s="2" t="s">
        <v>579</v>
      </c>
      <c r="I342" s="2" t="s">
        <v>580</v>
      </c>
      <c r="J342" s="2" t="s">
        <v>38</v>
      </c>
      <c r="K342" s="2" t="s">
        <v>24</v>
      </c>
      <c r="L342" s="2" t="s">
        <v>143</v>
      </c>
      <c r="M342" s="2" t="s">
        <v>144</v>
      </c>
      <c r="N342" s="2">
        <v>19140</v>
      </c>
      <c r="O342" s="2" t="s">
        <v>145</v>
      </c>
      <c r="P342" s="2" t="s">
        <v>1232</v>
      </c>
      <c r="Q342" s="2" t="s">
        <v>43</v>
      </c>
      <c r="R342" s="2" t="s">
        <v>65</v>
      </c>
      <c r="S342" s="2" t="s">
        <v>1233</v>
      </c>
      <c r="T342" s="6">
        <v>17.856000000000002</v>
      </c>
      <c r="U342" s="2">
        <v>4</v>
      </c>
      <c r="V342" s="9">
        <v>0.2</v>
      </c>
      <c r="W342" s="6">
        <v>1.1159999999999979</v>
      </c>
      <c r="X342" s="12">
        <f>Table1[[#This Row],[Profit$]]/Table1[[#This Row],[Sales$]]</f>
        <v>6.2499999999999875E-2</v>
      </c>
      <c r="Y342" s="13">
        <f>Table1[[#This Row],[Sales$]]-Table1[[#This Row],[Profit$]]</f>
        <v>16.740000000000002</v>
      </c>
      <c r="Z342" s="13">
        <f>Table1[[#This Row],[Sales$]]/Table1[[#This Row],[Quantity]]</f>
        <v>4.4640000000000004</v>
      </c>
      <c r="AA342" s="13">
        <f>Table1[[#This Row],[Profit$]]/Table1[[#This Row],[Quantity]]</f>
        <v>0.27899999999999947</v>
      </c>
      <c r="AB342" s="4" t="str">
        <f>IF(Table1[[#This Row],[Profit$]]&lt;0,"loss","profit")</f>
        <v>profit</v>
      </c>
      <c r="AC342" s="4" t="str">
        <f>IF(Table1[[#This Row],[Discount]]&gt;0.2,"high",IF(Table1[[#This Row],[Discount]]&gt;0.1,"average","low"))</f>
        <v>average</v>
      </c>
      <c r="AD342" s="12">
        <f>Table1[[#This Row],[Profit$]]/Table1[[#This Row],[cost price$]]</f>
        <v>6.6666666666666527E-2</v>
      </c>
    </row>
    <row r="343" spans="1:30" ht="15.75" customHeight="1" x14ac:dyDescent="0.3">
      <c r="A343" s="2">
        <v>342</v>
      </c>
      <c r="B343" s="2" t="s">
        <v>1231</v>
      </c>
      <c r="C343" s="3">
        <v>41742</v>
      </c>
      <c r="D343" s="3" t="str">
        <f>TEXT(Table1[[#This Row],[Order Date]],"MMMM")</f>
        <v>April</v>
      </c>
      <c r="E343" s="3" t="str">
        <f>TEXT(Table1[[#This Row],[Order Date]],"YYYy")</f>
        <v>2014</v>
      </c>
      <c r="F343" s="3">
        <v>41746</v>
      </c>
      <c r="G343" s="2" t="s">
        <v>20</v>
      </c>
      <c r="H343" s="2" t="s">
        <v>579</v>
      </c>
      <c r="I343" s="2" t="s">
        <v>580</v>
      </c>
      <c r="J343" s="2" t="s">
        <v>38</v>
      </c>
      <c r="K343" s="2" t="s">
        <v>24</v>
      </c>
      <c r="L343" s="2" t="s">
        <v>143</v>
      </c>
      <c r="M343" s="2" t="s">
        <v>144</v>
      </c>
      <c r="N343" s="2">
        <v>19140</v>
      </c>
      <c r="O343" s="2" t="s">
        <v>145</v>
      </c>
      <c r="P343" s="2" t="s">
        <v>94</v>
      </c>
      <c r="Q343" s="2" t="s">
        <v>43</v>
      </c>
      <c r="R343" s="2" t="s">
        <v>72</v>
      </c>
      <c r="S343" s="2" t="s">
        <v>95</v>
      </c>
      <c r="T343" s="6">
        <v>509.97000000000008</v>
      </c>
      <c r="U343" s="2">
        <v>10</v>
      </c>
      <c r="V343" s="9">
        <v>0.7</v>
      </c>
      <c r="W343" s="6">
        <v>-407.97599999999989</v>
      </c>
      <c r="X343" s="12">
        <f>Table1[[#This Row],[Profit$]]/Table1[[#This Row],[Sales$]]</f>
        <v>-0.7999999999999996</v>
      </c>
      <c r="Y343" s="13">
        <f>Table1[[#This Row],[Sales$]]-Table1[[#This Row],[Profit$]]</f>
        <v>917.94599999999991</v>
      </c>
      <c r="Z343" s="13">
        <f>Table1[[#This Row],[Sales$]]/Table1[[#This Row],[Quantity]]</f>
        <v>50.997000000000007</v>
      </c>
      <c r="AA343" s="13">
        <f>Table1[[#This Row],[Profit$]]/Table1[[#This Row],[Quantity]]</f>
        <v>-40.797599999999989</v>
      </c>
      <c r="AB343" s="4" t="str">
        <f>IF(Table1[[#This Row],[Profit$]]&lt;0,"loss","profit")</f>
        <v>loss</v>
      </c>
      <c r="AC343" s="4" t="str">
        <f>IF(Table1[[#This Row],[Discount]]&gt;0.2,"high",IF(Table1[[#This Row],[Discount]]&gt;0.1,"average","low"))</f>
        <v>high</v>
      </c>
      <c r="AD343" s="12">
        <f>Table1[[#This Row],[Profit$]]/Table1[[#This Row],[cost price$]]</f>
        <v>-0.44444444444444436</v>
      </c>
    </row>
    <row r="344" spans="1:30" ht="15.75" customHeight="1" x14ac:dyDescent="0.3">
      <c r="A344" s="2">
        <v>343</v>
      </c>
      <c r="B344" s="2" t="s">
        <v>1231</v>
      </c>
      <c r="C344" s="3">
        <v>41742</v>
      </c>
      <c r="D344" s="3" t="str">
        <f>TEXT(Table1[[#This Row],[Order Date]],"MMMM")</f>
        <v>April</v>
      </c>
      <c r="E344" s="3" t="str">
        <f>TEXT(Table1[[#This Row],[Order Date]],"YYYy")</f>
        <v>2014</v>
      </c>
      <c r="F344" s="3">
        <v>41746</v>
      </c>
      <c r="G344" s="2" t="s">
        <v>20</v>
      </c>
      <c r="H344" s="2" t="s">
        <v>579</v>
      </c>
      <c r="I344" s="2" t="s">
        <v>580</v>
      </c>
      <c r="J344" s="2" t="s">
        <v>38</v>
      </c>
      <c r="K344" s="2" t="s">
        <v>24</v>
      </c>
      <c r="L344" s="2" t="s">
        <v>143</v>
      </c>
      <c r="M344" s="2" t="s">
        <v>144</v>
      </c>
      <c r="N344" s="2">
        <v>19140</v>
      </c>
      <c r="O344" s="2" t="s">
        <v>145</v>
      </c>
      <c r="P344" s="2" t="s">
        <v>559</v>
      </c>
      <c r="Q344" s="2" t="s">
        <v>43</v>
      </c>
      <c r="R344" s="2" t="s">
        <v>266</v>
      </c>
      <c r="S344" s="2" t="s">
        <v>560</v>
      </c>
      <c r="T344" s="6">
        <v>30.991999999999997</v>
      </c>
      <c r="U344" s="2">
        <v>13</v>
      </c>
      <c r="V344" s="9">
        <v>0.2</v>
      </c>
      <c r="W344" s="6">
        <v>10.072399999999996</v>
      </c>
      <c r="X344" s="12">
        <f>Table1[[#This Row],[Profit$]]/Table1[[#This Row],[Sales$]]</f>
        <v>0.3249999999999999</v>
      </c>
      <c r="Y344" s="13">
        <f>Table1[[#This Row],[Sales$]]-Table1[[#This Row],[Profit$]]</f>
        <v>20.919600000000003</v>
      </c>
      <c r="Z344" s="13">
        <f>Table1[[#This Row],[Sales$]]/Table1[[#This Row],[Quantity]]</f>
        <v>2.3839999999999999</v>
      </c>
      <c r="AA344" s="13">
        <f>Table1[[#This Row],[Profit$]]/Table1[[#This Row],[Quantity]]</f>
        <v>0.77479999999999971</v>
      </c>
      <c r="AB344" s="4" t="str">
        <f>IF(Table1[[#This Row],[Profit$]]&lt;0,"loss","profit")</f>
        <v>profit</v>
      </c>
      <c r="AC344" s="4" t="str">
        <f>IF(Table1[[#This Row],[Discount]]&gt;0.2,"high",IF(Table1[[#This Row],[Discount]]&gt;0.1,"average","low"))</f>
        <v>average</v>
      </c>
      <c r="AD344" s="12">
        <f>Table1[[#This Row],[Profit$]]/Table1[[#This Row],[cost price$]]</f>
        <v>0.48148148148148123</v>
      </c>
    </row>
    <row r="345" spans="1:30" ht="15.75" customHeight="1" x14ac:dyDescent="0.3">
      <c r="A345" s="2">
        <v>344</v>
      </c>
      <c r="B345" s="2" t="s">
        <v>1231</v>
      </c>
      <c r="C345" s="3">
        <v>41742</v>
      </c>
      <c r="D345" s="3" t="str">
        <f>TEXT(Table1[[#This Row],[Order Date]],"MMMM")</f>
        <v>April</v>
      </c>
      <c r="E345" s="3" t="str">
        <f>TEXT(Table1[[#This Row],[Order Date]],"YYYy")</f>
        <v>2014</v>
      </c>
      <c r="F345" s="3">
        <v>41746</v>
      </c>
      <c r="G345" s="2" t="s">
        <v>20</v>
      </c>
      <c r="H345" s="2" t="s">
        <v>579</v>
      </c>
      <c r="I345" s="2" t="s">
        <v>580</v>
      </c>
      <c r="J345" s="2" t="s">
        <v>38</v>
      </c>
      <c r="K345" s="2" t="s">
        <v>24</v>
      </c>
      <c r="L345" s="2" t="s">
        <v>143</v>
      </c>
      <c r="M345" s="2" t="s">
        <v>144</v>
      </c>
      <c r="N345" s="2">
        <v>19140</v>
      </c>
      <c r="O345" s="2" t="s">
        <v>145</v>
      </c>
      <c r="P345" s="2" t="s">
        <v>1234</v>
      </c>
      <c r="Q345" s="2" t="s">
        <v>68</v>
      </c>
      <c r="R345" s="2" t="s">
        <v>69</v>
      </c>
      <c r="S345" s="2" t="s">
        <v>1235</v>
      </c>
      <c r="T345" s="6">
        <v>71.927999999999997</v>
      </c>
      <c r="U345" s="2">
        <v>12</v>
      </c>
      <c r="V345" s="9">
        <v>0.4</v>
      </c>
      <c r="W345" s="6">
        <v>8.3915999999999897</v>
      </c>
      <c r="X345" s="12">
        <f>Table1[[#This Row],[Profit$]]/Table1[[#This Row],[Sales$]]</f>
        <v>0.11666666666666653</v>
      </c>
      <c r="Y345" s="13">
        <f>Table1[[#This Row],[Sales$]]-Table1[[#This Row],[Profit$]]</f>
        <v>63.536400000000008</v>
      </c>
      <c r="Z345" s="13">
        <f>Table1[[#This Row],[Sales$]]/Table1[[#This Row],[Quantity]]</f>
        <v>5.9939999999999998</v>
      </c>
      <c r="AA345" s="13">
        <f>Table1[[#This Row],[Profit$]]/Table1[[#This Row],[Quantity]]</f>
        <v>0.69929999999999914</v>
      </c>
      <c r="AB345" s="4" t="str">
        <f>IF(Table1[[#This Row],[Profit$]]&lt;0,"loss","profit")</f>
        <v>profit</v>
      </c>
      <c r="AC345" s="4" t="str">
        <f>IF(Table1[[#This Row],[Discount]]&gt;0.2,"high",IF(Table1[[#This Row],[Discount]]&gt;0.1,"average","low"))</f>
        <v>high</v>
      </c>
      <c r="AD345" s="12">
        <f>Table1[[#This Row],[Profit$]]/Table1[[#This Row],[cost price$]]</f>
        <v>0.13207547169811304</v>
      </c>
    </row>
    <row r="346" spans="1:30" ht="15.75" customHeight="1" x14ac:dyDescent="0.3">
      <c r="A346" s="2">
        <v>345</v>
      </c>
      <c r="B346" s="2" t="s">
        <v>1236</v>
      </c>
      <c r="C346" s="3">
        <v>42358</v>
      </c>
      <c r="D346" s="3" t="str">
        <f>TEXT(Table1[[#This Row],[Order Date]],"MMMM")</f>
        <v>December</v>
      </c>
      <c r="E346" s="3" t="str">
        <f>TEXT(Table1[[#This Row],[Order Date]],"YYYy")</f>
        <v>2015</v>
      </c>
      <c r="F346" s="3">
        <v>42362</v>
      </c>
      <c r="G346" s="2" t="s">
        <v>47</v>
      </c>
      <c r="H346" s="2" t="s">
        <v>694</v>
      </c>
      <c r="I346" s="2" t="s">
        <v>695</v>
      </c>
      <c r="J346" s="2" t="s">
        <v>23</v>
      </c>
      <c r="K346" s="2" t="s">
        <v>24</v>
      </c>
      <c r="L346" s="2" t="s">
        <v>1237</v>
      </c>
      <c r="M346" s="2" t="s">
        <v>101</v>
      </c>
      <c r="N346" s="2">
        <v>78745</v>
      </c>
      <c r="O346" s="2" t="s">
        <v>102</v>
      </c>
      <c r="P346" s="2" t="s">
        <v>119</v>
      </c>
      <c r="Q346" s="2" t="s">
        <v>43</v>
      </c>
      <c r="R346" s="2" t="s">
        <v>56</v>
      </c>
      <c r="S346" s="2" t="s">
        <v>120</v>
      </c>
      <c r="T346" s="6">
        <v>88.800000000000011</v>
      </c>
      <c r="U346" s="2">
        <v>4</v>
      </c>
      <c r="V346" s="9">
        <v>0.2</v>
      </c>
      <c r="W346" s="6">
        <v>-2.2200000000000131</v>
      </c>
      <c r="X346" s="12">
        <f>Table1[[#This Row],[Profit$]]/Table1[[#This Row],[Sales$]]</f>
        <v>-2.5000000000000144E-2</v>
      </c>
      <c r="Y346" s="13">
        <f>Table1[[#This Row],[Sales$]]-Table1[[#This Row],[Profit$]]</f>
        <v>91.020000000000024</v>
      </c>
      <c r="Z346" s="13">
        <f>Table1[[#This Row],[Sales$]]/Table1[[#This Row],[Quantity]]</f>
        <v>22.200000000000003</v>
      </c>
      <c r="AA346" s="13">
        <f>Table1[[#This Row],[Profit$]]/Table1[[#This Row],[Quantity]]</f>
        <v>-0.55500000000000327</v>
      </c>
      <c r="AB346" s="4" t="str">
        <f>IF(Table1[[#This Row],[Profit$]]&lt;0,"loss","profit")</f>
        <v>loss</v>
      </c>
      <c r="AC346" s="4" t="str">
        <f>IF(Table1[[#This Row],[Discount]]&gt;0.2,"high",IF(Table1[[#This Row],[Discount]]&gt;0.1,"average","low"))</f>
        <v>average</v>
      </c>
      <c r="AD346" s="12">
        <f>Table1[[#This Row],[Profit$]]/Table1[[#This Row],[cost price$]]</f>
        <v>-2.4390243902439161E-2</v>
      </c>
    </row>
    <row r="347" spans="1:30" ht="15.75" customHeight="1" x14ac:dyDescent="0.3">
      <c r="A347" s="2">
        <v>346</v>
      </c>
      <c r="B347" s="2" t="s">
        <v>1238</v>
      </c>
      <c r="C347" s="3">
        <v>42901</v>
      </c>
      <c r="D347" s="3" t="str">
        <f>TEXT(Table1[[#This Row],[Order Date]],"MMMM")</f>
        <v>June</v>
      </c>
      <c r="E347" s="3" t="str">
        <f>TEXT(Table1[[#This Row],[Order Date]],"YYYy")</f>
        <v>2017</v>
      </c>
      <c r="F347" s="3">
        <v>42905</v>
      </c>
      <c r="G347" s="2" t="s">
        <v>47</v>
      </c>
      <c r="H347" s="2" t="s">
        <v>1239</v>
      </c>
      <c r="I347" s="2" t="s">
        <v>1240</v>
      </c>
      <c r="J347" s="2" t="s">
        <v>23</v>
      </c>
      <c r="K347" s="2" t="s">
        <v>24</v>
      </c>
      <c r="L347" s="2" t="s">
        <v>124</v>
      </c>
      <c r="M347" s="2" t="s">
        <v>40</v>
      </c>
      <c r="N347" s="2">
        <v>94122</v>
      </c>
      <c r="O347" s="2" t="s">
        <v>41</v>
      </c>
      <c r="P347" s="2" t="s">
        <v>555</v>
      </c>
      <c r="Q347" s="2" t="s">
        <v>68</v>
      </c>
      <c r="R347" s="2" t="s">
        <v>69</v>
      </c>
      <c r="S347" s="2" t="s">
        <v>556</v>
      </c>
      <c r="T347" s="6">
        <v>47.975999999999999</v>
      </c>
      <c r="U347" s="2">
        <v>3</v>
      </c>
      <c r="V347" s="9">
        <v>0.2</v>
      </c>
      <c r="W347" s="6">
        <v>4.7976000000000028</v>
      </c>
      <c r="X347" s="12">
        <f>Table1[[#This Row],[Profit$]]/Table1[[#This Row],[Sales$]]</f>
        <v>0.10000000000000006</v>
      </c>
      <c r="Y347" s="13">
        <f>Table1[[#This Row],[Sales$]]-Table1[[#This Row],[Profit$]]</f>
        <v>43.178399999999996</v>
      </c>
      <c r="Z347" s="13">
        <f>Table1[[#This Row],[Sales$]]/Table1[[#This Row],[Quantity]]</f>
        <v>15.991999999999999</v>
      </c>
      <c r="AA347" s="13">
        <f>Table1[[#This Row],[Profit$]]/Table1[[#This Row],[Quantity]]</f>
        <v>1.5992000000000008</v>
      </c>
      <c r="AB347" s="4" t="str">
        <f>IF(Table1[[#This Row],[Profit$]]&lt;0,"loss","profit")</f>
        <v>profit</v>
      </c>
      <c r="AC347" s="4" t="str">
        <f>IF(Table1[[#This Row],[Discount]]&gt;0.2,"high",IF(Table1[[#This Row],[Discount]]&gt;0.1,"average","low"))</f>
        <v>average</v>
      </c>
      <c r="AD347" s="12">
        <f>Table1[[#This Row],[Profit$]]/Table1[[#This Row],[cost price$]]</f>
        <v>0.11111111111111119</v>
      </c>
    </row>
    <row r="348" spans="1:30" ht="15.75" customHeight="1" x14ac:dyDescent="0.3">
      <c r="A348" s="2">
        <v>347</v>
      </c>
      <c r="B348" s="2" t="s">
        <v>1241</v>
      </c>
      <c r="C348" s="3">
        <v>42924</v>
      </c>
      <c r="D348" s="3" t="str">
        <f>TEXT(Table1[[#This Row],[Order Date]],"MMMM")</f>
        <v>July</v>
      </c>
      <c r="E348" s="3" t="str">
        <f>TEXT(Table1[[#This Row],[Order Date]],"YYYy")</f>
        <v>2017</v>
      </c>
      <c r="F348" s="3">
        <v>42928</v>
      </c>
      <c r="G348" s="2" t="s">
        <v>47</v>
      </c>
      <c r="H348" s="2" t="s">
        <v>1242</v>
      </c>
      <c r="I348" s="2" t="s">
        <v>1243</v>
      </c>
      <c r="J348" s="2" t="s">
        <v>23</v>
      </c>
      <c r="K348" s="2" t="s">
        <v>24</v>
      </c>
      <c r="L348" s="2" t="s">
        <v>1244</v>
      </c>
      <c r="M348" s="2" t="s">
        <v>1245</v>
      </c>
      <c r="N348" s="2">
        <v>1852</v>
      </c>
      <c r="O348" s="2" t="s">
        <v>145</v>
      </c>
      <c r="P348" s="2" t="s">
        <v>781</v>
      </c>
      <c r="Q348" s="2" t="s">
        <v>43</v>
      </c>
      <c r="R348" s="2" t="s">
        <v>65</v>
      </c>
      <c r="S348" s="2" t="s">
        <v>782</v>
      </c>
      <c r="T348" s="6">
        <v>7.5600000000000005</v>
      </c>
      <c r="U348" s="2">
        <v>3</v>
      </c>
      <c r="V348" s="9">
        <v>0</v>
      </c>
      <c r="W348" s="6">
        <v>3.0996000000000006</v>
      </c>
      <c r="X348" s="12">
        <f>Table1[[#This Row],[Profit$]]/Table1[[#This Row],[Sales$]]</f>
        <v>0.41000000000000003</v>
      </c>
      <c r="Y348" s="13">
        <f>Table1[[#This Row],[Sales$]]-Table1[[#This Row],[Profit$]]</f>
        <v>4.4603999999999999</v>
      </c>
      <c r="Z348" s="13">
        <f>Table1[[#This Row],[Sales$]]/Table1[[#This Row],[Quantity]]</f>
        <v>2.52</v>
      </c>
      <c r="AA348" s="13">
        <f>Table1[[#This Row],[Profit$]]/Table1[[#This Row],[Quantity]]</f>
        <v>1.0332000000000001</v>
      </c>
      <c r="AB348" s="4" t="str">
        <f>IF(Table1[[#This Row],[Profit$]]&lt;0,"loss","profit")</f>
        <v>profit</v>
      </c>
      <c r="AC348" s="4" t="str">
        <f>IF(Table1[[#This Row],[Discount]]&gt;0.2,"high",IF(Table1[[#This Row],[Discount]]&gt;0.1,"average","low"))</f>
        <v>low</v>
      </c>
      <c r="AD348" s="12">
        <f>Table1[[#This Row],[Profit$]]/Table1[[#This Row],[cost price$]]</f>
        <v>0.69491525423728828</v>
      </c>
    </row>
    <row r="349" spans="1:30" ht="15.75" customHeight="1" x14ac:dyDescent="0.3">
      <c r="A349" s="2">
        <v>348</v>
      </c>
      <c r="B349" s="2" t="s">
        <v>1241</v>
      </c>
      <c r="C349" s="3">
        <v>42924</v>
      </c>
      <c r="D349" s="3" t="str">
        <f>TEXT(Table1[[#This Row],[Order Date]],"MMMM")</f>
        <v>July</v>
      </c>
      <c r="E349" s="3" t="str">
        <f>TEXT(Table1[[#This Row],[Order Date]],"YYYy")</f>
        <v>2017</v>
      </c>
      <c r="F349" s="3">
        <v>42928</v>
      </c>
      <c r="G349" s="2" t="s">
        <v>47</v>
      </c>
      <c r="H349" s="2" t="s">
        <v>1242</v>
      </c>
      <c r="I349" s="2" t="s">
        <v>1243</v>
      </c>
      <c r="J349" s="2" t="s">
        <v>23</v>
      </c>
      <c r="K349" s="2" t="s">
        <v>24</v>
      </c>
      <c r="L349" s="2" t="s">
        <v>1244</v>
      </c>
      <c r="M349" s="2" t="s">
        <v>1245</v>
      </c>
      <c r="N349" s="2">
        <v>1852</v>
      </c>
      <c r="O349" s="2" t="s">
        <v>145</v>
      </c>
      <c r="P349" s="2" t="s">
        <v>182</v>
      </c>
      <c r="Q349" s="2" t="s">
        <v>43</v>
      </c>
      <c r="R349" s="2" t="s">
        <v>87</v>
      </c>
      <c r="S349" s="2" t="s">
        <v>183</v>
      </c>
      <c r="T349" s="6">
        <v>24.56</v>
      </c>
      <c r="U349" s="2">
        <v>2</v>
      </c>
      <c r="V349" s="9">
        <v>0</v>
      </c>
      <c r="W349" s="6">
        <v>11.543199999999999</v>
      </c>
      <c r="X349" s="12">
        <f>Table1[[#This Row],[Profit$]]/Table1[[#This Row],[Sales$]]</f>
        <v>0.47</v>
      </c>
      <c r="Y349" s="13">
        <f>Table1[[#This Row],[Sales$]]-Table1[[#This Row],[Profit$]]</f>
        <v>13.0168</v>
      </c>
      <c r="Z349" s="13">
        <f>Table1[[#This Row],[Sales$]]/Table1[[#This Row],[Quantity]]</f>
        <v>12.28</v>
      </c>
      <c r="AA349" s="13">
        <f>Table1[[#This Row],[Profit$]]/Table1[[#This Row],[Quantity]]</f>
        <v>5.7715999999999994</v>
      </c>
      <c r="AB349" s="4" t="str">
        <f>IF(Table1[[#This Row],[Profit$]]&lt;0,"loss","profit")</f>
        <v>profit</v>
      </c>
      <c r="AC349" s="4" t="str">
        <f>IF(Table1[[#This Row],[Discount]]&gt;0.2,"high",IF(Table1[[#This Row],[Discount]]&gt;0.1,"average","low"))</f>
        <v>low</v>
      </c>
      <c r="AD349" s="12">
        <f>Table1[[#This Row],[Profit$]]/Table1[[#This Row],[cost price$]]</f>
        <v>0.88679245283018859</v>
      </c>
    </row>
    <row r="350" spans="1:30" ht="15.75" customHeight="1" x14ac:dyDescent="0.3">
      <c r="A350" s="2">
        <v>349</v>
      </c>
      <c r="B350" s="2" t="s">
        <v>1241</v>
      </c>
      <c r="C350" s="3">
        <v>42924</v>
      </c>
      <c r="D350" s="3" t="str">
        <f>TEXT(Table1[[#This Row],[Order Date]],"MMMM")</f>
        <v>July</v>
      </c>
      <c r="E350" s="3" t="str">
        <f>TEXT(Table1[[#This Row],[Order Date]],"YYYy")</f>
        <v>2017</v>
      </c>
      <c r="F350" s="3">
        <v>42928</v>
      </c>
      <c r="G350" s="2" t="s">
        <v>47</v>
      </c>
      <c r="H350" s="2" t="s">
        <v>1242</v>
      </c>
      <c r="I350" s="2" t="s">
        <v>1243</v>
      </c>
      <c r="J350" s="2" t="s">
        <v>23</v>
      </c>
      <c r="K350" s="2" t="s">
        <v>24</v>
      </c>
      <c r="L350" s="2" t="s">
        <v>1244</v>
      </c>
      <c r="M350" s="2" t="s">
        <v>1245</v>
      </c>
      <c r="N350" s="2">
        <v>1852</v>
      </c>
      <c r="O350" s="2" t="s">
        <v>145</v>
      </c>
      <c r="P350" s="2" t="s">
        <v>1246</v>
      </c>
      <c r="Q350" s="2" t="s">
        <v>43</v>
      </c>
      <c r="R350" s="2" t="s">
        <v>65</v>
      </c>
      <c r="S350" s="2" t="s">
        <v>1247</v>
      </c>
      <c r="T350" s="6">
        <v>12.96</v>
      </c>
      <c r="U350" s="2">
        <v>2</v>
      </c>
      <c r="V350" s="9">
        <v>0</v>
      </c>
      <c r="W350" s="6">
        <v>4.1471999999999998</v>
      </c>
      <c r="X350" s="12">
        <f>Table1[[#This Row],[Profit$]]/Table1[[#This Row],[Sales$]]</f>
        <v>0.31999999999999995</v>
      </c>
      <c r="Y350" s="13">
        <f>Table1[[#This Row],[Sales$]]-Table1[[#This Row],[Profit$]]</f>
        <v>8.8128000000000011</v>
      </c>
      <c r="Z350" s="13">
        <f>Table1[[#This Row],[Sales$]]/Table1[[#This Row],[Quantity]]</f>
        <v>6.48</v>
      </c>
      <c r="AA350" s="13">
        <f>Table1[[#This Row],[Profit$]]/Table1[[#This Row],[Quantity]]</f>
        <v>2.0735999999999999</v>
      </c>
      <c r="AB350" s="4" t="str">
        <f>IF(Table1[[#This Row],[Profit$]]&lt;0,"loss","profit")</f>
        <v>profit</v>
      </c>
      <c r="AC350" s="4" t="str">
        <f>IF(Table1[[#This Row],[Discount]]&gt;0.2,"high",IF(Table1[[#This Row],[Discount]]&gt;0.1,"average","low"))</f>
        <v>low</v>
      </c>
      <c r="AD350" s="12">
        <f>Table1[[#This Row],[Profit$]]/Table1[[#This Row],[cost price$]]</f>
        <v>0.47058823529411759</v>
      </c>
    </row>
    <row r="351" spans="1:30" ht="15.75" customHeight="1" x14ac:dyDescent="0.3">
      <c r="A351" s="2">
        <v>350</v>
      </c>
      <c r="B351" s="2" t="s">
        <v>1248</v>
      </c>
      <c r="C351" s="3">
        <v>42614</v>
      </c>
      <c r="D351" s="3" t="str">
        <f>TEXT(Table1[[#This Row],[Order Date]],"MMMM")</f>
        <v>September</v>
      </c>
      <c r="E351" s="3" t="str">
        <f>TEXT(Table1[[#This Row],[Order Date]],"YYYy")</f>
        <v>2016</v>
      </c>
      <c r="F351" s="3">
        <v>42616</v>
      </c>
      <c r="G351" s="2" t="s">
        <v>185</v>
      </c>
      <c r="H351" s="2" t="s">
        <v>1249</v>
      </c>
      <c r="I351" s="2" t="s">
        <v>1250</v>
      </c>
      <c r="J351" s="2" t="s">
        <v>99</v>
      </c>
      <c r="K351" s="2" t="s">
        <v>24</v>
      </c>
      <c r="L351" s="2" t="s">
        <v>263</v>
      </c>
      <c r="M351" s="2" t="s">
        <v>264</v>
      </c>
      <c r="N351" s="2">
        <v>10009</v>
      </c>
      <c r="O351" s="2" t="s">
        <v>145</v>
      </c>
      <c r="P351" s="2" t="s">
        <v>967</v>
      </c>
      <c r="Q351" s="2" t="s">
        <v>68</v>
      </c>
      <c r="R351" s="2" t="s">
        <v>158</v>
      </c>
      <c r="S351" s="2" t="s">
        <v>968</v>
      </c>
      <c r="T351" s="6">
        <v>6.79</v>
      </c>
      <c r="U351" s="2">
        <v>1</v>
      </c>
      <c r="V351" s="9">
        <v>0</v>
      </c>
      <c r="W351" s="6">
        <v>2.3086000000000002</v>
      </c>
      <c r="X351" s="12">
        <f>Table1[[#This Row],[Profit$]]/Table1[[#This Row],[Sales$]]</f>
        <v>0.34</v>
      </c>
      <c r="Y351" s="13">
        <f>Table1[[#This Row],[Sales$]]-Table1[[#This Row],[Profit$]]</f>
        <v>4.4813999999999998</v>
      </c>
      <c r="Z351" s="13">
        <f>Table1[[#This Row],[Sales$]]/Table1[[#This Row],[Quantity]]</f>
        <v>6.79</v>
      </c>
      <c r="AA351" s="13">
        <f>Table1[[#This Row],[Profit$]]/Table1[[#This Row],[Quantity]]</f>
        <v>2.3086000000000002</v>
      </c>
      <c r="AB351" s="4" t="str">
        <f>IF(Table1[[#This Row],[Profit$]]&lt;0,"loss","profit")</f>
        <v>profit</v>
      </c>
      <c r="AC351" s="4" t="str">
        <f>IF(Table1[[#This Row],[Discount]]&gt;0.2,"high",IF(Table1[[#This Row],[Discount]]&gt;0.1,"average","low"))</f>
        <v>low</v>
      </c>
      <c r="AD351" s="12">
        <f>Table1[[#This Row],[Profit$]]/Table1[[#This Row],[cost price$]]</f>
        <v>0.51515151515151525</v>
      </c>
    </row>
    <row r="352" spans="1:30" ht="15.75" customHeight="1" x14ac:dyDescent="0.3">
      <c r="A352" s="2">
        <v>351</v>
      </c>
      <c r="B352" s="2" t="s">
        <v>1248</v>
      </c>
      <c r="C352" s="3">
        <v>42614</v>
      </c>
      <c r="D352" s="3" t="str">
        <f>TEXT(Table1[[#This Row],[Order Date]],"MMMM")</f>
        <v>September</v>
      </c>
      <c r="E352" s="3" t="str">
        <f>TEXT(Table1[[#This Row],[Order Date]],"YYYy")</f>
        <v>2016</v>
      </c>
      <c r="F352" s="3">
        <v>42616</v>
      </c>
      <c r="G352" s="2" t="s">
        <v>185</v>
      </c>
      <c r="H352" s="2" t="s">
        <v>1249</v>
      </c>
      <c r="I352" s="2" t="s">
        <v>1250</v>
      </c>
      <c r="J352" s="2" t="s">
        <v>99</v>
      </c>
      <c r="K352" s="2" t="s">
        <v>24</v>
      </c>
      <c r="L352" s="2" t="s">
        <v>263</v>
      </c>
      <c r="M352" s="2" t="s">
        <v>264</v>
      </c>
      <c r="N352" s="2">
        <v>10009</v>
      </c>
      <c r="O352" s="2" t="s">
        <v>145</v>
      </c>
      <c r="P352" s="2" t="s">
        <v>1251</v>
      </c>
      <c r="Q352" s="2" t="s">
        <v>43</v>
      </c>
      <c r="R352" s="2" t="s">
        <v>87</v>
      </c>
      <c r="S352" s="2" t="s">
        <v>1252</v>
      </c>
      <c r="T352" s="6">
        <v>24.56</v>
      </c>
      <c r="U352" s="2">
        <v>2</v>
      </c>
      <c r="V352" s="9">
        <v>0</v>
      </c>
      <c r="W352" s="6">
        <v>11.543199999999999</v>
      </c>
      <c r="X352" s="12">
        <f>Table1[[#This Row],[Profit$]]/Table1[[#This Row],[Sales$]]</f>
        <v>0.47</v>
      </c>
      <c r="Y352" s="13">
        <f>Table1[[#This Row],[Sales$]]-Table1[[#This Row],[Profit$]]</f>
        <v>13.0168</v>
      </c>
      <c r="Z352" s="13">
        <f>Table1[[#This Row],[Sales$]]/Table1[[#This Row],[Quantity]]</f>
        <v>12.28</v>
      </c>
      <c r="AA352" s="13">
        <f>Table1[[#This Row],[Profit$]]/Table1[[#This Row],[Quantity]]</f>
        <v>5.7715999999999994</v>
      </c>
      <c r="AB352" s="4" t="str">
        <f>IF(Table1[[#This Row],[Profit$]]&lt;0,"loss","profit")</f>
        <v>profit</v>
      </c>
      <c r="AC352" s="4" t="str">
        <f>IF(Table1[[#This Row],[Discount]]&gt;0.2,"high",IF(Table1[[#This Row],[Discount]]&gt;0.1,"average","low"))</f>
        <v>low</v>
      </c>
      <c r="AD352" s="12">
        <f>Table1[[#This Row],[Profit$]]/Table1[[#This Row],[cost price$]]</f>
        <v>0.88679245283018859</v>
      </c>
    </row>
    <row r="353" spans="1:30" ht="15.75" customHeight="1" x14ac:dyDescent="0.3">
      <c r="A353" s="2">
        <v>352</v>
      </c>
      <c r="B353" s="2" t="s">
        <v>1248</v>
      </c>
      <c r="C353" s="3">
        <v>42614</v>
      </c>
      <c r="D353" s="3" t="str">
        <f>TEXT(Table1[[#This Row],[Order Date]],"MMMM")</f>
        <v>September</v>
      </c>
      <c r="E353" s="3" t="str">
        <f>TEXT(Table1[[#This Row],[Order Date]],"YYYy")</f>
        <v>2016</v>
      </c>
      <c r="F353" s="3">
        <v>42616</v>
      </c>
      <c r="G353" s="2" t="s">
        <v>185</v>
      </c>
      <c r="H353" s="2" t="s">
        <v>1249</v>
      </c>
      <c r="I353" s="2" t="s">
        <v>1250</v>
      </c>
      <c r="J353" s="2" t="s">
        <v>99</v>
      </c>
      <c r="K353" s="2" t="s">
        <v>24</v>
      </c>
      <c r="L353" s="2" t="s">
        <v>263</v>
      </c>
      <c r="M353" s="2" t="s">
        <v>264</v>
      </c>
      <c r="N353" s="2">
        <v>10009</v>
      </c>
      <c r="O353" s="2" t="s">
        <v>145</v>
      </c>
      <c r="P353" s="2" t="s">
        <v>1253</v>
      </c>
      <c r="Q353" s="2" t="s">
        <v>43</v>
      </c>
      <c r="R353" s="2" t="s">
        <v>72</v>
      </c>
      <c r="S353" s="2" t="s">
        <v>1254</v>
      </c>
      <c r="T353" s="6">
        <v>3.048</v>
      </c>
      <c r="U353" s="2">
        <v>1</v>
      </c>
      <c r="V353" s="9">
        <v>0.2</v>
      </c>
      <c r="W353" s="6">
        <v>1.0668</v>
      </c>
      <c r="X353" s="12">
        <f>Table1[[#This Row],[Profit$]]/Table1[[#This Row],[Sales$]]</f>
        <v>0.35</v>
      </c>
      <c r="Y353" s="13">
        <f>Table1[[#This Row],[Sales$]]-Table1[[#This Row],[Profit$]]</f>
        <v>1.9812000000000001</v>
      </c>
      <c r="Z353" s="13">
        <f>Table1[[#This Row],[Sales$]]/Table1[[#This Row],[Quantity]]</f>
        <v>3.048</v>
      </c>
      <c r="AA353" s="13">
        <f>Table1[[#This Row],[Profit$]]/Table1[[#This Row],[Quantity]]</f>
        <v>1.0668</v>
      </c>
      <c r="AB353" s="4" t="str">
        <f>IF(Table1[[#This Row],[Profit$]]&lt;0,"loss","profit")</f>
        <v>profit</v>
      </c>
      <c r="AC353" s="4" t="str">
        <f>IF(Table1[[#This Row],[Discount]]&gt;0.2,"high",IF(Table1[[#This Row],[Discount]]&gt;0.1,"average","low"))</f>
        <v>average</v>
      </c>
      <c r="AD353" s="12">
        <f>Table1[[#This Row],[Profit$]]/Table1[[#This Row],[cost price$]]</f>
        <v>0.53846153846153844</v>
      </c>
    </row>
    <row r="354" spans="1:30" ht="15.75" customHeight="1" x14ac:dyDescent="0.3">
      <c r="A354" s="2">
        <v>353</v>
      </c>
      <c r="B354" s="2" t="s">
        <v>1248</v>
      </c>
      <c r="C354" s="3">
        <v>42614</v>
      </c>
      <c r="D354" s="3" t="str">
        <f>TEXT(Table1[[#This Row],[Order Date]],"MMMM")</f>
        <v>September</v>
      </c>
      <c r="E354" s="3" t="str">
        <f>TEXT(Table1[[#This Row],[Order Date]],"YYYy")</f>
        <v>2016</v>
      </c>
      <c r="F354" s="3">
        <v>42616</v>
      </c>
      <c r="G354" s="2" t="s">
        <v>185</v>
      </c>
      <c r="H354" s="2" t="s">
        <v>1249</v>
      </c>
      <c r="I354" s="2" t="s">
        <v>1250</v>
      </c>
      <c r="J354" s="2" t="s">
        <v>99</v>
      </c>
      <c r="K354" s="2" t="s">
        <v>24</v>
      </c>
      <c r="L354" s="2" t="s">
        <v>263</v>
      </c>
      <c r="M354" s="2" t="s">
        <v>264</v>
      </c>
      <c r="N354" s="2">
        <v>10009</v>
      </c>
      <c r="O354" s="2" t="s">
        <v>145</v>
      </c>
      <c r="P354" s="2" t="s">
        <v>1251</v>
      </c>
      <c r="Q354" s="2" t="s">
        <v>43</v>
      </c>
      <c r="R354" s="2" t="s">
        <v>87</v>
      </c>
      <c r="S354" s="2" t="s">
        <v>1252</v>
      </c>
      <c r="T354" s="6">
        <v>49.12</v>
      </c>
      <c r="U354" s="2">
        <v>4</v>
      </c>
      <c r="V354" s="9">
        <v>0</v>
      </c>
      <c r="W354" s="6">
        <v>23.086399999999998</v>
      </c>
      <c r="X354" s="12">
        <f>Table1[[#This Row],[Profit$]]/Table1[[#This Row],[Sales$]]</f>
        <v>0.47</v>
      </c>
      <c r="Y354" s="13">
        <f>Table1[[#This Row],[Sales$]]-Table1[[#This Row],[Profit$]]</f>
        <v>26.0336</v>
      </c>
      <c r="Z354" s="13">
        <f>Table1[[#This Row],[Sales$]]/Table1[[#This Row],[Quantity]]</f>
        <v>12.28</v>
      </c>
      <c r="AA354" s="13">
        <f>Table1[[#This Row],[Profit$]]/Table1[[#This Row],[Quantity]]</f>
        <v>5.7715999999999994</v>
      </c>
      <c r="AB354" s="4" t="str">
        <f>IF(Table1[[#This Row],[Profit$]]&lt;0,"loss","profit")</f>
        <v>profit</v>
      </c>
      <c r="AC354" s="4" t="str">
        <f>IF(Table1[[#This Row],[Discount]]&gt;0.2,"high",IF(Table1[[#This Row],[Discount]]&gt;0.1,"average","low"))</f>
        <v>low</v>
      </c>
      <c r="AD354" s="12">
        <f>Table1[[#This Row],[Profit$]]/Table1[[#This Row],[cost price$]]</f>
        <v>0.88679245283018859</v>
      </c>
    </row>
    <row r="355" spans="1:30" ht="15.75" customHeight="1" x14ac:dyDescent="0.3">
      <c r="A355" s="2">
        <v>354</v>
      </c>
      <c r="B355" s="2" t="s">
        <v>1248</v>
      </c>
      <c r="C355" s="3">
        <v>42614</v>
      </c>
      <c r="D355" s="3" t="str">
        <f>TEXT(Table1[[#This Row],[Order Date]],"MMMM")</f>
        <v>September</v>
      </c>
      <c r="E355" s="3" t="str">
        <f>TEXT(Table1[[#This Row],[Order Date]],"YYYy")</f>
        <v>2016</v>
      </c>
      <c r="F355" s="3">
        <v>42616</v>
      </c>
      <c r="G355" s="2" t="s">
        <v>185</v>
      </c>
      <c r="H355" s="2" t="s">
        <v>1249</v>
      </c>
      <c r="I355" s="2" t="s">
        <v>1250</v>
      </c>
      <c r="J355" s="2" t="s">
        <v>99</v>
      </c>
      <c r="K355" s="2" t="s">
        <v>24</v>
      </c>
      <c r="L355" s="2" t="s">
        <v>263</v>
      </c>
      <c r="M355" s="2" t="s">
        <v>264</v>
      </c>
      <c r="N355" s="2">
        <v>10009</v>
      </c>
      <c r="O355" s="2" t="s">
        <v>145</v>
      </c>
      <c r="P355" s="2" t="s">
        <v>1255</v>
      </c>
      <c r="Q355" s="2" t="s">
        <v>43</v>
      </c>
      <c r="R355" s="2" t="s">
        <v>72</v>
      </c>
      <c r="S355" s="2" t="s">
        <v>1256</v>
      </c>
      <c r="T355" s="6">
        <v>4355.1680000000006</v>
      </c>
      <c r="U355" s="2">
        <v>4</v>
      </c>
      <c r="V355" s="9">
        <v>0.2</v>
      </c>
      <c r="W355" s="6">
        <v>1415.4295999999997</v>
      </c>
      <c r="X355" s="12">
        <f>Table1[[#This Row],[Profit$]]/Table1[[#This Row],[Sales$]]</f>
        <v>0.3249999999999999</v>
      </c>
      <c r="Y355" s="13">
        <f>Table1[[#This Row],[Sales$]]-Table1[[#This Row],[Profit$]]</f>
        <v>2939.7384000000011</v>
      </c>
      <c r="Z355" s="13">
        <f>Table1[[#This Row],[Sales$]]/Table1[[#This Row],[Quantity]]</f>
        <v>1088.7920000000001</v>
      </c>
      <c r="AA355" s="13">
        <f>Table1[[#This Row],[Profit$]]/Table1[[#This Row],[Quantity]]</f>
        <v>353.85739999999993</v>
      </c>
      <c r="AB355" s="4" t="str">
        <f>IF(Table1[[#This Row],[Profit$]]&lt;0,"loss","profit")</f>
        <v>profit</v>
      </c>
      <c r="AC355" s="4" t="str">
        <f>IF(Table1[[#This Row],[Discount]]&gt;0.2,"high",IF(Table1[[#This Row],[Discount]]&gt;0.1,"average","low"))</f>
        <v>average</v>
      </c>
      <c r="AD355" s="12">
        <f>Table1[[#This Row],[Profit$]]/Table1[[#This Row],[cost price$]]</f>
        <v>0.48148148148148118</v>
      </c>
    </row>
    <row r="356" spans="1:30" ht="15.75" customHeight="1" x14ac:dyDescent="0.3">
      <c r="A356" s="2">
        <v>355</v>
      </c>
      <c r="B356" s="2" t="s">
        <v>1257</v>
      </c>
      <c r="C356" s="3">
        <v>42468</v>
      </c>
      <c r="D356" s="3" t="str">
        <f>TEXT(Table1[[#This Row],[Order Date]],"MMMM")</f>
        <v>April</v>
      </c>
      <c r="E356" s="3" t="str">
        <f>TEXT(Table1[[#This Row],[Order Date]],"YYYy")</f>
        <v>2016</v>
      </c>
      <c r="F356" s="3">
        <v>42473</v>
      </c>
      <c r="G356" s="2" t="s">
        <v>47</v>
      </c>
      <c r="H356" s="2" t="s">
        <v>1258</v>
      </c>
      <c r="I356" s="2" t="s">
        <v>1259</v>
      </c>
      <c r="J356" s="2" t="s">
        <v>23</v>
      </c>
      <c r="K356" s="2" t="s">
        <v>24</v>
      </c>
      <c r="L356" s="2" t="s">
        <v>263</v>
      </c>
      <c r="M356" s="2" t="s">
        <v>264</v>
      </c>
      <c r="N356" s="2">
        <v>10035</v>
      </c>
      <c r="O356" s="2" t="s">
        <v>145</v>
      </c>
      <c r="P356" s="2" t="s">
        <v>1260</v>
      </c>
      <c r="Q356" s="2" t="s">
        <v>29</v>
      </c>
      <c r="R356" s="2" t="s">
        <v>30</v>
      </c>
      <c r="S356" s="2" t="s">
        <v>1261</v>
      </c>
      <c r="T356" s="6">
        <v>388.70400000000006</v>
      </c>
      <c r="U356" s="2">
        <v>6</v>
      </c>
      <c r="V356" s="9">
        <v>0.2</v>
      </c>
      <c r="W356" s="6">
        <v>-4.8588000000000022</v>
      </c>
      <c r="X356" s="12">
        <f>Table1[[#This Row],[Profit$]]/Table1[[#This Row],[Sales$]]</f>
        <v>-1.2500000000000004E-2</v>
      </c>
      <c r="Y356" s="13">
        <f>Table1[[#This Row],[Sales$]]-Table1[[#This Row],[Profit$]]</f>
        <v>393.56280000000004</v>
      </c>
      <c r="Z356" s="13">
        <f>Table1[[#This Row],[Sales$]]/Table1[[#This Row],[Quantity]]</f>
        <v>64.784000000000006</v>
      </c>
      <c r="AA356" s="13">
        <f>Table1[[#This Row],[Profit$]]/Table1[[#This Row],[Quantity]]</f>
        <v>-0.80980000000000041</v>
      </c>
      <c r="AB356" s="4" t="str">
        <f>IF(Table1[[#This Row],[Profit$]]&lt;0,"loss","profit")</f>
        <v>loss</v>
      </c>
      <c r="AC356" s="4" t="str">
        <f>IF(Table1[[#This Row],[Discount]]&gt;0.2,"high",IF(Table1[[#This Row],[Discount]]&gt;0.1,"average","low"))</f>
        <v>average</v>
      </c>
      <c r="AD356" s="12">
        <f>Table1[[#This Row],[Profit$]]/Table1[[#This Row],[cost price$]]</f>
        <v>-1.2345679012345684E-2</v>
      </c>
    </row>
    <row r="357" spans="1:30" ht="15.75" customHeight="1" x14ac:dyDescent="0.3">
      <c r="A357" s="2">
        <v>356</v>
      </c>
      <c r="B357" s="2" t="s">
        <v>1257</v>
      </c>
      <c r="C357" s="3">
        <v>42468</v>
      </c>
      <c r="D357" s="3" t="str">
        <f>TEXT(Table1[[#This Row],[Order Date]],"MMMM")</f>
        <v>April</v>
      </c>
      <c r="E357" s="3" t="str">
        <f>TEXT(Table1[[#This Row],[Order Date]],"YYYy")</f>
        <v>2016</v>
      </c>
      <c r="F357" s="3">
        <v>42473</v>
      </c>
      <c r="G357" s="2" t="s">
        <v>47</v>
      </c>
      <c r="H357" s="2" t="s">
        <v>1258</v>
      </c>
      <c r="I357" s="2" t="s">
        <v>1259</v>
      </c>
      <c r="J357" s="2" t="s">
        <v>23</v>
      </c>
      <c r="K357" s="2" t="s">
        <v>24</v>
      </c>
      <c r="L357" s="2" t="s">
        <v>263</v>
      </c>
      <c r="M357" s="2" t="s">
        <v>264</v>
      </c>
      <c r="N357" s="2">
        <v>10035</v>
      </c>
      <c r="O357" s="2" t="s">
        <v>145</v>
      </c>
      <c r="P357" s="2" t="s">
        <v>1262</v>
      </c>
      <c r="Q357" s="2" t="s">
        <v>43</v>
      </c>
      <c r="R357" s="2" t="s">
        <v>170</v>
      </c>
      <c r="S357" s="2" t="s">
        <v>1263</v>
      </c>
      <c r="T357" s="6">
        <v>8.26</v>
      </c>
      <c r="U357" s="2">
        <v>2</v>
      </c>
      <c r="V357" s="9">
        <v>0</v>
      </c>
      <c r="W357" s="6">
        <v>3.7995999999999999</v>
      </c>
      <c r="X357" s="12">
        <f>Table1[[#This Row],[Profit$]]/Table1[[#This Row],[Sales$]]</f>
        <v>0.46</v>
      </c>
      <c r="Y357" s="13">
        <f>Table1[[#This Row],[Sales$]]-Table1[[#This Row],[Profit$]]</f>
        <v>4.4603999999999999</v>
      </c>
      <c r="Z357" s="13">
        <f>Table1[[#This Row],[Sales$]]/Table1[[#This Row],[Quantity]]</f>
        <v>4.13</v>
      </c>
      <c r="AA357" s="13">
        <f>Table1[[#This Row],[Profit$]]/Table1[[#This Row],[Quantity]]</f>
        <v>1.8997999999999999</v>
      </c>
      <c r="AB357" s="4" t="str">
        <f>IF(Table1[[#This Row],[Profit$]]&lt;0,"loss","profit")</f>
        <v>profit</v>
      </c>
      <c r="AC357" s="4" t="str">
        <f>IF(Table1[[#This Row],[Discount]]&gt;0.2,"high",IF(Table1[[#This Row],[Discount]]&gt;0.1,"average","low"))</f>
        <v>low</v>
      </c>
      <c r="AD357" s="12">
        <f>Table1[[#This Row],[Profit$]]/Table1[[#This Row],[cost price$]]</f>
        <v>0.85185185185185186</v>
      </c>
    </row>
    <row r="358" spans="1:30" ht="15.75" customHeight="1" x14ac:dyDescent="0.3">
      <c r="A358" s="2">
        <v>357</v>
      </c>
      <c r="B358" s="2" t="s">
        <v>1257</v>
      </c>
      <c r="C358" s="3">
        <v>42468</v>
      </c>
      <c r="D358" s="3" t="str">
        <f>TEXT(Table1[[#This Row],[Order Date]],"MMMM")</f>
        <v>April</v>
      </c>
      <c r="E358" s="3" t="str">
        <f>TEXT(Table1[[#This Row],[Order Date]],"YYYy")</f>
        <v>2016</v>
      </c>
      <c r="F358" s="3">
        <v>42473</v>
      </c>
      <c r="G358" s="2" t="s">
        <v>47</v>
      </c>
      <c r="H358" s="2" t="s">
        <v>1258</v>
      </c>
      <c r="I358" s="2" t="s">
        <v>1259</v>
      </c>
      <c r="J358" s="2" t="s">
        <v>23</v>
      </c>
      <c r="K358" s="2" t="s">
        <v>24</v>
      </c>
      <c r="L358" s="2" t="s">
        <v>263</v>
      </c>
      <c r="M358" s="2" t="s">
        <v>264</v>
      </c>
      <c r="N358" s="2">
        <v>10035</v>
      </c>
      <c r="O358" s="2" t="s">
        <v>145</v>
      </c>
      <c r="P358" s="2" t="s">
        <v>1264</v>
      </c>
      <c r="Q358" s="2" t="s">
        <v>43</v>
      </c>
      <c r="R358" s="2" t="s">
        <v>65</v>
      </c>
      <c r="S358" s="2" t="s">
        <v>1265</v>
      </c>
      <c r="T358" s="6">
        <v>17.04</v>
      </c>
      <c r="U358" s="2">
        <v>4</v>
      </c>
      <c r="V358" s="9">
        <v>0</v>
      </c>
      <c r="W358" s="6">
        <v>6.9863999999999997</v>
      </c>
      <c r="X358" s="12">
        <f>Table1[[#This Row],[Profit$]]/Table1[[#This Row],[Sales$]]</f>
        <v>0.41000000000000003</v>
      </c>
      <c r="Y358" s="13">
        <f>Table1[[#This Row],[Sales$]]-Table1[[#This Row],[Profit$]]</f>
        <v>10.053599999999999</v>
      </c>
      <c r="Z358" s="13">
        <f>Table1[[#This Row],[Sales$]]/Table1[[#This Row],[Quantity]]</f>
        <v>4.26</v>
      </c>
      <c r="AA358" s="13">
        <f>Table1[[#This Row],[Profit$]]/Table1[[#This Row],[Quantity]]</f>
        <v>1.7465999999999999</v>
      </c>
      <c r="AB358" s="4" t="str">
        <f>IF(Table1[[#This Row],[Profit$]]&lt;0,"loss","profit")</f>
        <v>profit</v>
      </c>
      <c r="AC358" s="4" t="str">
        <f>IF(Table1[[#This Row],[Discount]]&gt;0.2,"high",IF(Table1[[#This Row],[Discount]]&gt;0.1,"average","low"))</f>
        <v>low</v>
      </c>
      <c r="AD358" s="12">
        <f>Table1[[#This Row],[Profit$]]/Table1[[#This Row],[cost price$]]</f>
        <v>0.69491525423728817</v>
      </c>
    </row>
    <row r="359" spans="1:30" ht="15.75" customHeight="1" x14ac:dyDescent="0.3">
      <c r="A359" s="2">
        <v>358</v>
      </c>
      <c r="B359" s="2" t="s">
        <v>1257</v>
      </c>
      <c r="C359" s="3">
        <v>42468</v>
      </c>
      <c r="D359" s="3" t="str">
        <f>TEXT(Table1[[#This Row],[Order Date]],"MMMM")</f>
        <v>April</v>
      </c>
      <c r="E359" s="3" t="str">
        <f>TEXT(Table1[[#This Row],[Order Date]],"YYYy")</f>
        <v>2016</v>
      </c>
      <c r="F359" s="3">
        <v>42473</v>
      </c>
      <c r="G359" s="2" t="s">
        <v>47</v>
      </c>
      <c r="H359" s="2" t="s">
        <v>1258</v>
      </c>
      <c r="I359" s="2" t="s">
        <v>1259</v>
      </c>
      <c r="J359" s="2" t="s">
        <v>23</v>
      </c>
      <c r="K359" s="2" t="s">
        <v>24</v>
      </c>
      <c r="L359" s="2" t="s">
        <v>263</v>
      </c>
      <c r="M359" s="2" t="s">
        <v>264</v>
      </c>
      <c r="N359" s="2">
        <v>10035</v>
      </c>
      <c r="O359" s="2" t="s">
        <v>145</v>
      </c>
      <c r="P359" s="2" t="s">
        <v>1266</v>
      </c>
      <c r="Q359" s="2" t="s">
        <v>43</v>
      </c>
      <c r="R359" s="2" t="s">
        <v>87</v>
      </c>
      <c r="S359" s="2" t="s">
        <v>1267</v>
      </c>
      <c r="T359" s="6">
        <v>34.4</v>
      </c>
      <c r="U359" s="2">
        <v>5</v>
      </c>
      <c r="V359" s="9">
        <v>0</v>
      </c>
      <c r="W359" s="6">
        <v>15.823999999999998</v>
      </c>
      <c r="X359" s="12">
        <f>Table1[[#This Row],[Profit$]]/Table1[[#This Row],[Sales$]]</f>
        <v>0.45999999999999996</v>
      </c>
      <c r="Y359" s="13">
        <f>Table1[[#This Row],[Sales$]]-Table1[[#This Row],[Profit$]]</f>
        <v>18.576000000000001</v>
      </c>
      <c r="Z359" s="13">
        <f>Table1[[#This Row],[Sales$]]/Table1[[#This Row],[Quantity]]</f>
        <v>6.88</v>
      </c>
      <c r="AA359" s="13">
        <f>Table1[[#This Row],[Profit$]]/Table1[[#This Row],[Quantity]]</f>
        <v>3.1647999999999996</v>
      </c>
      <c r="AB359" s="4" t="str">
        <f>IF(Table1[[#This Row],[Profit$]]&lt;0,"loss","profit")</f>
        <v>profit</v>
      </c>
      <c r="AC359" s="4" t="str">
        <f>IF(Table1[[#This Row],[Discount]]&gt;0.2,"high",IF(Table1[[#This Row],[Discount]]&gt;0.1,"average","low"))</f>
        <v>low</v>
      </c>
      <c r="AD359" s="12">
        <f>Table1[[#This Row],[Profit$]]/Table1[[#This Row],[cost price$]]</f>
        <v>0.85185185185185175</v>
      </c>
    </row>
    <row r="360" spans="1:30" ht="15.75" customHeight="1" x14ac:dyDescent="0.3">
      <c r="A360" s="2">
        <v>359</v>
      </c>
      <c r="B360" s="2" t="s">
        <v>1268</v>
      </c>
      <c r="C360" s="3">
        <v>42483</v>
      </c>
      <c r="D360" s="3" t="str">
        <f>TEXT(Table1[[#This Row],[Order Date]],"MMMM")</f>
        <v>April</v>
      </c>
      <c r="E360" s="3" t="str">
        <f>TEXT(Table1[[#This Row],[Order Date]],"YYYy")</f>
        <v>2016</v>
      </c>
      <c r="F360" s="3">
        <v>42488</v>
      </c>
      <c r="G360" s="2" t="s">
        <v>47</v>
      </c>
      <c r="H360" s="2" t="s">
        <v>818</v>
      </c>
      <c r="I360" s="2" t="s">
        <v>819</v>
      </c>
      <c r="J360" s="2" t="s">
        <v>38</v>
      </c>
      <c r="K360" s="2" t="s">
        <v>24</v>
      </c>
      <c r="L360" s="2" t="s">
        <v>464</v>
      </c>
      <c r="M360" s="2" t="s">
        <v>85</v>
      </c>
      <c r="N360" s="2">
        <v>28205</v>
      </c>
      <c r="O360" s="2" t="s">
        <v>27</v>
      </c>
      <c r="P360" s="2" t="s">
        <v>801</v>
      </c>
      <c r="Q360" s="2" t="s">
        <v>43</v>
      </c>
      <c r="R360" s="2" t="s">
        <v>87</v>
      </c>
      <c r="S360" s="2" t="s">
        <v>802</v>
      </c>
      <c r="T360" s="6">
        <v>36.240000000000009</v>
      </c>
      <c r="U360" s="2">
        <v>5</v>
      </c>
      <c r="V360" s="9">
        <v>0.2</v>
      </c>
      <c r="W360" s="6">
        <v>11.324999999999996</v>
      </c>
      <c r="X360" s="12">
        <f>Table1[[#This Row],[Profit$]]/Table1[[#This Row],[Sales$]]</f>
        <v>0.31249999999999978</v>
      </c>
      <c r="Y360" s="13">
        <f>Table1[[#This Row],[Sales$]]-Table1[[#This Row],[Profit$]]</f>
        <v>24.915000000000013</v>
      </c>
      <c r="Z360" s="13">
        <f>Table1[[#This Row],[Sales$]]/Table1[[#This Row],[Quantity]]</f>
        <v>7.248000000000002</v>
      </c>
      <c r="AA360" s="13">
        <f>Table1[[#This Row],[Profit$]]/Table1[[#This Row],[Quantity]]</f>
        <v>2.2649999999999992</v>
      </c>
      <c r="AB360" s="4" t="str">
        <f>IF(Table1[[#This Row],[Profit$]]&lt;0,"loss","profit")</f>
        <v>profit</v>
      </c>
      <c r="AC360" s="4" t="str">
        <f>IF(Table1[[#This Row],[Discount]]&gt;0.2,"high",IF(Table1[[#This Row],[Discount]]&gt;0.1,"average","low"))</f>
        <v>average</v>
      </c>
      <c r="AD360" s="12">
        <f>Table1[[#This Row],[Profit$]]/Table1[[#This Row],[cost price$]]</f>
        <v>0.45454545454545414</v>
      </c>
    </row>
    <row r="361" spans="1:30" ht="15.75" customHeight="1" x14ac:dyDescent="0.3">
      <c r="A361" s="2">
        <v>360</v>
      </c>
      <c r="B361" s="2" t="s">
        <v>1269</v>
      </c>
      <c r="C361" s="3">
        <v>42802</v>
      </c>
      <c r="D361" s="3" t="str">
        <f>TEXT(Table1[[#This Row],[Order Date]],"MMMM")</f>
        <v>March</v>
      </c>
      <c r="E361" s="3" t="str">
        <f>TEXT(Table1[[#This Row],[Order Date]],"YYYy")</f>
        <v>2017</v>
      </c>
      <c r="F361" s="3">
        <v>42805</v>
      </c>
      <c r="G361" s="2" t="s">
        <v>185</v>
      </c>
      <c r="H361" s="2" t="s">
        <v>1270</v>
      </c>
      <c r="I361" s="2" t="s">
        <v>1271</v>
      </c>
      <c r="J361" s="2" t="s">
        <v>38</v>
      </c>
      <c r="K361" s="2" t="s">
        <v>24</v>
      </c>
      <c r="L361" s="2" t="s">
        <v>494</v>
      </c>
      <c r="M361" s="2" t="s">
        <v>1272</v>
      </c>
      <c r="N361" s="2">
        <v>31907</v>
      </c>
      <c r="O361" s="2" t="s">
        <v>27</v>
      </c>
      <c r="P361" s="2" t="s">
        <v>1273</v>
      </c>
      <c r="Q361" s="2" t="s">
        <v>43</v>
      </c>
      <c r="R361" s="2" t="s">
        <v>75</v>
      </c>
      <c r="S361" s="2" t="s">
        <v>1274</v>
      </c>
      <c r="T361" s="6">
        <v>647.84</v>
      </c>
      <c r="U361" s="2">
        <v>8</v>
      </c>
      <c r="V361" s="9">
        <v>0</v>
      </c>
      <c r="W361" s="6">
        <v>168.4384</v>
      </c>
      <c r="X361" s="12">
        <f>Table1[[#This Row],[Profit$]]/Table1[[#This Row],[Sales$]]</f>
        <v>0.26</v>
      </c>
      <c r="Y361" s="13">
        <f>Table1[[#This Row],[Sales$]]-Table1[[#This Row],[Profit$]]</f>
        <v>479.40160000000003</v>
      </c>
      <c r="Z361" s="13">
        <f>Table1[[#This Row],[Sales$]]/Table1[[#This Row],[Quantity]]</f>
        <v>80.98</v>
      </c>
      <c r="AA361" s="13">
        <f>Table1[[#This Row],[Profit$]]/Table1[[#This Row],[Quantity]]</f>
        <v>21.0548</v>
      </c>
      <c r="AB361" s="4" t="str">
        <f>IF(Table1[[#This Row],[Profit$]]&lt;0,"loss","profit")</f>
        <v>profit</v>
      </c>
      <c r="AC361" s="4" t="str">
        <f>IF(Table1[[#This Row],[Discount]]&gt;0.2,"high",IF(Table1[[#This Row],[Discount]]&gt;0.1,"average","low"))</f>
        <v>low</v>
      </c>
      <c r="AD361" s="12">
        <f>Table1[[#This Row],[Profit$]]/Table1[[#This Row],[cost price$]]</f>
        <v>0.35135135135135132</v>
      </c>
    </row>
    <row r="362" spans="1:30" ht="15.75" customHeight="1" x14ac:dyDescent="0.3">
      <c r="A362" s="2">
        <v>361</v>
      </c>
      <c r="B362" s="2" t="s">
        <v>1269</v>
      </c>
      <c r="C362" s="3">
        <v>42802</v>
      </c>
      <c r="D362" s="3" t="str">
        <f>TEXT(Table1[[#This Row],[Order Date]],"MMMM")</f>
        <v>March</v>
      </c>
      <c r="E362" s="3" t="str">
        <f>TEXT(Table1[[#This Row],[Order Date]],"YYYy")</f>
        <v>2017</v>
      </c>
      <c r="F362" s="3">
        <v>42805</v>
      </c>
      <c r="G362" s="2" t="s">
        <v>185</v>
      </c>
      <c r="H362" s="2" t="s">
        <v>1270</v>
      </c>
      <c r="I362" s="2" t="s">
        <v>1271</v>
      </c>
      <c r="J362" s="2" t="s">
        <v>38</v>
      </c>
      <c r="K362" s="2" t="s">
        <v>24</v>
      </c>
      <c r="L362" s="2" t="s">
        <v>494</v>
      </c>
      <c r="M362" s="2" t="s">
        <v>1272</v>
      </c>
      <c r="N362" s="2">
        <v>31907</v>
      </c>
      <c r="O362" s="2" t="s">
        <v>27</v>
      </c>
      <c r="P362" s="2" t="s">
        <v>1275</v>
      </c>
      <c r="Q362" s="2" t="s">
        <v>43</v>
      </c>
      <c r="R362" s="2" t="s">
        <v>44</v>
      </c>
      <c r="S362" s="2" t="s">
        <v>1276</v>
      </c>
      <c r="T362" s="6">
        <v>20.7</v>
      </c>
      <c r="U362" s="2">
        <v>2</v>
      </c>
      <c r="V362" s="9">
        <v>0</v>
      </c>
      <c r="W362" s="6">
        <v>9.9359999999999999</v>
      </c>
      <c r="X362" s="12">
        <f>Table1[[#This Row],[Profit$]]/Table1[[#This Row],[Sales$]]</f>
        <v>0.48000000000000004</v>
      </c>
      <c r="Y362" s="13">
        <f>Table1[[#This Row],[Sales$]]-Table1[[#This Row],[Profit$]]</f>
        <v>10.763999999999999</v>
      </c>
      <c r="Z362" s="13">
        <f>Table1[[#This Row],[Sales$]]/Table1[[#This Row],[Quantity]]</f>
        <v>10.35</v>
      </c>
      <c r="AA362" s="13">
        <f>Table1[[#This Row],[Profit$]]/Table1[[#This Row],[Quantity]]</f>
        <v>4.968</v>
      </c>
      <c r="AB362" s="4" t="str">
        <f>IF(Table1[[#This Row],[Profit$]]&lt;0,"loss","profit")</f>
        <v>profit</v>
      </c>
      <c r="AC362" s="4" t="str">
        <f>IF(Table1[[#This Row],[Discount]]&gt;0.2,"high",IF(Table1[[#This Row],[Discount]]&gt;0.1,"average","low"))</f>
        <v>low</v>
      </c>
      <c r="AD362" s="12">
        <f>Table1[[#This Row],[Profit$]]/Table1[[#This Row],[cost price$]]</f>
        <v>0.92307692307692313</v>
      </c>
    </row>
    <row r="363" spans="1:30" ht="15.75" customHeight="1" x14ac:dyDescent="0.3">
      <c r="A363" s="2">
        <v>362</v>
      </c>
      <c r="B363" s="2" t="s">
        <v>1277</v>
      </c>
      <c r="C363" s="3">
        <v>43003</v>
      </c>
      <c r="D363" s="3" t="str">
        <f>TEXT(Table1[[#This Row],[Order Date]],"MMMM")</f>
        <v>September</v>
      </c>
      <c r="E363" s="3" t="str">
        <f>TEXT(Table1[[#This Row],[Order Date]],"YYYy")</f>
        <v>2017</v>
      </c>
      <c r="F363" s="3">
        <v>43009</v>
      </c>
      <c r="G363" s="2" t="s">
        <v>47</v>
      </c>
      <c r="H363" s="2" t="s">
        <v>1278</v>
      </c>
      <c r="I363" s="2" t="s">
        <v>1279</v>
      </c>
      <c r="J363" s="2" t="s">
        <v>23</v>
      </c>
      <c r="K363" s="2" t="s">
        <v>24</v>
      </c>
      <c r="L363" s="2" t="s">
        <v>263</v>
      </c>
      <c r="M363" s="2" t="s">
        <v>264</v>
      </c>
      <c r="N363" s="2">
        <v>10009</v>
      </c>
      <c r="O363" s="2" t="s">
        <v>145</v>
      </c>
      <c r="P363" s="2" t="s">
        <v>1275</v>
      </c>
      <c r="Q363" s="2" t="s">
        <v>43</v>
      </c>
      <c r="R363" s="2" t="s">
        <v>44</v>
      </c>
      <c r="S363" s="2" t="s">
        <v>1276</v>
      </c>
      <c r="T363" s="6">
        <v>20.7</v>
      </c>
      <c r="U363" s="2">
        <v>2</v>
      </c>
      <c r="V363" s="9">
        <v>0</v>
      </c>
      <c r="W363" s="6">
        <v>9.9359999999999999</v>
      </c>
      <c r="X363" s="12">
        <f>Table1[[#This Row],[Profit$]]/Table1[[#This Row],[Sales$]]</f>
        <v>0.48000000000000004</v>
      </c>
      <c r="Y363" s="13">
        <f>Table1[[#This Row],[Sales$]]-Table1[[#This Row],[Profit$]]</f>
        <v>10.763999999999999</v>
      </c>
      <c r="Z363" s="13">
        <f>Table1[[#This Row],[Sales$]]/Table1[[#This Row],[Quantity]]</f>
        <v>10.35</v>
      </c>
      <c r="AA363" s="13">
        <f>Table1[[#This Row],[Profit$]]/Table1[[#This Row],[Quantity]]</f>
        <v>4.968</v>
      </c>
      <c r="AB363" s="4" t="str">
        <f>IF(Table1[[#This Row],[Profit$]]&lt;0,"loss","profit")</f>
        <v>profit</v>
      </c>
      <c r="AC363" s="4" t="str">
        <f>IF(Table1[[#This Row],[Discount]]&gt;0.2,"high",IF(Table1[[#This Row],[Discount]]&gt;0.1,"average","low"))</f>
        <v>low</v>
      </c>
      <c r="AD363" s="12">
        <f>Table1[[#This Row],[Profit$]]/Table1[[#This Row],[cost price$]]</f>
        <v>0.92307692307692313</v>
      </c>
    </row>
    <row r="364" spans="1:30" ht="15.75" customHeight="1" x14ac:dyDescent="0.3">
      <c r="A364" s="2">
        <v>363</v>
      </c>
      <c r="B364" s="2" t="s">
        <v>1277</v>
      </c>
      <c r="C364" s="3">
        <v>43003</v>
      </c>
      <c r="D364" s="3" t="str">
        <f>TEXT(Table1[[#This Row],[Order Date]],"MMMM")</f>
        <v>September</v>
      </c>
      <c r="E364" s="3" t="str">
        <f>TEXT(Table1[[#This Row],[Order Date]],"YYYy")</f>
        <v>2017</v>
      </c>
      <c r="F364" s="3">
        <v>43009</v>
      </c>
      <c r="G364" s="2" t="s">
        <v>47</v>
      </c>
      <c r="H364" s="2" t="s">
        <v>1278</v>
      </c>
      <c r="I364" s="2" t="s">
        <v>1279</v>
      </c>
      <c r="J364" s="2" t="s">
        <v>23</v>
      </c>
      <c r="K364" s="2" t="s">
        <v>24</v>
      </c>
      <c r="L364" s="2" t="s">
        <v>263</v>
      </c>
      <c r="M364" s="2" t="s">
        <v>264</v>
      </c>
      <c r="N364" s="2">
        <v>10009</v>
      </c>
      <c r="O364" s="2" t="s">
        <v>145</v>
      </c>
      <c r="P364" s="2" t="s">
        <v>1280</v>
      </c>
      <c r="Q364" s="2" t="s">
        <v>29</v>
      </c>
      <c r="R364" s="2" t="s">
        <v>33</v>
      </c>
      <c r="S364" s="2" t="s">
        <v>1281</v>
      </c>
      <c r="T364" s="6">
        <v>488.64600000000002</v>
      </c>
      <c r="U364" s="2">
        <v>3</v>
      </c>
      <c r="V364" s="9">
        <v>0.1</v>
      </c>
      <c r="W364" s="6">
        <v>86.870400000000004</v>
      </c>
      <c r="X364" s="12">
        <f>Table1[[#This Row],[Profit$]]/Table1[[#This Row],[Sales$]]</f>
        <v>0.17777777777777778</v>
      </c>
      <c r="Y364" s="13">
        <f>Table1[[#This Row],[Sales$]]-Table1[[#This Row],[Profit$]]</f>
        <v>401.7756</v>
      </c>
      <c r="Z364" s="13">
        <f>Table1[[#This Row],[Sales$]]/Table1[[#This Row],[Quantity]]</f>
        <v>162.88200000000001</v>
      </c>
      <c r="AA364" s="13">
        <f>Table1[[#This Row],[Profit$]]/Table1[[#This Row],[Quantity]]</f>
        <v>28.956800000000001</v>
      </c>
      <c r="AB364" s="4" t="str">
        <f>IF(Table1[[#This Row],[Profit$]]&lt;0,"loss","profit")</f>
        <v>profit</v>
      </c>
      <c r="AC364" s="4" t="str">
        <f>IF(Table1[[#This Row],[Discount]]&gt;0.2,"high",IF(Table1[[#This Row],[Discount]]&gt;0.1,"average","low"))</f>
        <v>low</v>
      </c>
      <c r="AD364" s="12">
        <f>Table1[[#This Row],[Profit$]]/Table1[[#This Row],[cost price$]]</f>
        <v>0.21621621621621623</v>
      </c>
    </row>
    <row r="365" spans="1:30" ht="15.75" customHeight="1" x14ac:dyDescent="0.3">
      <c r="A365" s="2">
        <v>364</v>
      </c>
      <c r="B365" s="2" t="s">
        <v>1277</v>
      </c>
      <c r="C365" s="3">
        <v>43003</v>
      </c>
      <c r="D365" s="3" t="str">
        <f>TEXT(Table1[[#This Row],[Order Date]],"MMMM")</f>
        <v>September</v>
      </c>
      <c r="E365" s="3" t="str">
        <f>TEXT(Table1[[#This Row],[Order Date]],"YYYy")</f>
        <v>2017</v>
      </c>
      <c r="F365" s="3">
        <v>43009</v>
      </c>
      <c r="G365" s="2" t="s">
        <v>47</v>
      </c>
      <c r="H365" s="2" t="s">
        <v>1278</v>
      </c>
      <c r="I365" s="2" t="s">
        <v>1279</v>
      </c>
      <c r="J365" s="2" t="s">
        <v>23</v>
      </c>
      <c r="K365" s="2" t="s">
        <v>24</v>
      </c>
      <c r="L365" s="2" t="s">
        <v>263</v>
      </c>
      <c r="M365" s="2" t="s">
        <v>264</v>
      </c>
      <c r="N365" s="2">
        <v>10009</v>
      </c>
      <c r="O365" s="2" t="s">
        <v>145</v>
      </c>
      <c r="P365" s="2" t="s">
        <v>1282</v>
      </c>
      <c r="Q365" s="2" t="s">
        <v>43</v>
      </c>
      <c r="R365" s="2" t="s">
        <v>65</v>
      </c>
      <c r="S365" s="2" t="s">
        <v>1283</v>
      </c>
      <c r="T365" s="6">
        <v>5.56</v>
      </c>
      <c r="U365" s="2">
        <v>2</v>
      </c>
      <c r="V365" s="9">
        <v>0</v>
      </c>
      <c r="W365" s="6">
        <v>1.4455999999999998</v>
      </c>
      <c r="X365" s="12">
        <f>Table1[[#This Row],[Profit$]]/Table1[[#This Row],[Sales$]]</f>
        <v>0.25999999999999995</v>
      </c>
      <c r="Y365" s="13">
        <f>Table1[[#This Row],[Sales$]]-Table1[[#This Row],[Profit$]]</f>
        <v>4.1143999999999998</v>
      </c>
      <c r="Z365" s="13">
        <f>Table1[[#This Row],[Sales$]]/Table1[[#This Row],[Quantity]]</f>
        <v>2.78</v>
      </c>
      <c r="AA365" s="13">
        <f>Table1[[#This Row],[Profit$]]/Table1[[#This Row],[Quantity]]</f>
        <v>0.72279999999999989</v>
      </c>
      <c r="AB365" s="4" t="str">
        <f>IF(Table1[[#This Row],[Profit$]]&lt;0,"loss","profit")</f>
        <v>profit</v>
      </c>
      <c r="AC365" s="4" t="str">
        <f>IF(Table1[[#This Row],[Discount]]&gt;0.2,"high",IF(Table1[[#This Row],[Discount]]&gt;0.1,"average","low"))</f>
        <v>low</v>
      </c>
      <c r="AD365" s="12">
        <f>Table1[[#This Row],[Profit$]]/Table1[[#This Row],[cost price$]]</f>
        <v>0.35135135135135132</v>
      </c>
    </row>
    <row r="366" spans="1:30" ht="15.75" customHeight="1" x14ac:dyDescent="0.3">
      <c r="A366" s="2">
        <v>365</v>
      </c>
      <c r="B366" s="2" t="s">
        <v>1277</v>
      </c>
      <c r="C366" s="3">
        <v>43003</v>
      </c>
      <c r="D366" s="3" t="str">
        <f>TEXT(Table1[[#This Row],[Order Date]],"MMMM")</f>
        <v>September</v>
      </c>
      <c r="E366" s="3" t="str">
        <f>TEXT(Table1[[#This Row],[Order Date]],"YYYy")</f>
        <v>2017</v>
      </c>
      <c r="F366" s="3">
        <v>43009</v>
      </c>
      <c r="G366" s="2" t="s">
        <v>47</v>
      </c>
      <c r="H366" s="2" t="s">
        <v>1278</v>
      </c>
      <c r="I366" s="2" t="s">
        <v>1279</v>
      </c>
      <c r="J366" s="2" t="s">
        <v>23</v>
      </c>
      <c r="K366" s="2" t="s">
        <v>24</v>
      </c>
      <c r="L366" s="2" t="s">
        <v>263</v>
      </c>
      <c r="M366" s="2" t="s">
        <v>264</v>
      </c>
      <c r="N366" s="2">
        <v>10009</v>
      </c>
      <c r="O366" s="2" t="s">
        <v>145</v>
      </c>
      <c r="P366" s="2" t="s">
        <v>1284</v>
      </c>
      <c r="Q366" s="2" t="s">
        <v>29</v>
      </c>
      <c r="R366" s="2" t="s">
        <v>62</v>
      </c>
      <c r="S366" s="2" t="s">
        <v>1285</v>
      </c>
      <c r="T366" s="6">
        <v>47.12</v>
      </c>
      <c r="U366" s="2">
        <v>8</v>
      </c>
      <c r="V366" s="9">
        <v>0</v>
      </c>
      <c r="W366" s="6">
        <v>20.732800000000001</v>
      </c>
      <c r="X366" s="12">
        <f>Table1[[#This Row],[Profit$]]/Table1[[#This Row],[Sales$]]</f>
        <v>0.44000000000000006</v>
      </c>
      <c r="Y366" s="13">
        <f>Table1[[#This Row],[Sales$]]-Table1[[#This Row],[Profit$]]</f>
        <v>26.387199999999996</v>
      </c>
      <c r="Z366" s="13">
        <f>Table1[[#This Row],[Sales$]]/Table1[[#This Row],[Quantity]]</f>
        <v>5.89</v>
      </c>
      <c r="AA366" s="13">
        <f>Table1[[#This Row],[Profit$]]/Table1[[#This Row],[Quantity]]</f>
        <v>2.5916000000000001</v>
      </c>
      <c r="AB366" s="4" t="str">
        <f>IF(Table1[[#This Row],[Profit$]]&lt;0,"loss","profit")</f>
        <v>profit</v>
      </c>
      <c r="AC366" s="4" t="str">
        <f>IF(Table1[[#This Row],[Discount]]&gt;0.2,"high",IF(Table1[[#This Row],[Discount]]&gt;0.1,"average","low"))</f>
        <v>low</v>
      </c>
      <c r="AD366" s="12">
        <f>Table1[[#This Row],[Profit$]]/Table1[[#This Row],[cost price$]]</f>
        <v>0.78571428571428581</v>
      </c>
    </row>
    <row r="367" spans="1:30" ht="15.75" customHeight="1" x14ac:dyDescent="0.3">
      <c r="A367" s="2">
        <v>366</v>
      </c>
      <c r="B367" s="2" t="s">
        <v>1286</v>
      </c>
      <c r="C367" s="3">
        <v>41906</v>
      </c>
      <c r="D367" s="3" t="str">
        <f>TEXT(Table1[[#This Row],[Order Date]],"MMMM")</f>
        <v>September</v>
      </c>
      <c r="E367" s="3" t="str">
        <f>TEXT(Table1[[#This Row],[Order Date]],"YYYy")</f>
        <v>2014</v>
      </c>
      <c r="F367" s="3">
        <v>41911</v>
      </c>
      <c r="G367" s="2" t="s">
        <v>47</v>
      </c>
      <c r="H367" s="2" t="s">
        <v>1287</v>
      </c>
      <c r="I367" s="2" t="s">
        <v>1288</v>
      </c>
      <c r="J367" s="2" t="s">
        <v>23</v>
      </c>
      <c r="K367" s="2" t="s">
        <v>24</v>
      </c>
      <c r="L367" s="2" t="s">
        <v>124</v>
      </c>
      <c r="M367" s="2" t="s">
        <v>40</v>
      </c>
      <c r="N367" s="2">
        <v>94109</v>
      </c>
      <c r="O367" s="2" t="s">
        <v>41</v>
      </c>
      <c r="P367" s="2" t="s">
        <v>236</v>
      </c>
      <c r="Q367" s="2" t="s">
        <v>43</v>
      </c>
      <c r="R367" s="2" t="s">
        <v>56</v>
      </c>
      <c r="S367" s="2" t="s">
        <v>237</v>
      </c>
      <c r="T367" s="6">
        <v>211.96</v>
      </c>
      <c r="U367" s="2">
        <v>4</v>
      </c>
      <c r="V367" s="9">
        <v>0</v>
      </c>
      <c r="W367" s="6">
        <v>8.4783999999999935</v>
      </c>
      <c r="X367" s="12">
        <f>Table1[[#This Row],[Profit$]]/Table1[[#This Row],[Sales$]]</f>
        <v>3.9999999999999966E-2</v>
      </c>
      <c r="Y367" s="13">
        <f>Table1[[#This Row],[Sales$]]-Table1[[#This Row],[Profit$]]</f>
        <v>203.48160000000001</v>
      </c>
      <c r="Z367" s="13">
        <f>Table1[[#This Row],[Sales$]]/Table1[[#This Row],[Quantity]]</f>
        <v>52.99</v>
      </c>
      <c r="AA367" s="13">
        <f>Table1[[#This Row],[Profit$]]/Table1[[#This Row],[Quantity]]</f>
        <v>2.1195999999999984</v>
      </c>
      <c r="AB367" s="4" t="str">
        <f>IF(Table1[[#This Row],[Profit$]]&lt;0,"loss","profit")</f>
        <v>profit</v>
      </c>
      <c r="AC367" s="4" t="str">
        <f>IF(Table1[[#This Row],[Discount]]&gt;0.2,"high",IF(Table1[[#This Row],[Discount]]&gt;0.1,"average","low"))</f>
        <v>low</v>
      </c>
      <c r="AD367" s="12">
        <f>Table1[[#This Row],[Profit$]]/Table1[[#This Row],[cost price$]]</f>
        <v>4.166666666666663E-2</v>
      </c>
    </row>
    <row r="368" spans="1:30" ht="15.75" customHeight="1" x14ac:dyDescent="0.3">
      <c r="A368" s="2">
        <v>367</v>
      </c>
      <c r="B368" s="2" t="s">
        <v>1289</v>
      </c>
      <c r="C368" s="3">
        <v>42664</v>
      </c>
      <c r="D368" s="3" t="str">
        <f>TEXT(Table1[[#This Row],[Order Date]],"MMMM")</f>
        <v>October</v>
      </c>
      <c r="E368" s="3" t="str">
        <f>TEXT(Table1[[#This Row],[Order Date]],"YYYy")</f>
        <v>2016</v>
      </c>
      <c r="F368" s="3">
        <v>42664</v>
      </c>
      <c r="G368" s="2" t="s">
        <v>1290</v>
      </c>
      <c r="H368" s="2" t="s">
        <v>1291</v>
      </c>
      <c r="I368" s="2" t="s">
        <v>1292</v>
      </c>
      <c r="J368" s="2" t="s">
        <v>38</v>
      </c>
      <c r="K368" s="2" t="s">
        <v>24</v>
      </c>
      <c r="L368" s="2" t="s">
        <v>1293</v>
      </c>
      <c r="M368" s="2" t="s">
        <v>746</v>
      </c>
      <c r="N368" s="2">
        <v>6040</v>
      </c>
      <c r="O368" s="2" t="s">
        <v>145</v>
      </c>
      <c r="P368" s="2" t="s">
        <v>1294</v>
      </c>
      <c r="Q368" s="2" t="s">
        <v>43</v>
      </c>
      <c r="R368" s="2" t="s">
        <v>72</v>
      </c>
      <c r="S368" s="2" t="s">
        <v>1295</v>
      </c>
      <c r="T368" s="6">
        <v>23.2</v>
      </c>
      <c r="U368" s="2">
        <v>4</v>
      </c>
      <c r="V368" s="9">
        <v>0</v>
      </c>
      <c r="W368" s="6">
        <v>10.44</v>
      </c>
      <c r="X368" s="12">
        <f>Table1[[#This Row],[Profit$]]/Table1[[#This Row],[Sales$]]</f>
        <v>0.45</v>
      </c>
      <c r="Y368" s="13">
        <f>Table1[[#This Row],[Sales$]]-Table1[[#This Row],[Profit$]]</f>
        <v>12.76</v>
      </c>
      <c r="Z368" s="13">
        <f>Table1[[#This Row],[Sales$]]/Table1[[#This Row],[Quantity]]</f>
        <v>5.8</v>
      </c>
      <c r="AA368" s="13">
        <f>Table1[[#This Row],[Profit$]]/Table1[[#This Row],[Quantity]]</f>
        <v>2.61</v>
      </c>
      <c r="AB368" s="4" t="str">
        <f>IF(Table1[[#This Row],[Profit$]]&lt;0,"loss","profit")</f>
        <v>profit</v>
      </c>
      <c r="AC368" s="4" t="str">
        <f>IF(Table1[[#This Row],[Discount]]&gt;0.2,"high",IF(Table1[[#This Row],[Discount]]&gt;0.1,"average","low"))</f>
        <v>low</v>
      </c>
      <c r="AD368" s="12">
        <f>Table1[[#This Row],[Profit$]]/Table1[[#This Row],[cost price$]]</f>
        <v>0.81818181818181812</v>
      </c>
    </row>
    <row r="369" spans="1:30" ht="15.75" customHeight="1" x14ac:dyDescent="0.3">
      <c r="A369" s="2">
        <v>368</v>
      </c>
      <c r="B369" s="2" t="s">
        <v>1289</v>
      </c>
      <c r="C369" s="3">
        <v>42664</v>
      </c>
      <c r="D369" s="3" t="str">
        <f>TEXT(Table1[[#This Row],[Order Date]],"MMMM")</f>
        <v>October</v>
      </c>
      <c r="E369" s="3" t="str">
        <f>TEXT(Table1[[#This Row],[Order Date]],"YYYy")</f>
        <v>2016</v>
      </c>
      <c r="F369" s="3">
        <v>42664</v>
      </c>
      <c r="G369" s="2" t="s">
        <v>1290</v>
      </c>
      <c r="H369" s="2" t="s">
        <v>1291</v>
      </c>
      <c r="I369" s="2" t="s">
        <v>1292</v>
      </c>
      <c r="J369" s="2" t="s">
        <v>38</v>
      </c>
      <c r="K369" s="2" t="s">
        <v>24</v>
      </c>
      <c r="L369" s="2" t="s">
        <v>1293</v>
      </c>
      <c r="M369" s="2" t="s">
        <v>746</v>
      </c>
      <c r="N369" s="2">
        <v>6040</v>
      </c>
      <c r="O369" s="2" t="s">
        <v>145</v>
      </c>
      <c r="P369" s="2" t="s">
        <v>1296</v>
      </c>
      <c r="Q369" s="2" t="s">
        <v>43</v>
      </c>
      <c r="R369" s="2" t="s">
        <v>576</v>
      </c>
      <c r="S369" s="2" t="s">
        <v>1297</v>
      </c>
      <c r="T369" s="6">
        <v>7.36</v>
      </c>
      <c r="U369" s="2">
        <v>2</v>
      </c>
      <c r="V369" s="9">
        <v>0</v>
      </c>
      <c r="W369" s="6">
        <v>0.14719999999999978</v>
      </c>
      <c r="X369" s="12">
        <f>Table1[[#This Row],[Profit$]]/Table1[[#This Row],[Sales$]]</f>
        <v>1.9999999999999969E-2</v>
      </c>
      <c r="Y369" s="13">
        <f>Table1[[#This Row],[Sales$]]-Table1[[#This Row],[Profit$]]</f>
        <v>7.2128000000000005</v>
      </c>
      <c r="Z369" s="13">
        <f>Table1[[#This Row],[Sales$]]/Table1[[#This Row],[Quantity]]</f>
        <v>3.68</v>
      </c>
      <c r="AA369" s="13">
        <f>Table1[[#This Row],[Profit$]]/Table1[[#This Row],[Quantity]]</f>
        <v>7.3599999999999888E-2</v>
      </c>
      <c r="AB369" s="4" t="str">
        <f>IF(Table1[[#This Row],[Profit$]]&lt;0,"loss","profit")</f>
        <v>profit</v>
      </c>
      <c r="AC369" s="4" t="str">
        <f>IF(Table1[[#This Row],[Discount]]&gt;0.2,"high",IF(Table1[[#This Row],[Discount]]&gt;0.1,"average","low"))</f>
        <v>low</v>
      </c>
      <c r="AD369" s="12">
        <f>Table1[[#This Row],[Profit$]]/Table1[[#This Row],[cost price$]]</f>
        <v>2.040816326530609E-2</v>
      </c>
    </row>
    <row r="370" spans="1:30" ht="15.75" customHeight="1" x14ac:dyDescent="0.3">
      <c r="A370" s="2">
        <v>369</v>
      </c>
      <c r="B370" s="2" t="s">
        <v>1289</v>
      </c>
      <c r="C370" s="3">
        <v>42664</v>
      </c>
      <c r="D370" s="3" t="str">
        <f>TEXT(Table1[[#This Row],[Order Date]],"MMMM")</f>
        <v>October</v>
      </c>
      <c r="E370" s="3" t="str">
        <f>TEXT(Table1[[#This Row],[Order Date]],"YYYy")</f>
        <v>2016</v>
      </c>
      <c r="F370" s="3">
        <v>42664</v>
      </c>
      <c r="G370" s="2" t="s">
        <v>1290</v>
      </c>
      <c r="H370" s="2" t="s">
        <v>1291</v>
      </c>
      <c r="I370" s="2" t="s">
        <v>1292</v>
      </c>
      <c r="J370" s="2" t="s">
        <v>38</v>
      </c>
      <c r="K370" s="2" t="s">
        <v>24</v>
      </c>
      <c r="L370" s="2" t="s">
        <v>1293</v>
      </c>
      <c r="M370" s="2" t="s">
        <v>746</v>
      </c>
      <c r="N370" s="2">
        <v>6040</v>
      </c>
      <c r="O370" s="2" t="s">
        <v>145</v>
      </c>
      <c r="P370" s="2" t="s">
        <v>1298</v>
      </c>
      <c r="Q370" s="2" t="s">
        <v>43</v>
      </c>
      <c r="R370" s="2" t="s">
        <v>56</v>
      </c>
      <c r="S370" s="2" t="s">
        <v>1299</v>
      </c>
      <c r="T370" s="6">
        <v>104.79</v>
      </c>
      <c r="U370" s="2">
        <v>7</v>
      </c>
      <c r="V370" s="9">
        <v>0</v>
      </c>
      <c r="W370" s="6">
        <v>29.341200000000008</v>
      </c>
      <c r="X370" s="12">
        <f>Table1[[#This Row],[Profit$]]/Table1[[#This Row],[Sales$]]</f>
        <v>0.28000000000000008</v>
      </c>
      <c r="Y370" s="13">
        <f>Table1[[#This Row],[Sales$]]-Table1[[#This Row],[Profit$]]</f>
        <v>75.448800000000006</v>
      </c>
      <c r="Z370" s="13">
        <f>Table1[[#This Row],[Sales$]]/Table1[[#This Row],[Quantity]]</f>
        <v>14.97</v>
      </c>
      <c r="AA370" s="13">
        <f>Table1[[#This Row],[Profit$]]/Table1[[#This Row],[Quantity]]</f>
        <v>4.1916000000000011</v>
      </c>
      <c r="AB370" s="4" t="str">
        <f>IF(Table1[[#This Row],[Profit$]]&lt;0,"loss","profit")</f>
        <v>profit</v>
      </c>
      <c r="AC370" s="4" t="str">
        <f>IF(Table1[[#This Row],[Discount]]&gt;0.2,"high",IF(Table1[[#This Row],[Discount]]&gt;0.1,"average","low"))</f>
        <v>low</v>
      </c>
      <c r="AD370" s="12">
        <f>Table1[[#This Row],[Profit$]]/Table1[[#This Row],[cost price$]]</f>
        <v>0.38888888888888895</v>
      </c>
    </row>
    <row r="371" spans="1:30" ht="15.75" customHeight="1" x14ac:dyDescent="0.3">
      <c r="A371" s="2">
        <v>370</v>
      </c>
      <c r="B371" s="2" t="s">
        <v>1289</v>
      </c>
      <c r="C371" s="3">
        <v>42664</v>
      </c>
      <c r="D371" s="3" t="str">
        <f>TEXT(Table1[[#This Row],[Order Date]],"MMMM")</f>
        <v>October</v>
      </c>
      <c r="E371" s="3" t="str">
        <f>TEXT(Table1[[#This Row],[Order Date]],"YYYy")</f>
        <v>2016</v>
      </c>
      <c r="F371" s="3">
        <v>42664</v>
      </c>
      <c r="G371" s="2" t="s">
        <v>1290</v>
      </c>
      <c r="H371" s="2" t="s">
        <v>1291</v>
      </c>
      <c r="I371" s="2" t="s">
        <v>1292</v>
      </c>
      <c r="J371" s="2" t="s">
        <v>38</v>
      </c>
      <c r="K371" s="2" t="s">
        <v>24</v>
      </c>
      <c r="L371" s="2" t="s">
        <v>1293</v>
      </c>
      <c r="M371" s="2" t="s">
        <v>746</v>
      </c>
      <c r="N371" s="2">
        <v>6040</v>
      </c>
      <c r="O371" s="2" t="s">
        <v>145</v>
      </c>
      <c r="P371" s="2" t="s">
        <v>198</v>
      </c>
      <c r="Q371" s="2" t="s">
        <v>29</v>
      </c>
      <c r="R371" s="2" t="s">
        <v>30</v>
      </c>
      <c r="S371" s="2" t="s">
        <v>199</v>
      </c>
      <c r="T371" s="6">
        <v>1043.92</v>
      </c>
      <c r="U371" s="2">
        <v>4</v>
      </c>
      <c r="V371" s="9">
        <v>0</v>
      </c>
      <c r="W371" s="6">
        <v>271.41920000000005</v>
      </c>
      <c r="X371" s="12">
        <f>Table1[[#This Row],[Profit$]]/Table1[[#This Row],[Sales$]]</f>
        <v>0.26</v>
      </c>
      <c r="Y371" s="13">
        <f>Table1[[#This Row],[Sales$]]-Table1[[#This Row],[Profit$]]</f>
        <v>772.50080000000003</v>
      </c>
      <c r="Z371" s="13">
        <f>Table1[[#This Row],[Sales$]]/Table1[[#This Row],[Quantity]]</f>
        <v>260.98</v>
      </c>
      <c r="AA371" s="13">
        <f>Table1[[#This Row],[Profit$]]/Table1[[#This Row],[Quantity]]</f>
        <v>67.854800000000012</v>
      </c>
      <c r="AB371" s="4" t="str">
        <f>IF(Table1[[#This Row],[Profit$]]&lt;0,"loss","profit")</f>
        <v>profit</v>
      </c>
      <c r="AC371" s="4" t="str">
        <f>IF(Table1[[#This Row],[Discount]]&gt;0.2,"high",IF(Table1[[#This Row],[Discount]]&gt;0.1,"average","low"))</f>
        <v>low</v>
      </c>
      <c r="AD371" s="12">
        <f>Table1[[#This Row],[Profit$]]/Table1[[#This Row],[cost price$]]</f>
        <v>0.35135135135135143</v>
      </c>
    </row>
    <row r="372" spans="1:30" ht="15.75" customHeight="1" x14ac:dyDescent="0.3">
      <c r="A372" s="2">
        <v>371</v>
      </c>
      <c r="B372" s="2" t="s">
        <v>1300</v>
      </c>
      <c r="C372" s="3">
        <v>42884</v>
      </c>
      <c r="D372" s="3" t="str">
        <f>TEXT(Table1[[#This Row],[Order Date]],"MMMM")</f>
        <v>May</v>
      </c>
      <c r="E372" s="3" t="str">
        <f>TEXT(Table1[[#This Row],[Order Date]],"YYYy")</f>
        <v>2017</v>
      </c>
      <c r="F372" s="3">
        <v>42890</v>
      </c>
      <c r="G372" s="2" t="s">
        <v>47</v>
      </c>
      <c r="H372" s="2" t="s">
        <v>1301</v>
      </c>
      <c r="I372" s="2" t="s">
        <v>1302</v>
      </c>
      <c r="J372" s="2" t="s">
        <v>23</v>
      </c>
      <c r="K372" s="2" t="s">
        <v>24</v>
      </c>
      <c r="L372" s="2" t="s">
        <v>1303</v>
      </c>
      <c r="M372" s="2" t="s">
        <v>101</v>
      </c>
      <c r="N372" s="2">
        <v>78550</v>
      </c>
      <c r="O372" s="2" t="s">
        <v>102</v>
      </c>
      <c r="P372" s="2" t="s">
        <v>1304</v>
      </c>
      <c r="Q372" s="2" t="s">
        <v>43</v>
      </c>
      <c r="R372" s="2" t="s">
        <v>87</v>
      </c>
      <c r="S372" s="2" t="s">
        <v>1305</v>
      </c>
      <c r="T372" s="6">
        <v>25.920000000000005</v>
      </c>
      <c r="U372" s="2">
        <v>5</v>
      </c>
      <c r="V372" s="9">
        <v>0.2</v>
      </c>
      <c r="W372" s="6">
        <v>9.3960000000000008</v>
      </c>
      <c r="X372" s="12">
        <f>Table1[[#This Row],[Profit$]]/Table1[[#This Row],[Sales$]]</f>
        <v>0.36249999999999993</v>
      </c>
      <c r="Y372" s="13">
        <f>Table1[[#This Row],[Sales$]]-Table1[[#This Row],[Profit$]]</f>
        <v>16.524000000000004</v>
      </c>
      <c r="Z372" s="13">
        <f>Table1[[#This Row],[Sales$]]/Table1[[#This Row],[Quantity]]</f>
        <v>5.1840000000000011</v>
      </c>
      <c r="AA372" s="13">
        <f>Table1[[#This Row],[Profit$]]/Table1[[#This Row],[Quantity]]</f>
        <v>1.8792000000000002</v>
      </c>
      <c r="AB372" s="4" t="str">
        <f>IF(Table1[[#This Row],[Profit$]]&lt;0,"loss","profit")</f>
        <v>profit</v>
      </c>
      <c r="AC372" s="4" t="str">
        <f>IF(Table1[[#This Row],[Discount]]&gt;0.2,"high",IF(Table1[[#This Row],[Discount]]&gt;0.1,"average","low"))</f>
        <v>average</v>
      </c>
      <c r="AD372" s="12">
        <f>Table1[[#This Row],[Profit$]]/Table1[[#This Row],[cost price$]]</f>
        <v>0.56862745098039202</v>
      </c>
    </row>
    <row r="373" spans="1:30" ht="15.75" customHeight="1" x14ac:dyDescent="0.3">
      <c r="A373" s="2">
        <v>372</v>
      </c>
      <c r="B373" s="2" t="s">
        <v>1300</v>
      </c>
      <c r="C373" s="3">
        <v>42884</v>
      </c>
      <c r="D373" s="3" t="str">
        <f>TEXT(Table1[[#This Row],[Order Date]],"MMMM")</f>
        <v>May</v>
      </c>
      <c r="E373" s="3" t="str">
        <f>TEXT(Table1[[#This Row],[Order Date]],"YYYy")</f>
        <v>2017</v>
      </c>
      <c r="F373" s="3">
        <v>42890</v>
      </c>
      <c r="G373" s="2" t="s">
        <v>47</v>
      </c>
      <c r="H373" s="2" t="s">
        <v>1301</v>
      </c>
      <c r="I373" s="2" t="s">
        <v>1302</v>
      </c>
      <c r="J373" s="2" t="s">
        <v>23</v>
      </c>
      <c r="K373" s="2" t="s">
        <v>24</v>
      </c>
      <c r="L373" s="2" t="s">
        <v>1303</v>
      </c>
      <c r="M373" s="2" t="s">
        <v>101</v>
      </c>
      <c r="N373" s="2">
        <v>78550</v>
      </c>
      <c r="O373" s="2" t="s">
        <v>102</v>
      </c>
      <c r="P373" s="2" t="s">
        <v>1306</v>
      </c>
      <c r="Q373" s="2" t="s">
        <v>43</v>
      </c>
      <c r="R373" s="2" t="s">
        <v>56</v>
      </c>
      <c r="S373" s="2" t="s">
        <v>1307</v>
      </c>
      <c r="T373" s="6">
        <v>53.424000000000007</v>
      </c>
      <c r="U373" s="2">
        <v>3</v>
      </c>
      <c r="V373" s="9">
        <v>0.2</v>
      </c>
      <c r="W373" s="6">
        <v>4.6746000000000016</v>
      </c>
      <c r="X373" s="12">
        <f>Table1[[#This Row],[Profit$]]/Table1[[#This Row],[Sales$]]</f>
        <v>8.7500000000000022E-2</v>
      </c>
      <c r="Y373" s="13">
        <f>Table1[[#This Row],[Sales$]]-Table1[[#This Row],[Profit$]]</f>
        <v>48.749400000000009</v>
      </c>
      <c r="Z373" s="13">
        <f>Table1[[#This Row],[Sales$]]/Table1[[#This Row],[Quantity]]</f>
        <v>17.808000000000003</v>
      </c>
      <c r="AA373" s="13">
        <f>Table1[[#This Row],[Profit$]]/Table1[[#This Row],[Quantity]]</f>
        <v>1.5582000000000005</v>
      </c>
      <c r="AB373" s="4" t="str">
        <f>IF(Table1[[#This Row],[Profit$]]&lt;0,"loss","profit")</f>
        <v>profit</v>
      </c>
      <c r="AC373" s="4" t="str">
        <f>IF(Table1[[#This Row],[Discount]]&gt;0.2,"high",IF(Table1[[#This Row],[Discount]]&gt;0.1,"average","low"))</f>
        <v>average</v>
      </c>
      <c r="AD373" s="12">
        <f>Table1[[#This Row],[Profit$]]/Table1[[#This Row],[cost price$]]</f>
        <v>9.5890410958904132E-2</v>
      </c>
    </row>
    <row r="374" spans="1:30" ht="15.75" customHeight="1" x14ac:dyDescent="0.3">
      <c r="A374" s="2">
        <v>373</v>
      </c>
      <c r="B374" s="2" t="s">
        <v>1308</v>
      </c>
      <c r="C374" s="3">
        <v>41843</v>
      </c>
      <c r="D374" s="3" t="str">
        <f>TEXT(Table1[[#This Row],[Order Date]],"MMMM")</f>
        <v>July</v>
      </c>
      <c r="E374" s="3" t="str">
        <f>TEXT(Table1[[#This Row],[Order Date]],"YYYy")</f>
        <v>2014</v>
      </c>
      <c r="F374" s="3">
        <v>41847</v>
      </c>
      <c r="G374" s="2" t="s">
        <v>47</v>
      </c>
      <c r="H374" s="2" t="s">
        <v>1309</v>
      </c>
      <c r="I374" s="2" t="s">
        <v>1310</v>
      </c>
      <c r="J374" s="2" t="s">
        <v>23</v>
      </c>
      <c r="K374" s="2" t="s">
        <v>24</v>
      </c>
      <c r="L374" s="2" t="s">
        <v>1311</v>
      </c>
      <c r="M374" s="2" t="s">
        <v>307</v>
      </c>
      <c r="N374" s="2">
        <v>85705</v>
      </c>
      <c r="O374" s="2" t="s">
        <v>41</v>
      </c>
      <c r="P374" s="2" t="s">
        <v>1208</v>
      </c>
      <c r="Q374" s="2" t="s">
        <v>43</v>
      </c>
      <c r="R374" s="2" t="s">
        <v>72</v>
      </c>
      <c r="S374" s="2" t="s">
        <v>1209</v>
      </c>
      <c r="T374" s="6">
        <v>8.1600000000000019</v>
      </c>
      <c r="U374" s="2">
        <v>5</v>
      </c>
      <c r="V374" s="9">
        <v>0.7</v>
      </c>
      <c r="W374" s="6">
        <v>-5.7119999999999997</v>
      </c>
      <c r="X374" s="12">
        <f>Table1[[#This Row],[Profit$]]/Table1[[#This Row],[Sales$]]</f>
        <v>-0.69999999999999984</v>
      </c>
      <c r="Y374" s="13">
        <f>Table1[[#This Row],[Sales$]]-Table1[[#This Row],[Profit$]]</f>
        <v>13.872000000000002</v>
      </c>
      <c r="Z374" s="13">
        <f>Table1[[#This Row],[Sales$]]/Table1[[#This Row],[Quantity]]</f>
        <v>1.6320000000000003</v>
      </c>
      <c r="AA374" s="13">
        <f>Table1[[#This Row],[Profit$]]/Table1[[#This Row],[Quantity]]</f>
        <v>-1.1423999999999999</v>
      </c>
      <c r="AB374" s="4" t="str">
        <f>IF(Table1[[#This Row],[Profit$]]&lt;0,"loss","profit")</f>
        <v>loss</v>
      </c>
      <c r="AC374" s="4" t="str">
        <f>IF(Table1[[#This Row],[Discount]]&gt;0.2,"high",IF(Table1[[#This Row],[Discount]]&gt;0.1,"average","low"))</f>
        <v>high</v>
      </c>
      <c r="AD374" s="12">
        <f>Table1[[#This Row],[Profit$]]/Table1[[#This Row],[cost price$]]</f>
        <v>-0.41176470588235287</v>
      </c>
    </row>
    <row r="375" spans="1:30" ht="15.75" customHeight="1" x14ac:dyDescent="0.3">
      <c r="A375" s="2">
        <v>374</v>
      </c>
      <c r="B375" s="2" t="s">
        <v>1308</v>
      </c>
      <c r="C375" s="3">
        <v>41843</v>
      </c>
      <c r="D375" s="3" t="str">
        <f>TEXT(Table1[[#This Row],[Order Date]],"MMMM")</f>
        <v>July</v>
      </c>
      <c r="E375" s="3" t="str">
        <f>TEXT(Table1[[#This Row],[Order Date]],"YYYy")</f>
        <v>2014</v>
      </c>
      <c r="F375" s="3">
        <v>41847</v>
      </c>
      <c r="G375" s="2" t="s">
        <v>47</v>
      </c>
      <c r="H375" s="2" t="s">
        <v>1309</v>
      </c>
      <c r="I375" s="2" t="s">
        <v>1310</v>
      </c>
      <c r="J375" s="2" t="s">
        <v>23</v>
      </c>
      <c r="K375" s="2" t="s">
        <v>24</v>
      </c>
      <c r="L375" s="2" t="s">
        <v>1311</v>
      </c>
      <c r="M375" s="2" t="s">
        <v>307</v>
      </c>
      <c r="N375" s="2">
        <v>85705</v>
      </c>
      <c r="O375" s="2" t="s">
        <v>41</v>
      </c>
      <c r="P375" s="2" t="s">
        <v>1312</v>
      </c>
      <c r="Q375" s="2" t="s">
        <v>68</v>
      </c>
      <c r="R375" s="2" t="s">
        <v>158</v>
      </c>
      <c r="S375" s="2" t="s">
        <v>1313</v>
      </c>
      <c r="T375" s="6">
        <v>1023.9360000000001</v>
      </c>
      <c r="U375" s="2">
        <v>8</v>
      </c>
      <c r="V375" s="9">
        <v>0.2</v>
      </c>
      <c r="W375" s="6">
        <v>179.1887999999999</v>
      </c>
      <c r="X375" s="12">
        <f>Table1[[#This Row],[Profit$]]/Table1[[#This Row],[Sales$]]</f>
        <v>0.17499999999999988</v>
      </c>
      <c r="Y375" s="13">
        <f>Table1[[#This Row],[Sales$]]-Table1[[#This Row],[Profit$]]</f>
        <v>844.74720000000025</v>
      </c>
      <c r="Z375" s="13">
        <f>Table1[[#This Row],[Sales$]]/Table1[[#This Row],[Quantity]]</f>
        <v>127.99200000000002</v>
      </c>
      <c r="AA375" s="13">
        <f>Table1[[#This Row],[Profit$]]/Table1[[#This Row],[Quantity]]</f>
        <v>22.398599999999988</v>
      </c>
      <c r="AB375" s="4" t="str">
        <f>IF(Table1[[#This Row],[Profit$]]&lt;0,"loss","profit")</f>
        <v>profit</v>
      </c>
      <c r="AC375" s="4" t="str">
        <f>IF(Table1[[#This Row],[Discount]]&gt;0.2,"high",IF(Table1[[#This Row],[Discount]]&gt;0.1,"average","low"))</f>
        <v>average</v>
      </c>
      <c r="AD375" s="12">
        <f>Table1[[#This Row],[Profit$]]/Table1[[#This Row],[cost price$]]</f>
        <v>0.21212121212121193</v>
      </c>
    </row>
    <row r="376" spans="1:30" ht="15.75" customHeight="1" x14ac:dyDescent="0.3">
      <c r="A376" s="2">
        <v>375</v>
      </c>
      <c r="B376" s="2" t="s">
        <v>1308</v>
      </c>
      <c r="C376" s="3">
        <v>41843</v>
      </c>
      <c r="D376" s="3" t="str">
        <f>TEXT(Table1[[#This Row],[Order Date]],"MMMM")</f>
        <v>July</v>
      </c>
      <c r="E376" s="3" t="str">
        <f>TEXT(Table1[[#This Row],[Order Date]],"YYYy")</f>
        <v>2014</v>
      </c>
      <c r="F376" s="3">
        <v>41847</v>
      </c>
      <c r="G376" s="2" t="s">
        <v>47</v>
      </c>
      <c r="H376" s="2" t="s">
        <v>1309</v>
      </c>
      <c r="I376" s="2" t="s">
        <v>1310</v>
      </c>
      <c r="J376" s="2" t="s">
        <v>23</v>
      </c>
      <c r="K376" s="2" t="s">
        <v>24</v>
      </c>
      <c r="L376" s="2" t="s">
        <v>1311</v>
      </c>
      <c r="M376" s="2" t="s">
        <v>307</v>
      </c>
      <c r="N376" s="2">
        <v>85705</v>
      </c>
      <c r="O376" s="2" t="s">
        <v>41</v>
      </c>
      <c r="P376" s="2" t="s">
        <v>1314</v>
      </c>
      <c r="Q376" s="2" t="s">
        <v>43</v>
      </c>
      <c r="R376" s="2" t="s">
        <v>65</v>
      </c>
      <c r="S376" s="2" t="s">
        <v>1315</v>
      </c>
      <c r="T376" s="6">
        <v>9.24</v>
      </c>
      <c r="U376" s="2">
        <v>1</v>
      </c>
      <c r="V376" s="9">
        <v>0.2</v>
      </c>
      <c r="W376" s="6">
        <v>0.92399999999999993</v>
      </c>
      <c r="X376" s="12">
        <f>Table1[[#This Row],[Profit$]]/Table1[[#This Row],[Sales$]]</f>
        <v>9.9999999999999992E-2</v>
      </c>
      <c r="Y376" s="13">
        <f>Table1[[#This Row],[Sales$]]-Table1[[#This Row],[Profit$]]</f>
        <v>8.3160000000000007</v>
      </c>
      <c r="Z376" s="13">
        <f>Table1[[#This Row],[Sales$]]/Table1[[#This Row],[Quantity]]</f>
        <v>9.24</v>
      </c>
      <c r="AA376" s="13">
        <f>Table1[[#This Row],[Profit$]]/Table1[[#This Row],[Quantity]]</f>
        <v>0.92399999999999993</v>
      </c>
      <c r="AB376" s="4" t="str">
        <f>IF(Table1[[#This Row],[Profit$]]&lt;0,"loss","profit")</f>
        <v>profit</v>
      </c>
      <c r="AC376" s="4" t="str">
        <f>IF(Table1[[#This Row],[Discount]]&gt;0.2,"high",IF(Table1[[#This Row],[Discount]]&gt;0.1,"average","low"))</f>
        <v>average</v>
      </c>
      <c r="AD376" s="12">
        <f>Table1[[#This Row],[Profit$]]/Table1[[#This Row],[cost price$]]</f>
        <v>0.11111111111111109</v>
      </c>
    </row>
    <row r="377" spans="1:30" ht="15.75" customHeight="1" x14ac:dyDescent="0.3">
      <c r="A377" s="2">
        <v>376</v>
      </c>
      <c r="B377" s="2" t="s">
        <v>1308</v>
      </c>
      <c r="C377" s="3">
        <v>41843</v>
      </c>
      <c r="D377" s="3" t="str">
        <f>TEXT(Table1[[#This Row],[Order Date]],"MMMM")</f>
        <v>July</v>
      </c>
      <c r="E377" s="3" t="str">
        <f>TEXT(Table1[[#This Row],[Order Date]],"YYYy")</f>
        <v>2014</v>
      </c>
      <c r="F377" s="3">
        <v>41847</v>
      </c>
      <c r="G377" s="2" t="s">
        <v>47</v>
      </c>
      <c r="H377" s="2" t="s">
        <v>1309</v>
      </c>
      <c r="I377" s="2" t="s">
        <v>1310</v>
      </c>
      <c r="J377" s="2" t="s">
        <v>23</v>
      </c>
      <c r="K377" s="2" t="s">
        <v>24</v>
      </c>
      <c r="L377" s="2" t="s">
        <v>1311</v>
      </c>
      <c r="M377" s="2" t="s">
        <v>307</v>
      </c>
      <c r="N377" s="2">
        <v>85705</v>
      </c>
      <c r="O377" s="2" t="s">
        <v>41</v>
      </c>
      <c r="P377" s="2" t="s">
        <v>1316</v>
      </c>
      <c r="Q377" s="2" t="s">
        <v>68</v>
      </c>
      <c r="R377" s="2" t="s">
        <v>158</v>
      </c>
      <c r="S377" s="2" t="s">
        <v>1317</v>
      </c>
      <c r="T377" s="6">
        <v>479.04</v>
      </c>
      <c r="U377" s="2">
        <v>10</v>
      </c>
      <c r="V377" s="9">
        <v>0.2</v>
      </c>
      <c r="W377" s="6">
        <v>-29.940000000000012</v>
      </c>
      <c r="X377" s="12">
        <f>Table1[[#This Row],[Profit$]]/Table1[[#This Row],[Sales$]]</f>
        <v>-6.2500000000000028E-2</v>
      </c>
      <c r="Y377" s="13">
        <f>Table1[[#This Row],[Sales$]]-Table1[[#This Row],[Profit$]]</f>
        <v>508.98</v>
      </c>
      <c r="Z377" s="13">
        <f>Table1[[#This Row],[Sales$]]/Table1[[#This Row],[Quantity]]</f>
        <v>47.904000000000003</v>
      </c>
      <c r="AA377" s="13">
        <f>Table1[[#This Row],[Profit$]]/Table1[[#This Row],[Quantity]]</f>
        <v>-2.9940000000000011</v>
      </c>
      <c r="AB377" s="4" t="str">
        <f>IF(Table1[[#This Row],[Profit$]]&lt;0,"loss","profit")</f>
        <v>loss</v>
      </c>
      <c r="AC377" s="4" t="str">
        <f>IF(Table1[[#This Row],[Discount]]&gt;0.2,"high",IF(Table1[[#This Row],[Discount]]&gt;0.1,"average","low"))</f>
        <v>average</v>
      </c>
      <c r="AD377" s="12">
        <f>Table1[[#This Row],[Profit$]]/Table1[[#This Row],[cost price$]]</f>
        <v>-5.8823529411764726E-2</v>
      </c>
    </row>
    <row r="378" spans="1:30" ht="15.75" customHeight="1" x14ac:dyDescent="0.3">
      <c r="A378" s="2">
        <v>377</v>
      </c>
      <c r="B378" s="2" t="s">
        <v>1318</v>
      </c>
      <c r="C378" s="3">
        <v>42641</v>
      </c>
      <c r="D378" s="3" t="str">
        <f>TEXT(Table1[[#This Row],[Order Date]],"MMMM")</f>
        <v>September</v>
      </c>
      <c r="E378" s="3" t="str">
        <f>TEXT(Table1[[#This Row],[Order Date]],"YYYy")</f>
        <v>2016</v>
      </c>
      <c r="F378" s="3">
        <v>42644</v>
      </c>
      <c r="G378" s="2" t="s">
        <v>185</v>
      </c>
      <c r="H378" s="2" t="s">
        <v>1319</v>
      </c>
      <c r="I378" s="2" t="s">
        <v>1320</v>
      </c>
      <c r="J378" s="2" t="s">
        <v>38</v>
      </c>
      <c r="K378" s="2" t="s">
        <v>24</v>
      </c>
      <c r="L378" s="2" t="s">
        <v>1321</v>
      </c>
      <c r="M378" s="2" t="s">
        <v>208</v>
      </c>
      <c r="N378" s="2">
        <v>62301</v>
      </c>
      <c r="O378" s="2" t="s">
        <v>102</v>
      </c>
      <c r="P378" s="2" t="s">
        <v>1322</v>
      </c>
      <c r="Q378" s="2" t="s">
        <v>43</v>
      </c>
      <c r="R378" s="2" t="s">
        <v>87</v>
      </c>
      <c r="S378" s="2" t="s">
        <v>1323</v>
      </c>
      <c r="T378" s="6">
        <v>99.13600000000001</v>
      </c>
      <c r="U378" s="2">
        <v>4</v>
      </c>
      <c r="V378" s="9">
        <v>0.2</v>
      </c>
      <c r="W378" s="6">
        <v>30.979999999999993</v>
      </c>
      <c r="X378" s="12">
        <f>Table1[[#This Row],[Profit$]]/Table1[[#This Row],[Sales$]]</f>
        <v>0.31249999999999989</v>
      </c>
      <c r="Y378" s="13">
        <f>Table1[[#This Row],[Sales$]]-Table1[[#This Row],[Profit$]]</f>
        <v>68.15600000000002</v>
      </c>
      <c r="Z378" s="13">
        <f>Table1[[#This Row],[Sales$]]/Table1[[#This Row],[Quantity]]</f>
        <v>24.784000000000002</v>
      </c>
      <c r="AA378" s="13">
        <f>Table1[[#This Row],[Profit$]]/Table1[[#This Row],[Quantity]]</f>
        <v>7.7449999999999983</v>
      </c>
      <c r="AB378" s="4" t="str">
        <f>IF(Table1[[#This Row],[Profit$]]&lt;0,"loss","profit")</f>
        <v>profit</v>
      </c>
      <c r="AC378" s="4" t="str">
        <f>IF(Table1[[#This Row],[Discount]]&gt;0.2,"high",IF(Table1[[#This Row],[Discount]]&gt;0.1,"average","low"))</f>
        <v>average</v>
      </c>
      <c r="AD378" s="12">
        <f>Table1[[#This Row],[Profit$]]/Table1[[#This Row],[cost price$]]</f>
        <v>0.45454545454545431</v>
      </c>
    </row>
    <row r="379" spans="1:30" ht="15.75" customHeight="1" x14ac:dyDescent="0.3">
      <c r="A379" s="2">
        <v>378</v>
      </c>
      <c r="B379" s="2" t="s">
        <v>1324</v>
      </c>
      <c r="C379" s="3">
        <v>42974</v>
      </c>
      <c r="D379" s="3" t="str">
        <f>TEXT(Table1[[#This Row],[Order Date]],"MMMM")</f>
        <v>August</v>
      </c>
      <c r="E379" s="3" t="str">
        <f>TEXT(Table1[[#This Row],[Order Date]],"YYYy")</f>
        <v>2017</v>
      </c>
      <c r="F379" s="3">
        <v>42979</v>
      </c>
      <c r="G379" s="2" t="s">
        <v>47</v>
      </c>
      <c r="H379" s="2" t="s">
        <v>1325</v>
      </c>
      <c r="I379" s="2" t="s">
        <v>1326</v>
      </c>
      <c r="J379" s="2" t="s">
        <v>38</v>
      </c>
      <c r="K379" s="2" t="s">
        <v>24</v>
      </c>
      <c r="L379" s="2" t="s">
        <v>610</v>
      </c>
      <c r="M379" s="2" t="s">
        <v>1245</v>
      </c>
      <c r="N379" s="2">
        <v>2038</v>
      </c>
      <c r="O379" s="2" t="s">
        <v>145</v>
      </c>
      <c r="P379" s="2" t="s">
        <v>1327</v>
      </c>
      <c r="Q379" s="2" t="s">
        <v>29</v>
      </c>
      <c r="R379" s="2" t="s">
        <v>53</v>
      </c>
      <c r="S379" s="2" t="s">
        <v>1328</v>
      </c>
      <c r="T379" s="6">
        <v>1488.4239999999998</v>
      </c>
      <c r="U379" s="2">
        <v>7</v>
      </c>
      <c r="V379" s="9">
        <v>0.3</v>
      </c>
      <c r="W379" s="6">
        <v>-297.68479999999983</v>
      </c>
      <c r="X379" s="12">
        <f>Table1[[#This Row],[Profit$]]/Table1[[#This Row],[Sales$]]</f>
        <v>-0.19999999999999993</v>
      </c>
      <c r="Y379" s="13">
        <f>Table1[[#This Row],[Sales$]]-Table1[[#This Row],[Profit$]]</f>
        <v>1786.1087999999995</v>
      </c>
      <c r="Z379" s="13">
        <f>Table1[[#This Row],[Sales$]]/Table1[[#This Row],[Quantity]]</f>
        <v>212.63199999999998</v>
      </c>
      <c r="AA379" s="13">
        <f>Table1[[#This Row],[Profit$]]/Table1[[#This Row],[Quantity]]</f>
        <v>-42.526399999999974</v>
      </c>
      <c r="AB379" s="4" t="str">
        <f>IF(Table1[[#This Row],[Profit$]]&lt;0,"loss","profit")</f>
        <v>loss</v>
      </c>
      <c r="AC379" s="4" t="str">
        <f>IF(Table1[[#This Row],[Discount]]&gt;0.2,"high",IF(Table1[[#This Row],[Discount]]&gt;0.1,"average","low"))</f>
        <v>high</v>
      </c>
      <c r="AD379" s="12">
        <f>Table1[[#This Row],[Profit$]]/Table1[[#This Row],[cost price$]]</f>
        <v>-0.1666666666666666</v>
      </c>
    </row>
    <row r="380" spans="1:30" ht="15.75" customHeight="1" x14ac:dyDescent="0.3">
      <c r="A380" s="2">
        <v>379</v>
      </c>
      <c r="B380" s="2" t="s">
        <v>1329</v>
      </c>
      <c r="C380" s="3">
        <v>42122</v>
      </c>
      <c r="D380" s="3" t="str">
        <f>TEXT(Table1[[#This Row],[Order Date]],"MMMM")</f>
        <v>April</v>
      </c>
      <c r="E380" s="3" t="str">
        <f>TEXT(Table1[[#This Row],[Order Date]],"YYYy")</f>
        <v>2015</v>
      </c>
      <c r="F380" s="3">
        <v>42129</v>
      </c>
      <c r="G380" s="2" t="s">
        <v>47</v>
      </c>
      <c r="H380" s="2" t="s">
        <v>1330</v>
      </c>
      <c r="I380" s="2" t="s">
        <v>1331</v>
      </c>
      <c r="J380" s="2" t="s">
        <v>23</v>
      </c>
      <c r="K380" s="2" t="s">
        <v>24</v>
      </c>
      <c r="L380" s="2" t="s">
        <v>181</v>
      </c>
      <c r="M380" s="2" t="s">
        <v>101</v>
      </c>
      <c r="N380" s="2">
        <v>77095</v>
      </c>
      <c r="O380" s="2" t="s">
        <v>102</v>
      </c>
      <c r="P380" s="2" t="s">
        <v>1332</v>
      </c>
      <c r="Q380" s="2" t="s">
        <v>43</v>
      </c>
      <c r="R380" s="2" t="s">
        <v>75</v>
      </c>
      <c r="S380" s="2" t="s">
        <v>1333</v>
      </c>
      <c r="T380" s="6">
        <v>8.6519999999999975</v>
      </c>
      <c r="U380" s="2">
        <v>3</v>
      </c>
      <c r="V380" s="9">
        <v>0.8</v>
      </c>
      <c r="W380" s="6">
        <v>-20.332200000000007</v>
      </c>
      <c r="X380" s="12">
        <f>Table1[[#This Row],[Profit$]]/Table1[[#This Row],[Sales$]]</f>
        <v>-2.3500000000000014</v>
      </c>
      <c r="Y380" s="13">
        <f>Table1[[#This Row],[Sales$]]-Table1[[#This Row],[Profit$]]</f>
        <v>28.984200000000005</v>
      </c>
      <c r="Z380" s="13">
        <f>Table1[[#This Row],[Sales$]]/Table1[[#This Row],[Quantity]]</f>
        <v>2.883999999999999</v>
      </c>
      <c r="AA380" s="13">
        <f>Table1[[#This Row],[Profit$]]/Table1[[#This Row],[Quantity]]</f>
        <v>-6.7774000000000028</v>
      </c>
      <c r="AB380" s="4" t="str">
        <f>IF(Table1[[#This Row],[Profit$]]&lt;0,"loss","profit")</f>
        <v>loss</v>
      </c>
      <c r="AC380" s="4" t="str">
        <f>IF(Table1[[#This Row],[Discount]]&gt;0.2,"high",IF(Table1[[#This Row],[Discount]]&gt;0.1,"average","low"))</f>
        <v>high</v>
      </c>
      <c r="AD380" s="12">
        <f>Table1[[#This Row],[Profit$]]/Table1[[#This Row],[cost price$]]</f>
        <v>-0.70149253731343297</v>
      </c>
    </row>
    <row r="381" spans="1:30" ht="15.75" customHeight="1" x14ac:dyDescent="0.3">
      <c r="A381" s="2">
        <v>380</v>
      </c>
      <c r="B381" s="2" t="s">
        <v>1329</v>
      </c>
      <c r="C381" s="3">
        <v>42122</v>
      </c>
      <c r="D381" s="3" t="str">
        <f>TEXT(Table1[[#This Row],[Order Date]],"MMMM")</f>
        <v>April</v>
      </c>
      <c r="E381" s="3" t="str">
        <f>TEXT(Table1[[#This Row],[Order Date]],"YYYy")</f>
        <v>2015</v>
      </c>
      <c r="F381" s="3">
        <v>42129</v>
      </c>
      <c r="G381" s="2" t="s">
        <v>47</v>
      </c>
      <c r="H381" s="2" t="s">
        <v>1330</v>
      </c>
      <c r="I381" s="2" t="s">
        <v>1331</v>
      </c>
      <c r="J381" s="2" t="s">
        <v>23</v>
      </c>
      <c r="K381" s="2" t="s">
        <v>24</v>
      </c>
      <c r="L381" s="2" t="s">
        <v>181</v>
      </c>
      <c r="M381" s="2" t="s">
        <v>101</v>
      </c>
      <c r="N381" s="2">
        <v>77095</v>
      </c>
      <c r="O381" s="2" t="s">
        <v>102</v>
      </c>
      <c r="P381" s="2" t="s">
        <v>1334</v>
      </c>
      <c r="Q381" s="2" t="s">
        <v>43</v>
      </c>
      <c r="R381" s="2" t="s">
        <v>56</v>
      </c>
      <c r="S381" s="2" t="s">
        <v>1335</v>
      </c>
      <c r="T381" s="6">
        <v>23.832000000000001</v>
      </c>
      <c r="U381" s="2">
        <v>3</v>
      </c>
      <c r="V381" s="9">
        <v>0.2</v>
      </c>
      <c r="W381" s="6">
        <v>2.6810999999999954</v>
      </c>
      <c r="X381" s="12">
        <f>Table1[[#This Row],[Profit$]]/Table1[[#This Row],[Sales$]]</f>
        <v>0.11249999999999981</v>
      </c>
      <c r="Y381" s="13">
        <f>Table1[[#This Row],[Sales$]]-Table1[[#This Row],[Profit$]]</f>
        <v>21.150900000000007</v>
      </c>
      <c r="Z381" s="13">
        <f>Table1[[#This Row],[Sales$]]/Table1[[#This Row],[Quantity]]</f>
        <v>7.944</v>
      </c>
      <c r="AA381" s="13">
        <f>Table1[[#This Row],[Profit$]]/Table1[[#This Row],[Quantity]]</f>
        <v>0.8936999999999985</v>
      </c>
      <c r="AB381" s="4" t="str">
        <f>IF(Table1[[#This Row],[Profit$]]&lt;0,"loss","profit")</f>
        <v>profit</v>
      </c>
      <c r="AC381" s="4" t="str">
        <f>IF(Table1[[#This Row],[Discount]]&gt;0.2,"high",IF(Table1[[#This Row],[Discount]]&gt;0.1,"average","low"))</f>
        <v>average</v>
      </c>
      <c r="AD381" s="12">
        <f>Table1[[#This Row],[Profit$]]/Table1[[#This Row],[cost price$]]</f>
        <v>0.12676056338028144</v>
      </c>
    </row>
    <row r="382" spans="1:30" ht="15.75" customHeight="1" x14ac:dyDescent="0.3">
      <c r="A382" s="2">
        <v>381</v>
      </c>
      <c r="B382" s="2" t="s">
        <v>1329</v>
      </c>
      <c r="C382" s="3">
        <v>42122</v>
      </c>
      <c r="D382" s="3" t="str">
        <f>TEXT(Table1[[#This Row],[Order Date]],"MMMM")</f>
        <v>April</v>
      </c>
      <c r="E382" s="3" t="str">
        <f>TEXT(Table1[[#This Row],[Order Date]],"YYYy")</f>
        <v>2015</v>
      </c>
      <c r="F382" s="3">
        <v>42129</v>
      </c>
      <c r="G382" s="2" t="s">
        <v>47</v>
      </c>
      <c r="H382" s="2" t="s">
        <v>1330</v>
      </c>
      <c r="I382" s="2" t="s">
        <v>1331</v>
      </c>
      <c r="J382" s="2" t="s">
        <v>23</v>
      </c>
      <c r="K382" s="2" t="s">
        <v>24</v>
      </c>
      <c r="L382" s="2" t="s">
        <v>181</v>
      </c>
      <c r="M382" s="2" t="s">
        <v>101</v>
      </c>
      <c r="N382" s="2">
        <v>77095</v>
      </c>
      <c r="O382" s="2" t="s">
        <v>102</v>
      </c>
      <c r="P382" s="2" t="s">
        <v>1336</v>
      </c>
      <c r="Q382" s="2" t="s">
        <v>43</v>
      </c>
      <c r="R382" s="2" t="s">
        <v>72</v>
      </c>
      <c r="S382" s="2" t="s">
        <v>1337</v>
      </c>
      <c r="T382" s="6">
        <v>12.175999999999998</v>
      </c>
      <c r="U382" s="2">
        <v>4</v>
      </c>
      <c r="V382" s="9">
        <v>0.8</v>
      </c>
      <c r="W382" s="6">
        <v>-18.872800000000009</v>
      </c>
      <c r="X382" s="12">
        <f>Table1[[#This Row],[Profit$]]/Table1[[#This Row],[Sales$]]</f>
        <v>-1.5500000000000009</v>
      </c>
      <c r="Y382" s="13">
        <f>Table1[[#This Row],[Sales$]]-Table1[[#This Row],[Profit$]]</f>
        <v>31.048800000000007</v>
      </c>
      <c r="Z382" s="13">
        <f>Table1[[#This Row],[Sales$]]/Table1[[#This Row],[Quantity]]</f>
        <v>3.0439999999999996</v>
      </c>
      <c r="AA382" s="13">
        <f>Table1[[#This Row],[Profit$]]/Table1[[#This Row],[Quantity]]</f>
        <v>-4.7182000000000022</v>
      </c>
      <c r="AB382" s="4" t="str">
        <f>IF(Table1[[#This Row],[Profit$]]&lt;0,"loss","profit")</f>
        <v>loss</v>
      </c>
      <c r="AC382" s="4" t="str">
        <f>IF(Table1[[#This Row],[Discount]]&gt;0.2,"high",IF(Table1[[#This Row],[Discount]]&gt;0.1,"average","low"))</f>
        <v>high</v>
      </c>
      <c r="AD382" s="12">
        <f>Table1[[#This Row],[Profit$]]/Table1[[#This Row],[cost price$]]</f>
        <v>-0.60784313725490213</v>
      </c>
    </row>
    <row r="383" spans="1:30" ht="15.75" customHeight="1" x14ac:dyDescent="0.3">
      <c r="A383" s="2">
        <v>382</v>
      </c>
      <c r="B383" s="2" t="s">
        <v>1338</v>
      </c>
      <c r="C383" s="3">
        <v>42671</v>
      </c>
      <c r="D383" s="3" t="str">
        <f>TEXT(Table1[[#This Row],[Order Date]],"MMMM")</f>
        <v>October</v>
      </c>
      <c r="E383" s="3" t="str">
        <f>TEXT(Table1[[#This Row],[Order Date]],"YYYy")</f>
        <v>2016</v>
      </c>
      <c r="F383" s="3">
        <v>42672</v>
      </c>
      <c r="G383" s="2" t="s">
        <v>185</v>
      </c>
      <c r="H383" s="2" t="s">
        <v>1339</v>
      </c>
      <c r="I383" s="2" t="s">
        <v>1340</v>
      </c>
      <c r="J383" s="2" t="s">
        <v>38</v>
      </c>
      <c r="K383" s="2" t="s">
        <v>24</v>
      </c>
      <c r="L383" s="2" t="s">
        <v>124</v>
      </c>
      <c r="M383" s="2" t="s">
        <v>40</v>
      </c>
      <c r="N383" s="2">
        <v>94109</v>
      </c>
      <c r="O383" s="2" t="s">
        <v>41</v>
      </c>
      <c r="P383" s="2" t="s">
        <v>1341</v>
      </c>
      <c r="Q383" s="2" t="s">
        <v>43</v>
      </c>
      <c r="R383" s="2" t="s">
        <v>87</v>
      </c>
      <c r="S383" s="2" t="s">
        <v>1342</v>
      </c>
      <c r="T383" s="6">
        <v>50.96</v>
      </c>
      <c r="U383" s="2">
        <v>7</v>
      </c>
      <c r="V383" s="9">
        <v>0</v>
      </c>
      <c r="W383" s="6">
        <v>25.48</v>
      </c>
      <c r="X383" s="12">
        <f>Table1[[#This Row],[Profit$]]/Table1[[#This Row],[Sales$]]</f>
        <v>0.5</v>
      </c>
      <c r="Y383" s="13">
        <f>Table1[[#This Row],[Sales$]]-Table1[[#This Row],[Profit$]]</f>
        <v>25.48</v>
      </c>
      <c r="Z383" s="13">
        <f>Table1[[#This Row],[Sales$]]/Table1[[#This Row],[Quantity]]</f>
        <v>7.28</v>
      </c>
      <c r="AA383" s="13">
        <f>Table1[[#This Row],[Profit$]]/Table1[[#This Row],[Quantity]]</f>
        <v>3.64</v>
      </c>
      <c r="AB383" s="4" t="str">
        <f>IF(Table1[[#This Row],[Profit$]]&lt;0,"loss","profit")</f>
        <v>profit</v>
      </c>
      <c r="AC383" s="4" t="str">
        <f>IF(Table1[[#This Row],[Discount]]&gt;0.2,"high",IF(Table1[[#This Row],[Discount]]&gt;0.1,"average","low"))</f>
        <v>low</v>
      </c>
      <c r="AD383" s="12">
        <f>Table1[[#This Row],[Profit$]]/Table1[[#This Row],[cost price$]]</f>
        <v>1</v>
      </c>
    </row>
    <row r="384" spans="1:30" ht="15.75" customHeight="1" x14ac:dyDescent="0.3">
      <c r="A384" s="2">
        <v>383</v>
      </c>
      <c r="B384" s="2" t="s">
        <v>1338</v>
      </c>
      <c r="C384" s="3">
        <v>42671</v>
      </c>
      <c r="D384" s="3" t="str">
        <f>TEXT(Table1[[#This Row],[Order Date]],"MMMM")</f>
        <v>October</v>
      </c>
      <c r="E384" s="3" t="str">
        <f>TEXT(Table1[[#This Row],[Order Date]],"YYYy")</f>
        <v>2016</v>
      </c>
      <c r="F384" s="3">
        <v>42672</v>
      </c>
      <c r="G384" s="2" t="s">
        <v>185</v>
      </c>
      <c r="H384" s="2" t="s">
        <v>1339</v>
      </c>
      <c r="I384" s="2" t="s">
        <v>1340</v>
      </c>
      <c r="J384" s="2" t="s">
        <v>38</v>
      </c>
      <c r="K384" s="2" t="s">
        <v>24</v>
      </c>
      <c r="L384" s="2" t="s">
        <v>124</v>
      </c>
      <c r="M384" s="2" t="s">
        <v>40</v>
      </c>
      <c r="N384" s="2">
        <v>94109</v>
      </c>
      <c r="O384" s="2" t="s">
        <v>41</v>
      </c>
      <c r="P384" s="2" t="s">
        <v>1343</v>
      </c>
      <c r="Q384" s="2" t="s">
        <v>43</v>
      </c>
      <c r="R384" s="2" t="s">
        <v>72</v>
      </c>
      <c r="S384" s="2" t="s">
        <v>1344</v>
      </c>
      <c r="T384" s="6">
        <v>49.536000000000001</v>
      </c>
      <c r="U384" s="2">
        <v>3</v>
      </c>
      <c r="V384" s="9">
        <v>0.2</v>
      </c>
      <c r="W384" s="6">
        <v>17.337599999999998</v>
      </c>
      <c r="X384" s="12">
        <f>Table1[[#This Row],[Profit$]]/Table1[[#This Row],[Sales$]]</f>
        <v>0.35</v>
      </c>
      <c r="Y384" s="13">
        <f>Table1[[#This Row],[Sales$]]-Table1[[#This Row],[Profit$]]</f>
        <v>32.198400000000007</v>
      </c>
      <c r="Z384" s="13">
        <f>Table1[[#This Row],[Sales$]]/Table1[[#This Row],[Quantity]]</f>
        <v>16.512</v>
      </c>
      <c r="AA384" s="13">
        <f>Table1[[#This Row],[Profit$]]/Table1[[#This Row],[Quantity]]</f>
        <v>5.7791999999999994</v>
      </c>
      <c r="AB384" s="4" t="str">
        <f>IF(Table1[[#This Row],[Profit$]]&lt;0,"loss","profit")</f>
        <v>profit</v>
      </c>
      <c r="AC384" s="4" t="str">
        <f>IF(Table1[[#This Row],[Discount]]&gt;0.2,"high",IF(Table1[[#This Row],[Discount]]&gt;0.1,"average","low"))</f>
        <v>average</v>
      </c>
      <c r="AD384" s="12">
        <f>Table1[[#This Row],[Profit$]]/Table1[[#This Row],[cost price$]]</f>
        <v>0.53846153846153832</v>
      </c>
    </row>
    <row r="385" spans="1:30" ht="15.75" customHeight="1" x14ac:dyDescent="0.3">
      <c r="A385" s="2">
        <v>384</v>
      </c>
      <c r="B385" s="2" t="s">
        <v>1345</v>
      </c>
      <c r="C385" s="3">
        <v>42181</v>
      </c>
      <c r="D385" s="3" t="str">
        <f>TEXT(Table1[[#This Row],[Order Date]],"MMMM")</f>
        <v>June</v>
      </c>
      <c r="E385" s="3" t="str">
        <f>TEXT(Table1[[#This Row],[Order Date]],"YYYy")</f>
        <v>2015</v>
      </c>
      <c r="F385" s="3">
        <v>42184</v>
      </c>
      <c r="G385" s="2" t="s">
        <v>20</v>
      </c>
      <c r="H385" s="2" t="s">
        <v>1346</v>
      </c>
      <c r="I385" s="2" t="s">
        <v>1347</v>
      </c>
      <c r="J385" s="2" t="s">
        <v>38</v>
      </c>
      <c r="K385" s="2" t="s">
        <v>24</v>
      </c>
      <c r="L385" s="2" t="s">
        <v>1113</v>
      </c>
      <c r="M385" s="2" t="s">
        <v>235</v>
      </c>
      <c r="N385" s="2">
        <v>48180</v>
      </c>
      <c r="O385" s="2" t="s">
        <v>102</v>
      </c>
      <c r="P385" s="2" t="s">
        <v>1348</v>
      </c>
      <c r="Q385" s="2" t="s">
        <v>68</v>
      </c>
      <c r="R385" s="2" t="s">
        <v>158</v>
      </c>
      <c r="S385" s="2" t="s">
        <v>1349</v>
      </c>
      <c r="T385" s="6">
        <v>41.9</v>
      </c>
      <c r="U385" s="2">
        <v>2</v>
      </c>
      <c r="V385" s="9">
        <v>0</v>
      </c>
      <c r="W385" s="6">
        <v>8.7989999999999995</v>
      </c>
      <c r="X385" s="12">
        <f>Table1[[#This Row],[Profit$]]/Table1[[#This Row],[Sales$]]</f>
        <v>0.21</v>
      </c>
      <c r="Y385" s="13">
        <f>Table1[[#This Row],[Sales$]]-Table1[[#This Row],[Profit$]]</f>
        <v>33.100999999999999</v>
      </c>
      <c r="Z385" s="13">
        <f>Table1[[#This Row],[Sales$]]/Table1[[#This Row],[Quantity]]</f>
        <v>20.95</v>
      </c>
      <c r="AA385" s="13">
        <f>Table1[[#This Row],[Profit$]]/Table1[[#This Row],[Quantity]]</f>
        <v>4.3994999999999997</v>
      </c>
      <c r="AB385" s="4" t="str">
        <f>IF(Table1[[#This Row],[Profit$]]&lt;0,"loss","profit")</f>
        <v>profit</v>
      </c>
      <c r="AC385" s="4" t="str">
        <f>IF(Table1[[#This Row],[Discount]]&gt;0.2,"high",IF(Table1[[#This Row],[Discount]]&gt;0.1,"average","low"))</f>
        <v>low</v>
      </c>
      <c r="AD385" s="12">
        <f>Table1[[#This Row],[Profit$]]/Table1[[#This Row],[cost price$]]</f>
        <v>0.26582278481012656</v>
      </c>
    </row>
    <row r="386" spans="1:30" ht="15.75" customHeight="1" x14ac:dyDescent="0.3">
      <c r="A386" s="2">
        <v>385</v>
      </c>
      <c r="B386" s="2" t="s">
        <v>1350</v>
      </c>
      <c r="C386" s="3">
        <v>42335</v>
      </c>
      <c r="D386" s="3" t="str">
        <f>TEXT(Table1[[#This Row],[Order Date]],"MMMM")</f>
        <v>November</v>
      </c>
      <c r="E386" s="3" t="str">
        <f>TEXT(Table1[[#This Row],[Order Date]],"YYYy")</f>
        <v>2015</v>
      </c>
      <c r="F386" s="3">
        <v>42340</v>
      </c>
      <c r="G386" s="2" t="s">
        <v>47</v>
      </c>
      <c r="H386" s="2" t="s">
        <v>1351</v>
      </c>
      <c r="I386" s="2" t="s">
        <v>1352</v>
      </c>
      <c r="J386" s="2" t="s">
        <v>23</v>
      </c>
      <c r="K386" s="2" t="s">
        <v>24</v>
      </c>
      <c r="L386" s="2" t="s">
        <v>1353</v>
      </c>
      <c r="M386" s="2" t="s">
        <v>51</v>
      </c>
      <c r="N386" s="2">
        <v>33024</v>
      </c>
      <c r="O386" s="2" t="s">
        <v>27</v>
      </c>
      <c r="P386" s="2" t="s">
        <v>1354</v>
      </c>
      <c r="Q386" s="2" t="s">
        <v>29</v>
      </c>
      <c r="R386" s="2" t="s">
        <v>53</v>
      </c>
      <c r="S386" s="2" t="s">
        <v>1355</v>
      </c>
      <c r="T386" s="6">
        <v>375.45750000000004</v>
      </c>
      <c r="U386" s="2">
        <v>3</v>
      </c>
      <c r="V386" s="9">
        <v>0.45</v>
      </c>
      <c r="W386" s="6">
        <v>-157.00949999999997</v>
      </c>
      <c r="X386" s="12">
        <f>Table1[[#This Row],[Profit$]]/Table1[[#This Row],[Sales$]]</f>
        <v>-0.41818181818181804</v>
      </c>
      <c r="Y386" s="13">
        <f>Table1[[#This Row],[Sales$]]-Table1[[#This Row],[Profit$]]</f>
        <v>532.46699999999998</v>
      </c>
      <c r="Z386" s="13">
        <f>Table1[[#This Row],[Sales$]]/Table1[[#This Row],[Quantity]]</f>
        <v>125.15250000000002</v>
      </c>
      <c r="AA386" s="13">
        <f>Table1[[#This Row],[Profit$]]/Table1[[#This Row],[Quantity]]</f>
        <v>-52.336499999999994</v>
      </c>
      <c r="AB386" s="4" t="str">
        <f>IF(Table1[[#This Row],[Profit$]]&lt;0,"loss","profit")</f>
        <v>loss</v>
      </c>
      <c r="AC386" s="4" t="str">
        <f>IF(Table1[[#This Row],[Discount]]&gt;0.2,"high",IF(Table1[[#This Row],[Discount]]&gt;0.1,"average","low"))</f>
        <v>high</v>
      </c>
      <c r="AD386" s="12">
        <f>Table1[[#This Row],[Profit$]]/Table1[[#This Row],[cost price$]]</f>
        <v>-0.29487179487179482</v>
      </c>
    </row>
    <row r="387" spans="1:30" ht="15.75" customHeight="1" x14ac:dyDescent="0.3">
      <c r="A387" s="2">
        <v>386</v>
      </c>
      <c r="B387" s="2" t="s">
        <v>1350</v>
      </c>
      <c r="C387" s="3">
        <v>42335</v>
      </c>
      <c r="D387" s="3" t="str">
        <f>TEXT(Table1[[#This Row],[Order Date]],"MMMM")</f>
        <v>November</v>
      </c>
      <c r="E387" s="3" t="str">
        <f>TEXT(Table1[[#This Row],[Order Date]],"YYYy")</f>
        <v>2015</v>
      </c>
      <c r="F387" s="3">
        <v>42340</v>
      </c>
      <c r="G387" s="2" t="s">
        <v>47</v>
      </c>
      <c r="H387" s="2" t="s">
        <v>1351</v>
      </c>
      <c r="I387" s="2" t="s">
        <v>1352</v>
      </c>
      <c r="J387" s="2" t="s">
        <v>23</v>
      </c>
      <c r="K387" s="2" t="s">
        <v>24</v>
      </c>
      <c r="L387" s="2" t="s">
        <v>1353</v>
      </c>
      <c r="M387" s="2" t="s">
        <v>51</v>
      </c>
      <c r="N387" s="2">
        <v>33024</v>
      </c>
      <c r="O387" s="2" t="s">
        <v>27</v>
      </c>
      <c r="P387" s="2" t="s">
        <v>1356</v>
      </c>
      <c r="Q387" s="2" t="s">
        <v>68</v>
      </c>
      <c r="R387" s="2" t="s">
        <v>158</v>
      </c>
      <c r="S387" s="2" t="s">
        <v>1357</v>
      </c>
      <c r="T387" s="6">
        <v>83.976000000000013</v>
      </c>
      <c r="U387" s="2">
        <v>3</v>
      </c>
      <c r="V387" s="9">
        <v>0.2</v>
      </c>
      <c r="W387" s="6">
        <v>-1.049700000000005</v>
      </c>
      <c r="X387" s="12">
        <f>Table1[[#This Row],[Profit$]]/Table1[[#This Row],[Sales$]]</f>
        <v>-1.2500000000000058E-2</v>
      </c>
      <c r="Y387" s="13">
        <f>Table1[[#This Row],[Sales$]]-Table1[[#This Row],[Profit$]]</f>
        <v>85.025700000000015</v>
      </c>
      <c r="Z387" s="13">
        <f>Table1[[#This Row],[Sales$]]/Table1[[#This Row],[Quantity]]</f>
        <v>27.992000000000004</v>
      </c>
      <c r="AA387" s="13">
        <f>Table1[[#This Row],[Profit$]]/Table1[[#This Row],[Quantity]]</f>
        <v>-0.34990000000000165</v>
      </c>
      <c r="AB387" s="4" t="str">
        <f>IF(Table1[[#This Row],[Profit$]]&lt;0,"loss","profit")</f>
        <v>loss</v>
      </c>
      <c r="AC387" s="4" t="str">
        <f>IF(Table1[[#This Row],[Discount]]&gt;0.2,"high",IF(Table1[[#This Row],[Discount]]&gt;0.1,"average","low"))</f>
        <v>average</v>
      </c>
      <c r="AD387" s="12">
        <f>Table1[[#This Row],[Profit$]]/Table1[[#This Row],[cost price$]]</f>
        <v>-1.2345679012345736E-2</v>
      </c>
    </row>
    <row r="388" spans="1:30" ht="15.75" customHeight="1" x14ac:dyDescent="0.3">
      <c r="A388" s="2">
        <v>387</v>
      </c>
      <c r="B388" s="2" t="s">
        <v>1358</v>
      </c>
      <c r="C388" s="3">
        <v>42341</v>
      </c>
      <c r="D388" s="3" t="str">
        <f>TEXT(Table1[[#This Row],[Order Date]],"MMMM")</f>
        <v>December</v>
      </c>
      <c r="E388" s="3" t="str">
        <f>TEXT(Table1[[#This Row],[Order Date]],"YYYy")</f>
        <v>2015</v>
      </c>
      <c r="F388" s="3">
        <v>42345</v>
      </c>
      <c r="G388" s="2" t="s">
        <v>47</v>
      </c>
      <c r="H388" s="2" t="s">
        <v>1359</v>
      </c>
      <c r="I388" s="2" t="s">
        <v>1360</v>
      </c>
      <c r="J388" s="2" t="s">
        <v>38</v>
      </c>
      <c r="K388" s="2" t="s">
        <v>24</v>
      </c>
      <c r="L388" s="2" t="s">
        <v>143</v>
      </c>
      <c r="M388" s="2" t="s">
        <v>144</v>
      </c>
      <c r="N388" s="2">
        <v>19140</v>
      </c>
      <c r="O388" s="2" t="s">
        <v>145</v>
      </c>
      <c r="P388" s="2" t="s">
        <v>1361</v>
      </c>
      <c r="Q388" s="2" t="s">
        <v>68</v>
      </c>
      <c r="R388" s="2" t="s">
        <v>681</v>
      </c>
      <c r="S388" s="2" t="s">
        <v>1362</v>
      </c>
      <c r="T388" s="6">
        <v>482.34000000000003</v>
      </c>
      <c r="U388" s="2">
        <v>4</v>
      </c>
      <c r="V388" s="9">
        <v>0.7</v>
      </c>
      <c r="W388" s="6">
        <v>-337.63799999999981</v>
      </c>
      <c r="X388" s="12">
        <f>Table1[[#This Row],[Profit$]]/Table1[[#This Row],[Sales$]]</f>
        <v>-0.69999999999999951</v>
      </c>
      <c r="Y388" s="13">
        <f>Table1[[#This Row],[Sales$]]-Table1[[#This Row],[Profit$]]</f>
        <v>819.97799999999984</v>
      </c>
      <c r="Z388" s="13">
        <f>Table1[[#This Row],[Sales$]]/Table1[[#This Row],[Quantity]]</f>
        <v>120.58500000000001</v>
      </c>
      <c r="AA388" s="13">
        <f>Table1[[#This Row],[Profit$]]/Table1[[#This Row],[Quantity]]</f>
        <v>-84.409499999999952</v>
      </c>
      <c r="AB388" s="4" t="str">
        <f>IF(Table1[[#This Row],[Profit$]]&lt;0,"loss","profit")</f>
        <v>loss</v>
      </c>
      <c r="AC388" s="4" t="str">
        <f>IF(Table1[[#This Row],[Discount]]&gt;0.2,"high",IF(Table1[[#This Row],[Discount]]&gt;0.1,"average","low"))</f>
        <v>high</v>
      </c>
      <c r="AD388" s="12">
        <f>Table1[[#This Row],[Profit$]]/Table1[[#This Row],[cost price$]]</f>
        <v>-0.41176470588235281</v>
      </c>
    </row>
    <row r="389" spans="1:30" ht="15.75" customHeight="1" x14ac:dyDescent="0.3">
      <c r="A389" s="2">
        <v>388</v>
      </c>
      <c r="B389" s="2" t="s">
        <v>1358</v>
      </c>
      <c r="C389" s="3">
        <v>42341</v>
      </c>
      <c r="D389" s="3" t="str">
        <f>TEXT(Table1[[#This Row],[Order Date]],"MMMM")</f>
        <v>December</v>
      </c>
      <c r="E389" s="3" t="str">
        <f>TEXT(Table1[[#This Row],[Order Date]],"YYYy")</f>
        <v>2015</v>
      </c>
      <c r="F389" s="3">
        <v>42345</v>
      </c>
      <c r="G389" s="2" t="s">
        <v>47</v>
      </c>
      <c r="H389" s="2" t="s">
        <v>1359</v>
      </c>
      <c r="I389" s="2" t="s">
        <v>1360</v>
      </c>
      <c r="J389" s="2" t="s">
        <v>38</v>
      </c>
      <c r="K389" s="2" t="s">
        <v>24</v>
      </c>
      <c r="L389" s="2" t="s">
        <v>143</v>
      </c>
      <c r="M389" s="2" t="s">
        <v>144</v>
      </c>
      <c r="N389" s="2">
        <v>19140</v>
      </c>
      <c r="O389" s="2" t="s">
        <v>145</v>
      </c>
      <c r="P389" s="2" t="s">
        <v>1363</v>
      </c>
      <c r="Q389" s="2" t="s">
        <v>29</v>
      </c>
      <c r="R389" s="2" t="s">
        <v>62</v>
      </c>
      <c r="S389" s="2" t="s">
        <v>1364</v>
      </c>
      <c r="T389" s="6">
        <v>2.9600000000000004</v>
      </c>
      <c r="U389" s="2">
        <v>1</v>
      </c>
      <c r="V389" s="9">
        <v>0.2</v>
      </c>
      <c r="W389" s="6">
        <v>0.77700000000000025</v>
      </c>
      <c r="X389" s="12">
        <f>Table1[[#This Row],[Profit$]]/Table1[[#This Row],[Sales$]]</f>
        <v>0.26250000000000007</v>
      </c>
      <c r="Y389" s="13">
        <f>Table1[[#This Row],[Sales$]]-Table1[[#This Row],[Profit$]]</f>
        <v>2.1830000000000003</v>
      </c>
      <c r="Z389" s="13">
        <f>Table1[[#This Row],[Sales$]]/Table1[[#This Row],[Quantity]]</f>
        <v>2.9600000000000004</v>
      </c>
      <c r="AA389" s="13">
        <f>Table1[[#This Row],[Profit$]]/Table1[[#This Row],[Quantity]]</f>
        <v>0.77700000000000025</v>
      </c>
      <c r="AB389" s="4" t="str">
        <f>IF(Table1[[#This Row],[Profit$]]&lt;0,"loss","profit")</f>
        <v>profit</v>
      </c>
      <c r="AC389" s="4" t="str">
        <f>IF(Table1[[#This Row],[Discount]]&gt;0.2,"high",IF(Table1[[#This Row],[Discount]]&gt;0.1,"average","low"))</f>
        <v>average</v>
      </c>
      <c r="AD389" s="12">
        <f>Table1[[#This Row],[Profit$]]/Table1[[#This Row],[cost price$]]</f>
        <v>0.35593220338983056</v>
      </c>
    </row>
    <row r="390" spans="1:30" ht="15.75" customHeight="1" x14ac:dyDescent="0.3">
      <c r="A390" s="2">
        <v>389</v>
      </c>
      <c r="B390" s="2" t="s">
        <v>1365</v>
      </c>
      <c r="C390" s="3">
        <v>41967</v>
      </c>
      <c r="D390" s="3" t="str">
        <f>TEXT(Table1[[#This Row],[Order Date]],"MMMM")</f>
        <v>November</v>
      </c>
      <c r="E390" s="3" t="str">
        <f>TEXT(Table1[[#This Row],[Order Date]],"YYYy")</f>
        <v>2014</v>
      </c>
      <c r="F390" s="3">
        <v>41969</v>
      </c>
      <c r="G390" s="2" t="s">
        <v>185</v>
      </c>
      <c r="H390" s="2" t="s">
        <v>1366</v>
      </c>
      <c r="I390" s="2" t="s">
        <v>1367</v>
      </c>
      <c r="J390" s="2" t="s">
        <v>23</v>
      </c>
      <c r="K390" s="2" t="s">
        <v>24</v>
      </c>
      <c r="L390" s="2" t="s">
        <v>1007</v>
      </c>
      <c r="M390" s="2" t="s">
        <v>495</v>
      </c>
      <c r="N390" s="2">
        <v>45231</v>
      </c>
      <c r="O390" s="2" t="s">
        <v>145</v>
      </c>
      <c r="P390" s="2" t="s">
        <v>1368</v>
      </c>
      <c r="Q390" s="2" t="s">
        <v>43</v>
      </c>
      <c r="R390" s="2" t="s">
        <v>65</v>
      </c>
      <c r="S390" s="2" t="s">
        <v>1369</v>
      </c>
      <c r="T390" s="6">
        <v>2.6240000000000001</v>
      </c>
      <c r="U390" s="2">
        <v>1</v>
      </c>
      <c r="V390" s="9">
        <v>0.2</v>
      </c>
      <c r="W390" s="6">
        <v>0.42639999999999978</v>
      </c>
      <c r="X390" s="12">
        <f>Table1[[#This Row],[Profit$]]/Table1[[#This Row],[Sales$]]</f>
        <v>0.16249999999999992</v>
      </c>
      <c r="Y390" s="13">
        <f>Table1[[#This Row],[Sales$]]-Table1[[#This Row],[Profit$]]</f>
        <v>2.1976000000000004</v>
      </c>
      <c r="Z390" s="13">
        <f>Table1[[#This Row],[Sales$]]/Table1[[#This Row],[Quantity]]</f>
        <v>2.6240000000000001</v>
      </c>
      <c r="AA390" s="13">
        <f>Table1[[#This Row],[Profit$]]/Table1[[#This Row],[Quantity]]</f>
        <v>0.42639999999999978</v>
      </c>
      <c r="AB390" s="4" t="str">
        <f>IF(Table1[[#This Row],[Profit$]]&lt;0,"loss","profit")</f>
        <v>profit</v>
      </c>
      <c r="AC390" s="4" t="str">
        <f>IF(Table1[[#This Row],[Discount]]&gt;0.2,"high",IF(Table1[[#This Row],[Discount]]&gt;0.1,"average","low"))</f>
        <v>average</v>
      </c>
      <c r="AD390" s="12">
        <f>Table1[[#This Row],[Profit$]]/Table1[[#This Row],[cost price$]]</f>
        <v>0.19402985074626852</v>
      </c>
    </row>
    <row r="391" spans="1:30" ht="15.75" customHeight="1" x14ac:dyDescent="0.3">
      <c r="A391" s="2">
        <v>390</v>
      </c>
      <c r="B391" s="2" t="s">
        <v>1370</v>
      </c>
      <c r="C391" s="3">
        <v>43080</v>
      </c>
      <c r="D391" s="3" t="str">
        <f>TEXT(Table1[[#This Row],[Order Date]],"MMMM")</f>
        <v>December</v>
      </c>
      <c r="E391" s="3" t="str">
        <f>TEXT(Table1[[#This Row],[Order Date]],"YYYy")</f>
        <v>2017</v>
      </c>
      <c r="F391" s="3">
        <v>43084</v>
      </c>
      <c r="G391" s="2" t="s">
        <v>47</v>
      </c>
      <c r="H391" s="2" t="s">
        <v>1371</v>
      </c>
      <c r="I391" s="2" t="s">
        <v>1372</v>
      </c>
      <c r="J391" s="2" t="s">
        <v>23</v>
      </c>
      <c r="K391" s="2" t="s">
        <v>24</v>
      </c>
      <c r="L391" s="2" t="s">
        <v>263</v>
      </c>
      <c r="M391" s="2" t="s">
        <v>264</v>
      </c>
      <c r="N391" s="2">
        <v>10009</v>
      </c>
      <c r="O391" s="2" t="s">
        <v>145</v>
      </c>
      <c r="P391" s="2" t="s">
        <v>1373</v>
      </c>
      <c r="Q391" s="2" t="s">
        <v>43</v>
      </c>
      <c r="R391" s="2" t="s">
        <v>72</v>
      </c>
      <c r="S391" s="2" t="s">
        <v>1374</v>
      </c>
      <c r="T391" s="6">
        <v>23.36</v>
      </c>
      <c r="U391" s="2">
        <v>4</v>
      </c>
      <c r="V391" s="9">
        <v>0.2</v>
      </c>
      <c r="W391" s="6">
        <v>7.8839999999999986</v>
      </c>
      <c r="X391" s="12">
        <f>Table1[[#This Row],[Profit$]]/Table1[[#This Row],[Sales$]]</f>
        <v>0.33749999999999997</v>
      </c>
      <c r="Y391" s="13">
        <f>Table1[[#This Row],[Sales$]]-Table1[[#This Row],[Profit$]]</f>
        <v>15.476000000000001</v>
      </c>
      <c r="Z391" s="13">
        <f>Table1[[#This Row],[Sales$]]/Table1[[#This Row],[Quantity]]</f>
        <v>5.84</v>
      </c>
      <c r="AA391" s="13">
        <f>Table1[[#This Row],[Profit$]]/Table1[[#This Row],[Quantity]]</f>
        <v>1.9709999999999996</v>
      </c>
      <c r="AB391" s="4" t="str">
        <f>IF(Table1[[#This Row],[Profit$]]&lt;0,"loss","profit")</f>
        <v>profit</v>
      </c>
      <c r="AC391" s="4" t="str">
        <f>IF(Table1[[#This Row],[Discount]]&gt;0.2,"high",IF(Table1[[#This Row],[Discount]]&gt;0.1,"average","low"))</f>
        <v>average</v>
      </c>
      <c r="AD391" s="12">
        <f>Table1[[#This Row],[Profit$]]/Table1[[#This Row],[cost price$]]</f>
        <v>0.50943396226415083</v>
      </c>
    </row>
    <row r="392" spans="1:30" ht="15.75" customHeight="1" x14ac:dyDescent="0.3">
      <c r="A392" s="2">
        <v>391</v>
      </c>
      <c r="B392" s="2" t="s">
        <v>1370</v>
      </c>
      <c r="C392" s="3">
        <v>43080</v>
      </c>
      <c r="D392" s="3" t="str">
        <f>TEXT(Table1[[#This Row],[Order Date]],"MMMM")</f>
        <v>December</v>
      </c>
      <c r="E392" s="3" t="str">
        <f>TEXT(Table1[[#This Row],[Order Date]],"YYYy")</f>
        <v>2017</v>
      </c>
      <c r="F392" s="3">
        <v>43084</v>
      </c>
      <c r="G392" s="2" t="s">
        <v>47</v>
      </c>
      <c r="H392" s="2" t="s">
        <v>1371</v>
      </c>
      <c r="I392" s="2" t="s">
        <v>1372</v>
      </c>
      <c r="J392" s="2" t="s">
        <v>23</v>
      </c>
      <c r="K392" s="2" t="s">
        <v>24</v>
      </c>
      <c r="L392" s="2" t="s">
        <v>263</v>
      </c>
      <c r="M392" s="2" t="s">
        <v>264</v>
      </c>
      <c r="N392" s="2">
        <v>10009</v>
      </c>
      <c r="O392" s="2" t="s">
        <v>145</v>
      </c>
      <c r="P392" s="2" t="s">
        <v>387</v>
      </c>
      <c r="Q392" s="2" t="s">
        <v>68</v>
      </c>
      <c r="R392" s="2" t="s">
        <v>158</v>
      </c>
      <c r="S392" s="2" t="s">
        <v>388</v>
      </c>
      <c r="T392" s="6">
        <v>39.979999999999997</v>
      </c>
      <c r="U392" s="2">
        <v>2</v>
      </c>
      <c r="V392" s="9">
        <v>0</v>
      </c>
      <c r="W392" s="6">
        <v>13.593199999999996</v>
      </c>
      <c r="X392" s="12">
        <f>Table1[[#This Row],[Profit$]]/Table1[[#This Row],[Sales$]]</f>
        <v>0.33999999999999991</v>
      </c>
      <c r="Y392" s="13">
        <f>Table1[[#This Row],[Sales$]]-Table1[[#This Row],[Profit$]]</f>
        <v>26.386800000000001</v>
      </c>
      <c r="Z392" s="13">
        <f>Table1[[#This Row],[Sales$]]/Table1[[#This Row],[Quantity]]</f>
        <v>19.989999999999998</v>
      </c>
      <c r="AA392" s="13">
        <f>Table1[[#This Row],[Profit$]]/Table1[[#This Row],[Quantity]]</f>
        <v>6.796599999999998</v>
      </c>
      <c r="AB392" s="4" t="str">
        <f>IF(Table1[[#This Row],[Profit$]]&lt;0,"loss","profit")</f>
        <v>profit</v>
      </c>
      <c r="AC392" s="4" t="str">
        <f>IF(Table1[[#This Row],[Discount]]&gt;0.2,"high",IF(Table1[[#This Row],[Discount]]&gt;0.1,"average","low"))</f>
        <v>low</v>
      </c>
      <c r="AD392" s="12">
        <f>Table1[[#This Row],[Profit$]]/Table1[[#This Row],[cost price$]]</f>
        <v>0.51515151515151503</v>
      </c>
    </row>
    <row r="393" spans="1:30" ht="15.75" customHeight="1" x14ac:dyDescent="0.3">
      <c r="A393" s="2">
        <v>392</v>
      </c>
      <c r="B393" s="2" t="s">
        <v>1375</v>
      </c>
      <c r="C393" s="3">
        <v>41903</v>
      </c>
      <c r="D393" s="3" t="str">
        <f>TEXT(Table1[[#This Row],[Order Date]],"MMMM")</f>
        <v>September</v>
      </c>
      <c r="E393" s="3" t="str">
        <f>TEXT(Table1[[#This Row],[Order Date]],"YYYy")</f>
        <v>2014</v>
      </c>
      <c r="F393" s="3">
        <v>41905</v>
      </c>
      <c r="G393" s="2" t="s">
        <v>20</v>
      </c>
      <c r="H393" s="2" t="s">
        <v>1376</v>
      </c>
      <c r="I393" s="2" t="s">
        <v>1377</v>
      </c>
      <c r="J393" s="2" t="s">
        <v>23</v>
      </c>
      <c r="K393" s="2" t="s">
        <v>24</v>
      </c>
      <c r="L393" s="2" t="s">
        <v>1378</v>
      </c>
      <c r="M393" s="2" t="s">
        <v>93</v>
      </c>
      <c r="N393" s="2">
        <v>98198</v>
      </c>
      <c r="O393" s="2" t="s">
        <v>41</v>
      </c>
      <c r="P393" s="2" t="s">
        <v>1379</v>
      </c>
      <c r="Q393" s="2" t="s">
        <v>68</v>
      </c>
      <c r="R393" s="2" t="s">
        <v>69</v>
      </c>
      <c r="S393" s="2" t="s">
        <v>1380</v>
      </c>
      <c r="T393" s="6">
        <v>246.38400000000001</v>
      </c>
      <c r="U393" s="2">
        <v>2</v>
      </c>
      <c r="V393" s="9">
        <v>0.2</v>
      </c>
      <c r="W393" s="6">
        <v>27.718199999999968</v>
      </c>
      <c r="X393" s="12">
        <f>Table1[[#This Row],[Profit$]]/Table1[[#This Row],[Sales$]]</f>
        <v>0.11249999999999986</v>
      </c>
      <c r="Y393" s="13">
        <f>Table1[[#This Row],[Sales$]]-Table1[[#This Row],[Profit$]]</f>
        <v>218.66580000000005</v>
      </c>
      <c r="Z393" s="13">
        <f>Table1[[#This Row],[Sales$]]/Table1[[#This Row],[Quantity]]</f>
        <v>123.19200000000001</v>
      </c>
      <c r="AA393" s="13">
        <f>Table1[[#This Row],[Profit$]]/Table1[[#This Row],[Quantity]]</f>
        <v>13.859099999999984</v>
      </c>
      <c r="AB393" s="4" t="str">
        <f>IF(Table1[[#This Row],[Profit$]]&lt;0,"loss","profit")</f>
        <v>profit</v>
      </c>
      <c r="AC393" s="4" t="str">
        <f>IF(Table1[[#This Row],[Discount]]&gt;0.2,"high",IF(Table1[[#This Row],[Discount]]&gt;0.1,"average","low"))</f>
        <v>average</v>
      </c>
      <c r="AD393" s="12">
        <f>Table1[[#This Row],[Profit$]]/Table1[[#This Row],[cost price$]]</f>
        <v>0.12676056338028152</v>
      </c>
    </row>
    <row r="394" spans="1:30" ht="15.75" customHeight="1" x14ac:dyDescent="0.3">
      <c r="A394" s="2">
        <v>393</v>
      </c>
      <c r="B394" s="2" t="s">
        <v>1375</v>
      </c>
      <c r="C394" s="3">
        <v>41903</v>
      </c>
      <c r="D394" s="3" t="str">
        <f>TEXT(Table1[[#This Row],[Order Date]],"MMMM")</f>
        <v>September</v>
      </c>
      <c r="E394" s="3" t="str">
        <f>TEXT(Table1[[#This Row],[Order Date]],"YYYy")</f>
        <v>2014</v>
      </c>
      <c r="F394" s="3">
        <v>41905</v>
      </c>
      <c r="G394" s="2" t="s">
        <v>20</v>
      </c>
      <c r="H394" s="2" t="s">
        <v>1376</v>
      </c>
      <c r="I394" s="2" t="s">
        <v>1377</v>
      </c>
      <c r="J394" s="2" t="s">
        <v>23</v>
      </c>
      <c r="K394" s="2" t="s">
        <v>24</v>
      </c>
      <c r="L394" s="2" t="s">
        <v>1378</v>
      </c>
      <c r="M394" s="2" t="s">
        <v>93</v>
      </c>
      <c r="N394" s="2">
        <v>98198</v>
      </c>
      <c r="O394" s="2" t="s">
        <v>41</v>
      </c>
      <c r="P394" s="2" t="s">
        <v>1381</v>
      </c>
      <c r="Q394" s="2" t="s">
        <v>68</v>
      </c>
      <c r="R394" s="2" t="s">
        <v>1216</v>
      </c>
      <c r="S394" s="2" t="s">
        <v>1382</v>
      </c>
      <c r="T394" s="6">
        <v>1799.97</v>
      </c>
      <c r="U394" s="2">
        <v>3</v>
      </c>
      <c r="V394" s="9">
        <v>0</v>
      </c>
      <c r="W394" s="6">
        <v>701.98829999999998</v>
      </c>
      <c r="X394" s="12">
        <f>Table1[[#This Row],[Profit$]]/Table1[[#This Row],[Sales$]]</f>
        <v>0.38999999999999996</v>
      </c>
      <c r="Y394" s="13">
        <f>Table1[[#This Row],[Sales$]]-Table1[[#This Row],[Profit$]]</f>
        <v>1097.9817</v>
      </c>
      <c r="Z394" s="13">
        <f>Table1[[#This Row],[Sales$]]/Table1[[#This Row],[Quantity]]</f>
        <v>599.99</v>
      </c>
      <c r="AA394" s="13">
        <f>Table1[[#This Row],[Profit$]]/Table1[[#This Row],[Quantity]]</f>
        <v>233.99609999999998</v>
      </c>
      <c r="AB394" s="4" t="str">
        <f>IF(Table1[[#This Row],[Profit$]]&lt;0,"loss","profit")</f>
        <v>profit</v>
      </c>
      <c r="AC394" s="4" t="str">
        <f>IF(Table1[[#This Row],[Discount]]&gt;0.2,"high",IF(Table1[[#This Row],[Discount]]&gt;0.1,"average","low"))</f>
        <v>low</v>
      </c>
      <c r="AD394" s="12">
        <f>Table1[[#This Row],[Profit$]]/Table1[[#This Row],[cost price$]]</f>
        <v>0.6393442622950819</v>
      </c>
    </row>
    <row r="395" spans="1:30" ht="15.75" customHeight="1" x14ac:dyDescent="0.3">
      <c r="A395" s="2">
        <v>394</v>
      </c>
      <c r="B395" s="2" t="s">
        <v>1383</v>
      </c>
      <c r="C395" s="3">
        <v>41797</v>
      </c>
      <c r="D395" s="3" t="str">
        <f>TEXT(Table1[[#This Row],[Order Date]],"MMMM")</f>
        <v>June</v>
      </c>
      <c r="E395" s="3" t="str">
        <f>TEXT(Table1[[#This Row],[Order Date]],"YYYy")</f>
        <v>2014</v>
      </c>
      <c r="F395" s="3">
        <v>41800</v>
      </c>
      <c r="G395" s="2" t="s">
        <v>20</v>
      </c>
      <c r="H395" s="2" t="s">
        <v>1384</v>
      </c>
      <c r="I395" s="2" t="s">
        <v>1385</v>
      </c>
      <c r="J395" s="2" t="s">
        <v>38</v>
      </c>
      <c r="K395" s="2" t="s">
        <v>24</v>
      </c>
      <c r="L395" s="2" t="s">
        <v>1386</v>
      </c>
      <c r="M395" s="2" t="s">
        <v>208</v>
      </c>
      <c r="N395" s="2">
        <v>61604</v>
      </c>
      <c r="O395" s="2" t="s">
        <v>102</v>
      </c>
      <c r="P395" s="2" t="s">
        <v>1387</v>
      </c>
      <c r="Q395" s="2" t="s">
        <v>43</v>
      </c>
      <c r="R395" s="2" t="s">
        <v>72</v>
      </c>
      <c r="S395" s="2" t="s">
        <v>1388</v>
      </c>
      <c r="T395" s="6">
        <v>12.461999999999996</v>
      </c>
      <c r="U395" s="2">
        <v>3</v>
      </c>
      <c r="V395" s="9">
        <v>0.8</v>
      </c>
      <c r="W395" s="6">
        <v>-20.5623</v>
      </c>
      <c r="X395" s="12">
        <f>Table1[[#This Row],[Profit$]]/Table1[[#This Row],[Sales$]]</f>
        <v>-1.6500000000000006</v>
      </c>
      <c r="Y395" s="13">
        <f>Table1[[#This Row],[Sales$]]-Table1[[#This Row],[Profit$]]</f>
        <v>33.024299999999997</v>
      </c>
      <c r="Z395" s="13">
        <f>Table1[[#This Row],[Sales$]]/Table1[[#This Row],[Quantity]]</f>
        <v>4.153999999999999</v>
      </c>
      <c r="AA395" s="13">
        <f>Table1[[#This Row],[Profit$]]/Table1[[#This Row],[Quantity]]</f>
        <v>-6.8540999999999999</v>
      </c>
      <c r="AB395" s="4" t="str">
        <f>IF(Table1[[#This Row],[Profit$]]&lt;0,"loss","profit")</f>
        <v>loss</v>
      </c>
      <c r="AC395" s="4" t="str">
        <f>IF(Table1[[#This Row],[Discount]]&gt;0.2,"high",IF(Table1[[#This Row],[Discount]]&gt;0.1,"average","low"))</f>
        <v>high</v>
      </c>
      <c r="AD395" s="12">
        <f>Table1[[#This Row],[Profit$]]/Table1[[#This Row],[cost price$]]</f>
        <v>-0.62264150943396235</v>
      </c>
    </row>
    <row r="396" spans="1:30" ht="15.75" customHeight="1" x14ac:dyDescent="0.3">
      <c r="A396" s="2">
        <v>395</v>
      </c>
      <c r="B396" s="2" t="s">
        <v>1389</v>
      </c>
      <c r="C396" s="3">
        <v>42916</v>
      </c>
      <c r="D396" s="3" t="str">
        <f>TEXT(Table1[[#This Row],[Order Date]],"MMMM")</f>
        <v>June</v>
      </c>
      <c r="E396" s="3" t="str">
        <f>TEXT(Table1[[#This Row],[Order Date]],"YYYy")</f>
        <v>2017</v>
      </c>
      <c r="F396" s="3">
        <v>42921</v>
      </c>
      <c r="G396" s="2" t="s">
        <v>47</v>
      </c>
      <c r="H396" s="2" t="s">
        <v>1390</v>
      </c>
      <c r="I396" s="2" t="s">
        <v>1391</v>
      </c>
      <c r="J396" s="2" t="s">
        <v>99</v>
      </c>
      <c r="K396" s="2" t="s">
        <v>24</v>
      </c>
      <c r="L396" s="2" t="s">
        <v>1392</v>
      </c>
      <c r="M396" s="2" t="s">
        <v>1393</v>
      </c>
      <c r="N396" s="2">
        <v>89115</v>
      </c>
      <c r="O396" s="2" t="s">
        <v>41</v>
      </c>
      <c r="P396" s="2" t="s">
        <v>1394</v>
      </c>
      <c r="Q396" s="2" t="s">
        <v>43</v>
      </c>
      <c r="R396" s="2" t="s">
        <v>72</v>
      </c>
      <c r="S396" s="2" t="s">
        <v>1395</v>
      </c>
      <c r="T396" s="6">
        <v>75.792000000000002</v>
      </c>
      <c r="U396" s="2">
        <v>3</v>
      </c>
      <c r="V396" s="9">
        <v>0.2</v>
      </c>
      <c r="W396" s="6">
        <v>25.579799999999992</v>
      </c>
      <c r="X396" s="12">
        <f>Table1[[#This Row],[Profit$]]/Table1[[#This Row],[Sales$]]</f>
        <v>0.33749999999999986</v>
      </c>
      <c r="Y396" s="13">
        <f>Table1[[#This Row],[Sales$]]-Table1[[#This Row],[Profit$]]</f>
        <v>50.21220000000001</v>
      </c>
      <c r="Z396" s="13">
        <f>Table1[[#This Row],[Sales$]]/Table1[[#This Row],[Quantity]]</f>
        <v>25.263999999999999</v>
      </c>
      <c r="AA396" s="13">
        <f>Table1[[#This Row],[Profit$]]/Table1[[#This Row],[Quantity]]</f>
        <v>8.5265999999999966</v>
      </c>
      <c r="AB396" s="4" t="str">
        <f>IF(Table1[[#This Row],[Profit$]]&lt;0,"loss","profit")</f>
        <v>profit</v>
      </c>
      <c r="AC396" s="4" t="str">
        <f>IF(Table1[[#This Row],[Discount]]&gt;0.2,"high",IF(Table1[[#This Row],[Discount]]&gt;0.1,"average","low"))</f>
        <v>average</v>
      </c>
      <c r="AD396" s="12">
        <f>Table1[[#This Row],[Profit$]]/Table1[[#This Row],[cost price$]]</f>
        <v>0.50943396226415072</v>
      </c>
    </row>
    <row r="397" spans="1:30" ht="15.75" customHeight="1" x14ac:dyDescent="0.3">
      <c r="A397" s="2">
        <v>396</v>
      </c>
      <c r="B397" s="2" t="s">
        <v>1396</v>
      </c>
      <c r="C397" s="3">
        <v>43025</v>
      </c>
      <c r="D397" s="3" t="str">
        <f>TEXT(Table1[[#This Row],[Order Date]],"MMMM")</f>
        <v>October</v>
      </c>
      <c r="E397" s="3" t="str">
        <f>TEXT(Table1[[#This Row],[Order Date]],"YYYy")</f>
        <v>2017</v>
      </c>
      <c r="F397" s="3">
        <v>43027</v>
      </c>
      <c r="G397" s="2" t="s">
        <v>20</v>
      </c>
      <c r="H397" s="2" t="s">
        <v>1397</v>
      </c>
      <c r="I397" s="2" t="s">
        <v>1398</v>
      </c>
      <c r="J397" s="2" t="s">
        <v>38</v>
      </c>
      <c r="K397" s="2" t="s">
        <v>24</v>
      </c>
      <c r="L397" s="2" t="s">
        <v>1399</v>
      </c>
      <c r="M397" s="2" t="s">
        <v>1400</v>
      </c>
      <c r="N397" s="2">
        <v>2886</v>
      </c>
      <c r="O397" s="2" t="s">
        <v>145</v>
      </c>
      <c r="P397" s="2" t="s">
        <v>1401</v>
      </c>
      <c r="Q397" s="2" t="s">
        <v>43</v>
      </c>
      <c r="R397" s="2" t="s">
        <v>56</v>
      </c>
      <c r="S397" s="2" t="s">
        <v>1402</v>
      </c>
      <c r="T397" s="6">
        <v>49.96</v>
      </c>
      <c r="U397" s="2">
        <v>2</v>
      </c>
      <c r="V397" s="9">
        <v>0</v>
      </c>
      <c r="W397" s="6">
        <v>9.4923999999999964</v>
      </c>
      <c r="X397" s="12">
        <f>Table1[[#This Row],[Profit$]]/Table1[[#This Row],[Sales$]]</f>
        <v>0.18999999999999992</v>
      </c>
      <c r="Y397" s="13">
        <f>Table1[[#This Row],[Sales$]]-Table1[[#This Row],[Profit$]]</f>
        <v>40.467600000000004</v>
      </c>
      <c r="Z397" s="13">
        <f>Table1[[#This Row],[Sales$]]/Table1[[#This Row],[Quantity]]</f>
        <v>24.98</v>
      </c>
      <c r="AA397" s="13">
        <f>Table1[[#This Row],[Profit$]]/Table1[[#This Row],[Quantity]]</f>
        <v>4.7461999999999982</v>
      </c>
      <c r="AB397" s="4" t="str">
        <f>IF(Table1[[#This Row],[Profit$]]&lt;0,"loss","profit")</f>
        <v>profit</v>
      </c>
      <c r="AC397" s="4" t="str">
        <f>IF(Table1[[#This Row],[Discount]]&gt;0.2,"high",IF(Table1[[#This Row],[Discount]]&gt;0.1,"average","low"))</f>
        <v>low</v>
      </c>
      <c r="AD397" s="12">
        <f>Table1[[#This Row],[Profit$]]/Table1[[#This Row],[cost price$]]</f>
        <v>0.23456790123456778</v>
      </c>
    </row>
    <row r="398" spans="1:30" ht="15.75" customHeight="1" x14ac:dyDescent="0.3">
      <c r="A398" s="2">
        <v>397</v>
      </c>
      <c r="B398" s="2" t="s">
        <v>1396</v>
      </c>
      <c r="C398" s="3">
        <v>43025</v>
      </c>
      <c r="D398" s="3" t="str">
        <f>TEXT(Table1[[#This Row],[Order Date]],"MMMM")</f>
        <v>October</v>
      </c>
      <c r="E398" s="3" t="str">
        <f>TEXT(Table1[[#This Row],[Order Date]],"YYYy")</f>
        <v>2017</v>
      </c>
      <c r="F398" s="3">
        <v>43027</v>
      </c>
      <c r="G398" s="2" t="s">
        <v>20</v>
      </c>
      <c r="H398" s="2" t="s">
        <v>1397</v>
      </c>
      <c r="I398" s="2" t="s">
        <v>1398</v>
      </c>
      <c r="J398" s="2" t="s">
        <v>38</v>
      </c>
      <c r="K398" s="2" t="s">
        <v>24</v>
      </c>
      <c r="L398" s="2" t="s">
        <v>1399</v>
      </c>
      <c r="M398" s="2" t="s">
        <v>1400</v>
      </c>
      <c r="N398" s="2">
        <v>2886</v>
      </c>
      <c r="O398" s="2" t="s">
        <v>145</v>
      </c>
      <c r="P398" s="2" t="s">
        <v>1403</v>
      </c>
      <c r="Q398" s="2" t="s">
        <v>43</v>
      </c>
      <c r="R398" s="2" t="s">
        <v>87</v>
      </c>
      <c r="S398" s="2" t="s">
        <v>1404</v>
      </c>
      <c r="T398" s="6">
        <v>12.96</v>
      </c>
      <c r="U398" s="2">
        <v>2</v>
      </c>
      <c r="V398" s="9">
        <v>0</v>
      </c>
      <c r="W398" s="6">
        <v>6.2208000000000006</v>
      </c>
      <c r="X398" s="12">
        <f>Table1[[#This Row],[Profit$]]/Table1[[#This Row],[Sales$]]</f>
        <v>0.48000000000000004</v>
      </c>
      <c r="Y398" s="13">
        <f>Table1[[#This Row],[Sales$]]-Table1[[#This Row],[Profit$]]</f>
        <v>6.7392000000000003</v>
      </c>
      <c r="Z398" s="13">
        <f>Table1[[#This Row],[Sales$]]/Table1[[#This Row],[Quantity]]</f>
        <v>6.48</v>
      </c>
      <c r="AA398" s="13">
        <f>Table1[[#This Row],[Profit$]]/Table1[[#This Row],[Quantity]]</f>
        <v>3.1104000000000003</v>
      </c>
      <c r="AB398" s="4" t="str">
        <f>IF(Table1[[#This Row],[Profit$]]&lt;0,"loss","profit")</f>
        <v>profit</v>
      </c>
      <c r="AC398" s="4" t="str">
        <f>IF(Table1[[#This Row],[Discount]]&gt;0.2,"high",IF(Table1[[#This Row],[Discount]]&gt;0.1,"average","low"))</f>
        <v>low</v>
      </c>
      <c r="AD398" s="12">
        <f>Table1[[#This Row],[Profit$]]/Table1[[#This Row],[cost price$]]</f>
        <v>0.92307692307692313</v>
      </c>
    </row>
    <row r="399" spans="1:30" ht="15.75" customHeight="1" x14ac:dyDescent="0.3">
      <c r="A399" s="2">
        <v>398</v>
      </c>
      <c r="B399" s="2" t="s">
        <v>1405</v>
      </c>
      <c r="C399" s="3">
        <v>42308</v>
      </c>
      <c r="D399" s="3" t="str">
        <f>TEXT(Table1[[#This Row],[Order Date]],"MMMM")</f>
        <v>October</v>
      </c>
      <c r="E399" s="3" t="str">
        <f>TEXT(Table1[[#This Row],[Order Date]],"YYYy")</f>
        <v>2015</v>
      </c>
      <c r="F399" s="3">
        <v>42312</v>
      </c>
      <c r="G399" s="2" t="s">
        <v>47</v>
      </c>
      <c r="H399" s="2" t="s">
        <v>97</v>
      </c>
      <c r="I399" s="2" t="s">
        <v>98</v>
      </c>
      <c r="J399" s="2" t="s">
        <v>99</v>
      </c>
      <c r="K399" s="2" t="s">
        <v>24</v>
      </c>
      <c r="L399" s="2" t="s">
        <v>325</v>
      </c>
      <c r="M399" s="2" t="s">
        <v>235</v>
      </c>
      <c r="N399" s="2">
        <v>49201</v>
      </c>
      <c r="O399" s="2" t="s">
        <v>102</v>
      </c>
      <c r="P399" s="2" t="s">
        <v>1406</v>
      </c>
      <c r="Q399" s="2" t="s">
        <v>43</v>
      </c>
      <c r="R399" s="2" t="s">
        <v>576</v>
      </c>
      <c r="S399" s="2" t="s">
        <v>1407</v>
      </c>
      <c r="T399" s="6">
        <v>70.12</v>
      </c>
      <c r="U399" s="2">
        <v>4</v>
      </c>
      <c r="V399" s="9">
        <v>0</v>
      </c>
      <c r="W399" s="6">
        <v>21.035999999999994</v>
      </c>
      <c r="X399" s="12">
        <f>Table1[[#This Row],[Profit$]]/Table1[[#This Row],[Sales$]]</f>
        <v>0.29999999999999988</v>
      </c>
      <c r="Y399" s="13">
        <f>Table1[[#This Row],[Sales$]]-Table1[[#This Row],[Profit$]]</f>
        <v>49.08400000000001</v>
      </c>
      <c r="Z399" s="13">
        <f>Table1[[#This Row],[Sales$]]/Table1[[#This Row],[Quantity]]</f>
        <v>17.53</v>
      </c>
      <c r="AA399" s="13">
        <f>Table1[[#This Row],[Profit$]]/Table1[[#This Row],[Quantity]]</f>
        <v>5.2589999999999986</v>
      </c>
      <c r="AB399" s="4" t="str">
        <f>IF(Table1[[#This Row],[Profit$]]&lt;0,"loss","profit")</f>
        <v>profit</v>
      </c>
      <c r="AC399" s="4" t="str">
        <f>IF(Table1[[#This Row],[Discount]]&gt;0.2,"high",IF(Table1[[#This Row],[Discount]]&gt;0.1,"average","low"))</f>
        <v>low</v>
      </c>
      <c r="AD399" s="12">
        <f>Table1[[#This Row],[Profit$]]/Table1[[#This Row],[cost price$]]</f>
        <v>0.42857142857142838</v>
      </c>
    </row>
    <row r="400" spans="1:30" ht="15.75" customHeight="1" x14ac:dyDescent="0.3">
      <c r="A400" s="2">
        <v>399</v>
      </c>
      <c r="B400" s="2" t="s">
        <v>1408</v>
      </c>
      <c r="C400" s="3">
        <v>42621</v>
      </c>
      <c r="D400" s="3" t="str">
        <f>TEXT(Table1[[#This Row],[Order Date]],"MMMM")</f>
        <v>September</v>
      </c>
      <c r="E400" s="3" t="str">
        <f>TEXT(Table1[[#This Row],[Order Date]],"YYYy")</f>
        <v>2016</v>
      </c>
      <c r="F400" s="3">
        <v>42623</v>
      </c>
      <c r="G400" s="2" t="s">
        <v>20</v>
      </c>
      <c r="H400" s="2" t="s">
        <v>1409</v>
      </c>
      <c r="I400" s="2" t="s">
        <v>1410</v>
      </c>
      <c r="J400" s="2" t="s">
        <v>23</v>
      </c>
      <c r="K400" s="2" t="s">
        <v>24</v>
      </c>
      <c r="L400" s="2" t="s">
        <v>181</v>
      </c>
      <c r="M400" s="2" t="s">
        <v>101</v>
      </c>
      <c r="N400" s="2">
        <v>77036</v>
      </c>
      <c r="O400" s="2" t="s">
        <v>102</v>
      </c>
      <c r="P400" s="2" t="s">
        <v>1411</v>
      </c>
      <c r="Q400" s="2" t="s">
        <v>43</v>
      </c>
      <c r="R400" s="2" t="s">
        <v>56</v>
      </c>
      <c r="S400" s="2" t="s">
        <v>1412</v>
      </c>
      <c r="T400" s="6">
        <v>35.952000000000005</v>
      </c>
      <c r="U400" s="2">
        <v>3</v>
      </c>
      <c r="V400" s="9">
        <v>0.2</v>
      </c>
      <c r="W400" s="6">
        <v>3.5951999999999984</v>
      </c>
      <c r="X400" s="12">
        <f>Table1[[#This Row],[Profit$]]/Table1[[#This Row],[Sales$]]</f>
        <v>9.9999999999999936E-2</v>
      </c>
      <c r="Y400" s="13">
        <f>Table1[[#This Row],[Sales$]]-Table1[[#This Row],[Profit$]]</f>
        <v>32.356800000000007</v>
      </c>
      <c r="Z400" s="13">
        <f>Table1[[#This Row],[Sales$]]/Table1[[#This Row],[Quantity]]</f>
        <v>11.984000000000002</v>
      </c>
      <c r="AA400" s="13">
        <f>Table1[[#This Row],[Profit$]]/Table1[[#This Row],[Quantity]]</f>
        <v>1.1983999999999995</v>
      </c>
      <c r="AB400" s="4" t="str">
        <f>IF(Table1[[#This Row],[Profit$]]&lt;0,"loss","profit")</f>
        <v>profit</v>
      </c>
      <c r="AC400" s="4" t="str">
        <f>IF(Table1[[#This Row],[Discount]]&gt;0.2,"high",IF(Table1[[#This Row],[Discount]]&gt;0.1,"average","low"))</f>
        <v>average</v>
      </c>
      <c r="AD400" s="12">
        <f>Table1[[#This Row],[Profit$]]/Table1[[#This Row],[cost price$]]</f>
        <v>0.11111111111111104</v>
      </c>
    </row>
    <row r="401" spans="1:30" ht="15.75" customHeight="1" x14ac:dyDescent="0.3">
      <c r="A401" s="2">
        <v>400</v>
      </c>
      <c r="B401" s="2" t="s">
        <v>1408</v>
      </c>
      <c r="C401" s="3">
        <v>42621</v>
      </c>
      <c r="D401" s="3" t="str">
        <f>TEXT(Table1[[#This Row],[Order Date]],"MMMM")</f>
        <v>September</v>
      </c>
      <c r="E401" s="3" t="str">
        <f>TEXT(Table1[[#This Row],[Order Date]],"YYYy")</f>
        <v>2016</v>
      </c>
      <c r="F401" s="3">
        <v>42623</v>
      </c>
      <c r="G401" s="2" t="s">
        <v>20</v>
      </c>
      <c r="H401" s="2" t="s">
        <v>1409</v>
      </c>
      <c r="I401" s="2" t="s">
        <v>1410</v>
      </c>
      <c r="J401" s="2" t="s">
        <v>23</v>
      </c>
      <c r="K401" s="2" t="s">
        <v>24</v>
      </c>
      <c r="L401" s="2" t="s">
        <v>181</v>
      </c>
      <c r="M401" s="2" t="s">
        <v>101</v>
      </c>
      <c r="N401" s="2">
        <v>77036</v>
      </c>
      <c r="O401" s="2" t="s">
        <v>102</v>
      </c>
      <c r="P401" s="2" t="s">
        <v>163</v>
      </c>
      <c r="Q401" s="2" t="s">
        <v>29</v>
      </c>
      <c r="R401" s="2" t="s">
        <v>30</v>
      </c>
      <c r="S401" s="2" t="s">
        <v>164</v>
      </c>
      <c r="T401" s="6">
        <v>2396.2655999999997</v>
      </c>
      <c r="U401" s="2">
        <v>4</v>
      </c>
      <c r="V401" s="9">
        <v>0.32</v>
      </c>
      <c r="W401" s="6">
        <v>-317.15280000000007</v>
      </c>
      <c r="X401" s="12">
        <f>Table1[[#This Row],[Profit$]]/Table1[[#This Row],[Sales$]]</f>
        <v>-0.13235294117647065</v>
      </c>
      <c r="Y401" s="13">
        <f>Table1[[#This Row],[Sales$]]-Table1[[#This Row],[Profit$]]</f>
        <v>2713.4183999999996</v>
      </c>
      <c r="Z401" s="13">
        <f>Table1[[#This Row],[Sales$]]/Table1[[#This Row],[Quantity]]</f>
        <v>599.06639999999993</v>
      </c>
      <c r="AA401" s="13">
        <f>Table1[[#This Row],[Profit$]]/Table1[[#This Row],[Quantity]]</f>
        <v>-79.288200000000018</v>
      </c>
      <c r="AB401" s="4" t="str">
        <f>IF(Table1[[#This Row],[Profit$]]&lt;0,"loss","profit")</f>
        <v>loss</v>
      </c>
      <c r="AC401" s="4" t="str">
        <f>IF(Table1[[#This Row],[Discount]]&gt;0.2,"high",IF(Table1[[#This Row],[Discount]]&gt;0.1,"average","low"))</f>
        <v>high</v>
      </c>
      <c r="AD401" s="12">
        <f>Table1[[#This Row],[Profit$]]/Table1[[#This Row],[cost price$]]</f>
        <v>-0.11688311688311692</v>
      </c>
    </row>
    <row r="402" spans="1:30" ht="15.75" customHeight="1" x14ac:dyDescent="0.3">
      <c r="A402" s="2">
        <v>401</v>
      </c>
      <c r="B402" s="2" t="s">
        <v>1408</v>
      </c>
      <c r="C402" s="3">
        <v>42621</v>
      </c>
      <c r="D402" s="3" t="str">
        <f>TEXT(Table1[[#This Row],[Order Date]],"MMMM")</f>
        <v>September</v>
      </c>
      <c r="E402" s="3" t="str">
        <f>TEXT(Table1[[#This Row],[Order Date]],"YYYy")</f>
        <v>2016</v>
      </c>
      <c r="F402" s="3">
        <v>42623</v>
      </c>
      <c r="G402" s="2" t="s">
        <v>20</v>
      </c>
      <c r="H402" s="2" t="s">
        <v>1409</v>
      </c>
      <c r="I402" s="2" t="s">
        <v>1410</v>
      </c>
      <c r="J402" s="2" t="s">
        <v>23</v>
      </c>
      <c r="K402" s="2" t="s">
        <v>24</v>
      </c>
      <c r="L402" s="2" t="s">
        <v>181</v>
      </c>
      <c r="M402" s="2" t="s">
        <v>101</v>
      </c>
      <c r="N402" s="2">
        <v>77036</v>
      </c>
      <c r="O402" s="2" t="s">
        <v>102</v>
      </c>
      <c r="P402" s="2" t="s">
        <v>1413</v>
      </c>
      <c r="Q402" s="2" t="s">
        <v>43</v>
      </c>
      <c r="R402" s="2" t="s">
        <v>56</v>
      </c>
      <c r="S402" s="2" t="s">
        <v>1414</v>
      </c>
      <c r="T402" s="6">
        <v>131.136</v>
      </c>
      <c r="U402" s="2">
        <v>4</v>
      </c>
      <c r="V402" s="9">
        <v>0.2</v>
      </c>
      <c r="W402" s="6">
        <v>-32.783999999999999</v>
      </c>
      <c r="X402" s="12">
        <f>Table1[[#This Row],[Profit$]]/Table1[[#This Row],[Sales$]]</f>
        <v>-0.25</v>
      </c>
      <c r="Y402" s="13">
        <f>Table1[[#This Row],[Sales$]]-Table1[[#This Row],[Profit$]]</f>
        <v>163.92</v>
      </c>
      <c r="Z402" s="13">
        <f>Table1[[#This Row],[Sales$]]/Table1[[#This Row],[Quantity]]</f>
        <v>32.783999999999999</v>
      </c>
      <c r="AA402" s="13">
        <f>Table1[[#This Row],[Profit$]]/Table1[[#This Row],[Quantity]]</f>
        <v>-8.1959999999999997</v>
      </c>
      <c r="AB402" s="4" t="str">
        <f>IF(Table1[[#This Row],[Profit$]]&lt;0,"loss","profit")</f>
        <v>loss</v>
      </c>
      <c r="AC402" s="4" t="str">
        <f>IF(Table1[[#This Row],[Discount]]&gt;0.2,"high",IF(Table1[[#This Row],[Discount]]&gt;0.1,"average","low"))</f>
        <v>average</v>
      </c>
      <c r="AD402" s="12">
        <f>Table1[[#This Row],[Profit$]]/Table1[[#This Row],[cost price$]]</f>
        <v>-0.2</v>
      </c>
    </row>
    <row r="403" spans="1:30" ht="15.75" customHeight="1" x14ac:dyDescent="0.3">
      <c r="A403" s="2">
        <v>402</v>
      </c>
      <c r="B403" s="2" t="s">
        <v>1408</v>
      </c>
      <c r="C403" s="3">
        <v>42621</v>
      </c>
      <c r="D403" s="3" t="str">
        <f>TEXT(Table1[[#This Row],[Order Date]],"MMMM")</f>
        <v>September</v>
      </c>
      <c r="E403" s="3" t="str">
        <f>TEXT(Table1[[#This Row],[Order Date]],"YYYy")</f>
        <v>2016</v>
      </c>
      <c r="F403" s="3">
        <v>42623</v>
      </c>
      <c r="G403" s="2" t="s">
        <v>20</v>
      </c>
      <c r="H403" s="2" t="s">
        <v>1409</v>
      </c>
      <c r="I403" s="2" t="s">
        <v>1410</v>
      </c>
      <c r="J403" s="2" t="s">
        <v>23</v>
      </c>
      <c r="K403" s="2" t="s">
        <v>24</v>
      </c>
      <c r="L403" s="2" t="s">
        <v>181</v>
      </c>
      <c r="M403" s="2" t="s">
        <v>101</v>
      </c>
      <c r="N403" s="2">
        <v>77036</v>
      </c>
      <c r="O403" s="2" t="s">
        <v>102</v>
      </c>
      <c r="P403" s="2" t="s">
        <v>1415</v>
      </c>
      <c r="Q403" s="2" t="s">
        <v>68</v>
      </c>
      <c r="R403" s="2" t="s">
        <v>158</v>
      </c>
      <c r="S403" s="2" t="s">
        <v>1416</v>
      </c>
      <c r="T403" s="6">
        <v>57.584000000000003</v>
      </c>
      <c r="U403" s="2">
        <v>2</v>
      </c>
      <c r="V403" s="9">
        <v>0.2</v>
      </c>
      <c r="W403" s="6">
        <v>0.71979999999999933</v>
      </c>
      <c r="X403" s="12">
        <f>Table1[[#This Row],[Profit$]]/Table1[[#This Row],[Sales$]]</f>
        <v>1.2499999999999987E-2</v>
      </c>
      <c r="Y403" s="13">
        <f>Table1[[#This Row],[Sales$]]-Table1[[#This Row],[Profit$]]</f>
        <v>56.864200000000004</v>
      </c>
      <c r="Z403" s="13">
        <f>Table1[[#This Row],[Sales$]]/Table1[[#This Row],[Quantity]]</f>
        <v>28.792000000000002</v>
      </c>
      <c r="AA403" s="13">
        <f>Table1[[#This Row],[Profit$]]/Table1[[#This Row],[Quantity]]</f>
        <v>0.35989999999999966</v>
      </c>
      <c r="AB403" s="4" t="str">
        <f>IF(Table1[[#This Row],[Profit$]]&lt;0,"loss","profit")</f>
        <v>profit</v>
      </c>
      <c r="AC403" s="4" t="str">
        <f>IF(Table1[[#This Row],[Discount]]&gt;0.2,"high",IF(Table1[[#This Row],[Discount]]&gt;0.1,"average","low"))</f>
        <v>average</v>
      </c>
      <c r="AD403" s="12">
        <f>Table1[[#This Row],[Profit$]]/Table1[[#This Row],[cost price$]]</f>
        <v>1.2658227848101253E-2</v>
      </c>
    </row>
    <row r="404" spans="1:30" ht="15.75" customHeight="1" x14ac:dyDescent="0.3">
      <c r="A404" s="2">
        <v>403</v>
      </c>
      <c r="B404" s="2" t="s">
        <v>1417</v>
      </c>
      <c r="C404" s="3">
        <v>41997</v>
      </c>
      <c r="D404" s="3" t="str">
        <f>TEXT(Table1[[#This Row],[Order Date]],"MMMM")</f>
        <v>December</v>
      </c>
      <c r="E404" s="3" t="str">
        <f>TEXT(Table1[[#This Row],[Order Date]],"YYYy")</f>
        <v>2014</v>
      </c>
      <c r="F404" s="3">
        <v>41999</v>
      </c>
      <c r="G404" s="2" t="s">
        <v>185</v>
      </c>
      <c r="H404" s="2" t="s">
        <v>1418</v>
      </c>
      <c r="I404" s="2" t="s">
        <v>1419</v>
      </c>
      <c r="J404" s="2" t="s">
        <v>23</v>
      </c>
      <c r="K404" s="2" t="s">
        <v>24</v>
      </c>
      <c r="L404" s="2" t="s">
        <v>1420</v>
      </c>
      <c r="M404" s="2" t="s">
        <v>51</v>
      </c>
      <c r="N404" s="2">
        <v>33180</v>
      </c>
      <c r="O404" s="2" t="s">
        <v>27</v>
      </c>
      <c r="P404" s="2" t="s">
        <v>1421</v>
      </c>
      <c r="Q404" s="2" t="s">
        <v>43</v>
      </c>
      <c r="R404" s="2" t="s">
        <v>87</v>
      </c>
      <c r="S404" s="2" t="s">
        <v>1422</v>
      </c>
      <c r="T404" s="6">
        <v>9.5680000000000014</v>
      </c>
      <c r="U404" s="2">
        <v>2</v>
      </c>
      <c r="V404" s="9">
        <v>0.2</v>
      </c>
      <c r="W404" s="6">
        <v>3.4683999999999999</v>
      </c>
      <c r="X404" s="12">
        <f>Table1[[#This Row],[Profit$]]/Table1[[#This Row],[Sales$]]</f>
        <v>0.36249999999999993</v>
      </c>
      <c r="Y404" s="13">
        <f>Table1[[#This Row],[Sales$]]-Table1[[#This Row],[Profit$]]</f>
        <v>6.0996000000000015</v>
      </c>
      <c r="Z404" s="13">
        <f>Table1[[#This Row],[Sales$]]/Table1[[#This Row],[Quantity]]</f>
        <v>4.7840000000000007</v>
      </c>
      <c r="AA404" s="13">
        <f>Table1[[#This Row],[Profit$]]/Table1[[#This Row],[Quantity]]</f>
        <v>1.7342</v>
      </c>
      <c r="AB404" s="4" t="str">
        <f>IF(Table1[[#This Row],[Profit$]]&lt;0,"loss","profit")</f>
        <v>profit</v>
      </c>
      <c r="AC404" s="4" t="str">
        <f>IF(Table1[[#This Row],[Discount]]&gt;0.2,"high",IF(Table1[[#This Row],[Discount]]&gt;0.1,"average","low"))</f>
        <v>average</v>
      </c>
      <c r="AD404" s="12">
        <f>Table1[[#This Row],[Profit$]]/Table1[[#This Row],[cost price$]]</f>
        <v>0.56862745098039202</v>
      </c>
    </row>
    <row r="405" spans="1:30" ht="15.75" customHeight="1" x14ac:dyDescent="0.3">
      <c r="A405" s="2">
        <v>404</v>
      </c>
      <c r="B405" s="2" t="s">
        <v>1423</v>
      </c>
      <c r="C405" s="3">
        <v>41745</v>
      </c>
      <c r="D405" s="3" t="str">
        <f>TEXT(Table1[[#This Row],[Order Date]],"MMMM")</f>
        <v>April</v>
      </c>
      <c r="E405" s="3" t="str">
        <f>TEXT(Table1[[#This Row],[Order Date]],"YYYy")</f>
        <v>2014</v>
      </c>
      <c r="F405" s="3">
        <v>41749</v>
      </c>
      <c r="G405" s="2" t="s">
        <v>47</v>
      </c>
      <c r="H405" s="2" t="s">
        <v>626</v>
      </c>
      <c r="I405" s="2" t="s">
        <v>627</v>
      </c>
      <c r="J405" s="2" t="s">
        <v>38</v>
      </c>
      <c r="K405" s="2" t="s">
        <v>24</v>
      </c>
      <c r="L405" s="2" t="s">
        <v>518</v>
      </c>
      <c r="M405" s="2" t="s">
        <v>85</v>
      </c>
      <c r="N405" s="2">
        <v>28403</v>
      </c>
      <c r="O405" s="2" t="s">
        <v>27</v>
      </c>
      <c r="P405" s="2" t="s">
        <v>1424</v>
      </c>
      <c r="Q405" s="2" t="s">
        <v>43</v>
      </c>
      <c r="R405" s="2" t="s">
        <v>65</v>
      </c>
      <c r="S405" s="2" t="s">
        <v>1425</v>
      </c>
      <c r="T405" s="6">
        <v>39.072000000000003</v>
      </c>
      <c r="U405" s="2">
        <v>6</v>
      </c>
      <c r="V405" s="9">
        <v>0.2</v>
      </c>
      <c r="W405" s="6">
        <v>9.7680000000000007</v>
      </c>
      <c r="X405" s="12">
        <f>Table1[[#This Row],[Profit$]]/Table1[[#This Row],[Sales$]]</f>
        <v>0.25</v>
      </c>
      <c r="Y405" s="13">
        <f>Table1[[#This Row],[Sales$]]-Table1[[#This Row],[Profit$]]</f>
        <v>29.304000000000002</v>
      </c>
      <c r="Z405" s="13">
        <f>Table1[[#This Row],[Sales$]]/Table1[[#This Row],[Quantity]]</f>
        <v>6.5120000000000005</v>
      </c>
      <c r="AA405" s="13">
        <f>Table1[[#This Row],[Profit$]]/Table1[[#This Row],[Quantity]]</f>
        <v>1.6280000000000001</v>
      </c>
      <c r="AB405" s="4" t="str">
        <f>IF(Table1[[#This Row],[Profit$]]&lt;0,"loss","profit")</f>
        <v>profit</v>
      </c>
      <c r="AC405" s="4" t="str">
        <f>IF(Table1[[#This Row],[Discount]]&gt;0.2,"high",IF(Table1[[#This Row],[Discount]]&gt;0.1,"average","low"))</f>
        <v>average</v>
      </c>
      <c r="AD405" s="12">
        <f>Table1[[#This Row],[Profit$]]/Table1[[#This Row],[cost price$]]</f>
        <v>0.33333333333333331</v>
      </c>
    </row>
    <row r="406" spans="1:30" ht="15.75" customHeight="1" x14ac:dyDescent="0.3">
      <c r="A406" s="2">
        <v>405</v>
      </c>
      <c r="B406" s="2" t="s">
        <v>1426</v>
      </c>
      <c r="C406" s="3">
        <v>43093</v>
      </c>
      <c r="D406" s="3" t="str">
        <f>TEXT(Table1[[#This Row],[Order Date]],"MMMM")</f>
        <v>December</v>
      </c>
      <c r="E406" s="3" t="str">
        <f>TEXT(Table1[[#This Row],[Order Date]],"YYYy")</f>
        <v>2017</v>
      </c>
      <c r="F406" s="3">
        <v>43098</v>
      </c>
      <c r="G406" s="2" t="s">
        <v>47</v>
      </c>
      <c r="H406" s="2" t="s">
        <v>1427</v>
      </c>
      <c r="I406" s="2" t="s">
        <v>1428</v>
      </c>
      <c r="J406" s="2" t="s">
        <v>23</v>
      </c>
      <c r="K406" s="2" t="s">
        <v>24</v>
      </c>
      <c r="L406" s="2" t="s">
        <v>263</v>
      </c>
      <c r="M406" s="2" t="s">
        <v>264</v>
      </c>
      <c r="N406" s="2">
        <v>10024</v>
      </c>
      <c r="O406" s="2" t="s">
        <v>145</v>
      </c>
      <c r="P406" s="2" t="s">
        <v>1429</v>
      </c>
      <c r="Q406" s="2" t="s">
        <v>43</v>
      </c>
      <c r="R406" s="2" t="s">
        <v>75</v>
      </c>
      <c r="S406" s="2" t="s">
        <v>1430</v>
      </c>
      <c r="T406" s="6">
        <v>35.910000000000004</v>
      </c>
      <c r="U406" s="2">
        <v>3</v>
      </c>
      <c r="V406" s="9">
        <v>0</v>
      </c>
      <c r="W406" s="6">
        <v>9.6956999999999987</v>
      </c>
      <c r="X406" s="12">
        <f>Table1[[#This Row],[Profit$]]/Table1[[#This Row],[Sales$]]</f>
        <v>0.26999999999999996</v>
      </c>
      <c r="Y406" s="13">
        <f>Table1[[#This Row],[Sales$]]-Table1[[#This Row],[Profit$]]</f>
        <v>26.214300000000005</v>
      </c>
      <c r="Z406" s="13">
        <f>Table1[[#This Row],[Sales$]]/Table1[[#This Row],[Quantity]]</f>
        <v>11.97</v>
      </c>
      <c r="AA406" s="13">
        <f>Table1[[#This Row],[Profit$]]/Table1[[#This Row],[Quantity]]</f>
        <v>3.2318999999999996</v>
      </c>
      <c r="AB406" s="4" t="str">
        <f>IF(Table1[[#This Row],[Profit$]]&lt;0,"loss","profit")</f>
        <v>profit</v>
      </c>
      <c r="AC406" s="4" t="str">
        <f>IF(Table1[[#This Row],[Discount]]&gt;0.2,"high",IF(Table1[[#This Row],[Discount]]&gt;0.1,"average","low"))</f>
        <v>low</v>
      </c>
      <c r="AD406" s="12">
        <f>Table1[[#This Row],[Profit$]]/Table1[[#This Row],[cost price$]]</f>
        <v>0.36986301369863001</v>
      </c>
    </row>
    <row r="407" spans="1:30" ht="15.75" customHeight="1" x14ac:dyDescent="0.3">
      <c r="A407" s="2">
        <v>406</v>
      </c>
      <c r="B407" s="2" t="s">
        <v>1431</v>
      </c>
      <c r="C407" s="3">
        <v>43077</v>
      </c>
      <c r="D407" s="3" t="str">
        <f>TEXT(Table1[[#This Row],[Order Date]],"MMMM")</f>
        <v>December</v>
      </c>
      <c r="E407" s="3" t="str">
        <f>TEXT(Table1[[#This Row],[Order Date]],"YYYy")</f>
        <v>2017</v>
      </c>
      <c r="F407" s="3">
        <v>43081</v>
      </c>
      <c r="G407" s="2" t="s">
        <v>47</v>
      </c>
      <c r="H407" s="2" t="s">
        <v>1432</v>
      </c>
      <c r="I407" s="2" t="s">
        <v>1433</v>
      </c>
      <c r="J407" s="2" t="s">
        <v>23</v>
      </c>
      <c r="K407" s="2" t="s">
        <v>24</v>
      </c>
      <c r="L407" s="2" t="s">
        <v>124</v>
      </c>
      <c r="M407" s="2" t="s">
        <v>40</v>
      </c>
      <c r="N407" s="2">
        <v>94110</v>
      </c>
      <c r="O407" s="2" t="s">
        <v>41</v>
      </c>
      <c r="P407" s="2" t="s">
        <v>1415</v>
      </c>
      <c r="Q407" s="2" t="s">
        <v>68</v>
      </c>
      <c r="R407" s="2" t="s">
        <v>158</v>
      </c>
      <c r="S407" s="2" t="s">
        <v>1416</v>
      </c>
      <c r="T407" s="6">
        <v>179.95000000000002</v>
      </c>
      <c r="U407" s="2">
        <v>5</v>
      </c>
      <c r="V407" s="9">
        <v>0</v>
      </c>
      <c r="W407" s="6">
        <v>37.789500000000004</v>
      </c>
      <c r="X407" s="12">
        <f>Table1[[#This Row],[Profit$]]/Table1[[#This Row],[Sales$]]</f>
        <v>0.21</v>
      </c>
      <c r="Y407" s="13">
        <f>Table1[[#This Row],[Sales$]]-Table1[[#This Row],[Profit$]]</f>
        <v>142.16050000000001</v>
      </c>
      <c r="Z407" s="13">
        <f>Table1[[#This Row],[Sales$]]/Table1[[#This Row],[Quantity]]</f>
        <v>35.99</v>
      </c>
      <c r="AA407" s="13">
        <f>Table1[[#This Row],[Profit$]]/Table1[[#This Row],[Quantity]]</f>
        <v>7.557900000000001</v>
      </c>
      <c r="AB407" s="4" t="str">
        <f>IF(Table1[[#This Row],[Profit$]]&lt;0,"loss","profit")</f>
        <v>profit</v>
      </c>
      <c r="AC407" s="4" t="str">
        <f>IF(Table1[[#This Row],[Discount]]&gt;0.2,"high",IF(Table1[[#This Row],[Discount]]&gt;0.1,"average","low"))</f>
        <v>low</v>
      </c>
      <c r="AD407" s="12">
        <f>Table1[[#This Row],[Profit$]]/Table1[[#This Row],[cost price$]]</f>
        <v>0.26582278481012661</v>
      </c>
    </row>
    <row r="408" spans="1:30" ht="15.75" customHeight="1" x14ac:dyDescent="0.3">
      <c r="A408" s="2">
        <v>407</v>
      </c>
      <c r="B408" s="2" t="s">
        <v>1431</v>
      </c>
      <c r="C408" s="3">
        <v>43077</v>
      </c>
      <c r="D408" s="3" t="str">
        <f>TEXT(Table1[[#This Row],[Order Date]],"MMMM")</f>
        <v>December</v>
      </c>
      <c r="E408" s="3" t="str">
        <f>TEXT(Table1[[#This Row],[Order Date]],"YYYy")</f>
        <v>2017</v>
      </c>
      <c r="F408" s="3">
        <v>43081</v>
      </c>
      <c r="G408" s="2" t="s">
        <v>47</v>
      </c>
      <c r="H408" s="2" t="s">
        <v>1432</v>
      </c>
      <c r="I408" s="2" t="s">
        <v>1433</v>
      </c>
      <c r="J408" s="2" t="s">
        <v>23</v>
      </c>
      <c r="K408" s="2" t="s">
        <v>24</v>
      </c>
      <c r="L408" s="2" t="s">
        <v>124</v>
      </c>
      <c r="M408" s="2" t="s">
        <v>40</v>
      </c>
      <c r="N408" s="2">
        <v>94110</v>
      </c>
      <c r="O408" s="2" t="s">
        <v>41</v>
      </c>
      <c r="P408" s="2" t="s">
        <v>1434</v>
      </c>
      <c r="Q408" s="2" t="s">
        <v>68</v>
      </c>
      <c r="R408" s="2" t="s">
        <v>1216</v>
      </c>
      <c r="S408" s="2" t="s">
        <v>1435</v>
      </c>
      <c r="T408" s="6">
        <v>1199.9760000000001</v>
      </c>
      <c r="U408" s="2">
        <v>3</v>
      </c>
      <c r="V408" s="9">
        <v>0.2</v>
      </c>
      <c r="W408" s="6">
        <v>434.99130000000002</v>
      </c>
      <c r="X408" s="12">
        <f>Table1[[#This Row],[Profit$]]/Table1[[#This Row],[Sales$]]</f>
        <v>0.36249999999999999</v>
      </c>
      <c r="Y408" s="13">
        <f>Table1[[#This Row],[Sales$]]-Table1[[#This Row],[Profit$]]</f>
        <v>764.98470000000009</v>
      </c>
      <c r="Z408" s="13">
        <f>Table1[[#This Row],[Sales$]]/Table1[[#This Row],[Quantity]]</f>
        <v>399.99200000000002</v>
      </c>
      <c r="AA408" s="13">
        <f>Table1[[#This Row],[Profit$]]/Table1[[#This Row],[Quantity]]</f>
        <v>144.99710000000002</v>
      </c>
      <c r="AB408" s="4" t="str">
        <f>IF(Table1[[#This Row],[Profit$]]&lt;0,"loss","profit")</f>
        <v>profit</v>
      </c>
      <c r="AC408" s="4" t="str">
        <f>IF(Table1[[#This Row],[Discount]]&gt;0.2,"high",IF(Table1[[#This Row],[Discount]]&gt;0.1,"average","low"))</f>
        <v>average</v>
      </c>
      <c r="AD408" s="12">
        <f>Table1[[#This Row],[Profit$]]/Table1[[#This Row],[cost price$]]</f>
        <v>0.56862745098039214</v>
      </c>
    </row>
    <row r="409" spans="1:30" ht="15.75" customHeight="1" x14ac:dyDescent="0.3">
      <c r="A409" s="2">
        <v>408</v>
      </c>
      <c r="B409" s="2" t="s">
        <v>1431</v>
      </c>
      <c r="C409" s="3">
        <v>43077</v>
      </c>
      <c r="D409" s="3" t="str">
        <f>TEXT(Table1[[#This Row],[Order Date]],"MMMM")</f>
        <v>December</v>
      </c>
      <c r="E409" s="3" t="str">
        <f>TEXT(Table1[[#This Row],[Order Date]],"YYYy")</f>
        <v>2017</v>
      </c>
      <c r="F409" s="3">
        <v>43081</v>
      </c>
      <c r="G409" s="2" t="s">
        <v>47</v>
      </c>
      <c r="H409" s="2" t="s">
        <v>1432</v>
      </c>
      <c r="I409" s="2" t="s">
        <v>1433</v>
      </c>
      <c r="J409" s="2" t="s">
        <v>23</v>
      </c>
      <c r="K409" s="2" t="s">
        <v>24</v>
      </c>
      <c r="L409" s="2" t="s">
        <v>124</v>
      </c>
      <c r="M409" s="2" t="s">
        <v>40</v>
      </c>
      <c r="N409" s="2">
        <v>94110</v>
      </c>
      <c r="O409" s="2" t="s">
        <v>41</v>
      </c>
      <c r="P409" s="2" t="s">
        <v>1436</v>
      </c>
      <c r="Q409" s="2" t="s">
        <v>43</v>
      </c>
      <c r="R409" s="2" t="s">
        <v>87</v>
      </c>
      <c r="S409" s="2" t="s">
        <v>1437</v>
      </c>
      <c r="T409" s="6">
        <v>27.15</v>
      </c>
      <c r="U409" s="2">
        <v>5</v>
      </c>
      <c r="V409" s="9">
        <v>0</v>
      </c>
      <c r="W409" s="6">
        <v>13.3035</v>
      </c>
      <c r="X409" s="12">
        <f>Table1[[#This Row],[Profit$]]/Table1[[#This Row],[Sales$]]</f>
        <v>0.49</v>
      </c>
      <c r="Y409" s="13">
        <f>Table1[[#This Row],[Sales$]]-Table1[[#This Row],[Profit$]]</f>
        <v>13.846499999999999</v>
      </c>
      <c r="Z409" s="13">
        <f>Table1[[#This Row],[Sales$]]/Table1[[#This Row],[Quantity]]</f>
        <v>5.43</v>
      </c>
      <c r="AA409" s="13">
        <f>Table1[[#This Row],[Profit$]]/Table1[[#This Row],[Quantity]]</f>
        <v>2.6606999999999998</v>
      </c>
      <c r="AB409" s="4" t="str">
        <f>IF(Table1[[#This Row],[Profit$]]&lt;0,"loss","profit")</f>
        <v>profit</v>
      </c>
      <c r="AC409" s="4" t="str">
        <f>IF(Table1[[#This Row],[Discount]]&gt;0.2,"high",IF(Table1[[#This Row],[Discount]]&gt;0.1,"average","low"))</f>
        <v>low</v>
      </c>
      <c r="AD409" s="12">
        <f>Table1[[#This Row],[Profit$]]/Table1[[#This Row],[cost price$]]</f>
        <v>0.96078431372549022</v>
      </c>
    </row>
    <row r="410" spans="1:30" ht="15.75" customHeight="1" x14ac:dyDescent="0.3">
      <c r="A410" s="2">
        <v>409</v>
      </c>
      <c r="B410" s="2" t="s">
        <v>1431</v>
      </c>
      <c r="C410" s="3">
        <v>43077</v>
      </c>
      <c r="D410" s="3" t="str">
        <f>TEXT(Table1[[#This Row],[Order Date]],"MMMM")</f>
        <v>December</v>
      </c>
      <c r="E410" s="3" t="str">
        <f>TEXT(Table1[[#This Row],[Order Date]],"YYYy")</f>
        <v>2017</v>
      </c>
      <c r="F410" s="3">
        <v>43081</v>
      </c>
      <c r="G410" s="2" t="s">
        <v>47</v>
      </c>
      <c r="H410" s="2" t="s">
        <v>1432</v>
      </c>
      <c r="I410" s="2" t="s">
        <v>1433</v>
      </c>
      <c r="J410" s="2" t="s">
        <v>23</v>
      </c>
      <c r="K410" s="2" t="s">
        <v>24</v>
      </c>
      <c r="L410" s="2" t="s">
        <v>124</v>
      </c>
      <c r="M410" s="2" t="s">
        <v>40</v>
      </c>
      <c r="N410" s="2">
        <v>94110</v>
      </c>
      <c r="O410" s="2" t="s">
        <v>41</v>
      </c>
      <c r="P410" s="2" t="s">
        <v>1438</v>
      </c>
      <c r="Q410" s="2" t="s">
        <v>29</v>
      </c>
      <c r="R410" s="2" t="s">
        <v>53</v>
      </c>
      <c r="S410" s="2" t="s">
        <v>1439</v>
      </c>
      <c r="T410" s="6">
        <v>1004.0239999999999</v>
      </c>
      <c r="U410" s="2">
        <v>7</v>
      </c>
      <c r="V410" s="9">
        <v>0.2</v>
      </c>
      <c r="W410" s="6">
        <v>-112.95269999999994</v>
      </c>
      <c r="X410" s="12">
        <f>Table1[[#This Row],[Profit$]]/Table1[[#This Row],[Sales$]]</f>
        <v>-0.11249999999999995</v>
      </c>
      <c r="Y410" s="13">
        <f>Table1[[#This Row],[Sales$]]-Table1[[#This Row],[Profit$]]</f>
        <v>1116.9766999999997</v>
      </c>
      <c r="Z410" s="13">
        <f>Table1[[#This Row],[Sales$]]/Table1[[#This Row],[Quantity]]</f>
        <v>143.43199999999999</v>
      </c>
      <c r="AA410" s="13">
        <f>Table1[[#This Row],[Profit$]]/Table1[[#This Row],[Quantity]]</f>
        <v>-16.136099999999992</v>
      </c>
      <c r="AB410" s="4" t="str">
        <f>IF(Table1[[#This Row],[Profit$]]&lt;0,"loss","profit")</f>
        <v>loss</v>
      </c>
      <c r="AC410" s="4" t="str">
        <f>IF(Table1[[#This Row],[Discount]]&gt;0.2,"high",IF(Table1[[#This Row],[Discount]]&gt;0.1,"average","low"))</f>
        <v>average</v>
      </c>
      <c r="AD410" s="12">
        <f>Table1[[#This Row],[Profit$]]/Table1[[#This Row],[cost price$]]</f>
        <v>-0.10112359550561795</v>
      </c>
    </row>
    <row r="411" spans="1:30" ht="15.75" customHeight="1" x14ac:dyDescent="0.3">
      <c r="A411" s="2">
        <v>410</v>
      </c>
      <c r="B411" s="2" t="s">
        <v>1431</v>
      </c>
      <c r="C411" s="3">
        <v>43077</v>
      </c>
      <c r="D411" s="3" t="str">
        <f>TEXT(Table1[[#This Row],[Order Date]],"MMMM")</f>
        <v>December</v>
      </c>
      <c r="E411" s="3" t="str">
        <f>TEXT(Table1[[#This Row],[Order Date]],"YYYy")</f>
        <v>2017</v>
      </c>
      <c r="F411" s="3">
        <v>43081</v>
      </c>
      <c r="G411" s="2" t="s">
        <v>47</v>
      </c>
      <c r="H411" s="2" t="s">
        <v>1432</v>
      </c>
      <c r="I411" s="2" t="s">
        <v>1433</v>
      </c>
      <c r="J411" s="2" t="s">
        <v>23</v>
      </c>
      <c r="K411" s="2" t="s">
        <v>24</v>
      </c>
      <c r="L411" s="2" t="s">
        <v>124</v>
      </c>
      <c r="M411" s="2" t="s">
        <v>40</v>
      </c>
      <c r="N411" s="2">
        <v>94110</v>
      </c>
      <c r="O411" s="2" t="s">
        <v>41</v>
      </c>
      <c r="P411" s="2" t="s">
        <v>1440</v>
      </c>
      <c r="Q411" s="2" t="s">
        <v>43</v>
      </c>
      <c r="R411" s="2" t="s">
        <v>87</v>
      </c>
      <c r="S411" s="2" t="s">
        <v>1441</v>
      </c>
      <c r="T411" s="6">
        <v>9.68</v>
      </c>
      <c r="U411" s="2">
        <v>1</v>
      </c>
      <c r="V411" s="9">
        <v>0</v>
      </c>
      <c r="W411" s="6">
        <v>4.6463999999999999</v>
      </c>
      <c r="X411" s="12">
        <f>Table1[[#This Row],[Profit$]]/Table1[[#This Row],[Sales$]]</f>
        <v>0.48</v>
      </c>
      <c r="Y411" s="13">
        <f>Table1[[#This Row],[Sales$]]-Table1[[#This Row],[Profit$]]</f>
        <v>5.0335999999999999</v>
      </c>
      <c r="Z411" s="13">
        <f>Table1[[#This Row],[Sales$]]/Table1[[#This Row],[Quantity]]</f>
        <v>9.68</v>
      </c>
      <c r="AA411" s="13">
        <f>Table1[[#This Row],[Profit$]]/Table1[[#This Row],[Quantity]]</f>
        <v>4.6463999999999999</v>
      </c>
      <c r="AB411" s="4" t="str">
        <f>IF(Table1[[#This Row],[Profit$]]&lt;0,"loss","profit")</f>
        <v>profit</v>
      </c>
      <c r="AC411" s="4" t="str">
        <f>IF(Table1[[#This Row],[Discount]]&gt;0.2,"high",IF(Table1[[#This Row],[Discount]]&gt;0.1,"average","low"))</f>
        <v>low</v>
      </c>
      <c r="AD411" s="12">
        <f>Table1[[#This Row],[Profit$]]/Table1[[#This Row],[cost price$]]</f>
        <v>0.92307692307692313</v>
      </c>
    </row>
    <row r="412" spans="1:30" ht="15.75" customHeight="1" x14ac:dyDescent="0.3">
      <c r="A412" s="2">
        <v>411</v>
      </c>
      <c r="B412" s="2" t="s">
        <v>1431</v>
      </c>
      <c r="C412" s="3">
        <v>43077</v>
      </c>
      <c r="D412" s="3" t="str">
        <f>TEXT(Table1[[#This Row],[Order Date]],"MMMM")</f>
        <v>December</v>
      </c>
      <c r="E412" s="3" t="str">
        <f>TEXT(Table1[[#This Row],[Order Date]],"YYYy")</f>
        <v>2017</v>
      </c>
      <c r="F412" s="3">
        <v>43081</v>
      </c>
      <c r="G412" s="2" t="s">
        <v>47</v>
      </c>
      <c r="H412" s="2" t="s">
        <v>1432</v>
      </c>
      <c r="I412" s="2" t="s">
        <v>1433</v>
      </c>
      <c r="J412" s="2" t="s">
        <v>23</v>
      </c>
      <c r="K412" s="2" t="s">
        <v>24</v>
      </c>
      <c r="L412" s="2" t="s">
        <v>124</v>
      </c>
      <c r="M412" s="2" t="s">
        <v>40</v>
      </c>
      <c r="N412" s="2">
        <v>94110</v>
      </c>
      <c r="O412" s="2" t="s">
        <v>41</v>
      </c>
      <c r="P412" s="2" t="s">
        <v>1442</v>
      </c>
      <c r="Q412" s="2" t="s">
        <v>43</v>
      </c>
      <c r="R412" s="2" t="s">
        <v>44</v>
      </c>
      <c r="S412" s="2" t="s">
        <v>1443</v>
      </c>
      <c r="T412" s="6">
        <v>28.349999999999998</v>
      </c>
      <c r="U412" s="2">
        <v>9</v>
      </c>
      <c r="V412" s="9">
        <v>0</v>
      </c>
      <c r="W412" s="6">
        <v>13.608000000000001</v>
      </c>
      <c r="X412" s="12">
        <f>Table1[[#This Row],[Profit$]]/Table1[[#This Row],[Sales$]]</f>
        <v>0.48000000000000004</v>
      </c>
      <c r="Y412" s="13">
        <f>Table1[[#This Row],[Sales$]]-Table1[[#This Row],[Profit$]]</f>
        <v>14.741999999999997</v>
      </c>
      <c r="Z412" s="13">
        <f>Table1[[#This Row],[Sales$]]/Table1[[#This Row],[Quantity]]</f>
        <v>3.15</v>
      </c>
      <c r="AA412" s="13">
        <f>Table1[[#This Row],[Profit$]]/Table1[[#This Row],[Quantity]]</f>
        <v>1.512</v>
      </c>
      <c r="AB412" s="4" t="str">
        <f>IF(Table1[[#This Row],[Profit$]]&lt;0,"loss","profit")</f>
        <v>profit</v>
      </c>
      <c r="AC412" s="4" t="str">
        <f>IF(Table1[[#This Row],[Discount]]&gt;0.2,"high",IF(Table1[[#This Row],[Discount]]&gt;0.1,"average","low"))</f>
        <v>low</v>
      </c>
      <c r="AD412" s="12">
        <f>Table1[[#This Row],[Profit$]]/Table1[[#This Row],[cost price$]]</f>
        <v>0.92307692307692324</v>
      </c>
    </row>
    <row r="413" spans="1:30" ht="15.75" customHeight="1" x14ac:dyDescent="0.3">
      <c r="A413" s="2">
        <v>412</v>
      </c>
      <c r="B413" s="2" t="s">
        <v>1431</v>
      </c>
      <c r="C413" s="3">
        <v>43077</v>
      </c>
      <c r="D413" s="3" t="str">
        <f>TEXT(Table1[[#This Row],[Order Date]],"MMMM")</f>
        <v>December</v>
      </c>
      <c r="E413" s="3" t="str">
        <f>TEXT(Table1[[#This Row],[Order Date]],"YYYy")</f>
        <v>2017</v>
      </c>
      <c r="F413" s="3">
        <v>43081</v>
      </c>
      <c r="G413" s="2" t="s">
        <v>47</v>
      </c>
      <c r="H413" s="2" t="s">
        <v>1432</v>
      </c>
      <c r="I413" s="2" t="s">
        <v>1433</v>
      </c>
      <c r="J413" s="2" t="s">
        <v>23</v>
      </c>
      <c r="K413" s="2" t="s">
        <v>24</v>
      </c>
      <c r="L413" s="2" t="s">
        <v>124</v>
      </c>
      <c r="M413" s="2" t="s">
        <v>40</v>
      </c>
      <c r="N413" s="2">
        <v>94110</v>
      </c>
      <c r="O413" s="2" t="s">
        <v>41</v>
      </c>
      <c r="P413" s="2" t="s">
        <v>1251</v>
      </c>
      <c r="Q413" s="2" t="s">
        <v>43</v>
      </c>
      <c r="R413" s="2" t="s">
        <v>87</v>
      </c>
      <c r="S413" s="2" t="s">
        <v>1444</v>
      </c>
      <c r="T413" s="6">
        <v>55.98</v>
      </c>
      <c r="U413" s="2">
        <v>1</v>
      </c>
      <c r="V413" s="9">
        <v>0</v>
      </c>
      <c r="W413" s="6">
        <v>27.430199999999999</v>
      </c>
      <c r="X413" s="12">
        <f>Table1[[#This Row],[Profit$]]/Table1[[#This Row],[Sales$]]</f>
        <v>0.49</v>
      </c>
      <c r="Y413" s="13">
        <f>Table1[[#This Row],[Sales$]]-Table1[[#This Row],[Profit$]]</f>
        <v>28.549799999999998</v>
      </c>
      <c r="Z413" s="13">
        <f>Table1[[#This Row],[Sales$]]/Table1[[#This Row],[Quantity]]</f>
        <v>55.98</v>
      </c>
      <c r="AA413" s="13">
        <f>Table1[[#This Row],[Profit$]]/Table1[[#This Row],[Quantity]]</f>
        <v>27.430199999999999</v>
      </c>
      <c r="AB413" s="4" t="str">
        <f>IF(Table1[[#This Row],[Profit$]]&lt;0,"loss","profit")</f>
        <v>profit</v>
      </c>
      <c r="AC413" s="4" t="str">
        <f>IF(Table1[[#This Row],[Discount]]&gt;0.2,"high",IF(Table1[[#This Row],[Discount]]&gt;0.1,"average","low"))</f>
        <v>low</v>
      </c>
      <c r="AD413" s="12">
        <f>Table1[[#This Row],[Profit$]]/Table1[[#This Row],[cost price$]]</f>
        <v>0.96078431372549022</v>
      </c>
    </row>
    <row r="414" spans="1:30" ht="15.75" customHeight="1" x14ac:dyDescent="0.3">
      <c r="A414" s="2">
        <v>413</v>
      </c>
      <c r="B414" s="2" t="s">
        <v>1431</v>
      </c>
      <c r="C414" s="3">
        <v>43077</v>
      </c>
      <c r="D414" s="3" t="str">
        <f>TEXT(Table1[[#This Row],[Order Date]],"MMMM")</f>
        <v>December</v>
      </c>
      <c r="E414" s="3" t="str">
        <f>TEXT(Table1[[#This Row],[Order Date]],"YYYy")</f>
        <v>2017</v>
      </c>
      <c r="F414" s="3">
        <v>43081</v>
      </c>
      <c r="G414" s="2" t="s">
        <v>47</v>
      </c>
      <c r="H414" s="2" t="s">
        <v>1432</v>
      </c>
      <c r="I414" s="2" t="s">
        <v>1433</v>
      </c>
      <c r="J414" s="2" t="s">
        <v>23</v>
      </c>
      <c r="K414" s="2" t="s">
        <v>24</v>
      </c>
      <c r="L414" s="2" t="s">
        <v>124</v>
      </c>
      <c r="M414" s="2" t="s">
        <v>40</v>
      </c>
      <c r="N414" s="2">
        <v>94110</v>
      </c>
      <c r="O414" s="2" t="s">
        <v>41</v>
      </c>
      <c r="P414" s="2" t="s">
        <v>1445</v>
      </c>
      <c r="Q414" s="2" t="s">
        <v>29</v>
      </c>
      <c r="R414" s="2" t="s">
        <v>30</v>
      </c>
      <c r="S414" s="2" t="s">
        <v>1446</v>
      </c>
      <c r="T414" s="6">
        <v>1336.829</v>
      </c>
      <c r="U414" s="2">
        <v>13</v>
      </c>
      <c r="V414" s="9">
        <v>0.15</v>
      </c>
      <c r="W414" s="6">
        <v>31.454799999999949</v>
      </c>
      <c r="X414" s="12">
        <f>Table1[[#This Row],[Profit$]]/Table1[[#This Row],[Sales$]]</f>
        <v>2.3529411764705844E-2</v>
      </c>
      <c r="Y414" s="13">
        <f>Table1[[#This Row],[Sales$]]-Table1[[#This Row],[Profit$]]</f>
        <v>1305.3742</v>
      </c>
      <c r="Z414" s="13">
        <f>Table1[[#This Row],[Sales$]]/Table1[[#This Row],[Quantity]]</f>
        <v>102.833</v>
      </c>
      <c r="AA414" s="13">
        <f>Table1[[#This Row],[Profit$]]/Table1[[#This Row],[Quantity]]</f>
        <v>2.419599999999996</v>
      </c>
      <c r="AB414" s="4" t="str">
        <f>IF(Table1[[#This Row],[Profit$]]&lt;0,"loss","profit")</f>
        <v>profit</v>
      </c>
      <c r="AC414" s="4" t="str">
        <f>IF(Table1[[#This Row],[Discount]]&gt;0.2,"high",IF(Table1[[#This Row],[Discount]]&gt;0.1,"average","low"))</f>
        <v>average</v>
      </c>
      <c r="AD414" s="12">
        <f>Table1[[#This Row],[Profit$]]/Table1[[#This Row],[cost price$]]</f>
        <v>2.4096385542168638E-2</v>
      </c>
    </row>
    <row r="415" spans="1:30" ht="15.75" customHeight="1" x14ac:dyDescent="0.3">
      <c r="A415" s="2">
        <v>414</v>
      </c>
      <c r="B415" s="2" t="s">
        <v>1431</v>
      </c>
      <c r="C415" s="3">
        <v>43077</v>
      </c>
      <c r="D415" s="3" t="str">
        <f>TEXT(Table1[[#This Row],[Order Date]],"MMMM")</f>
        <v>December</v>
      </c>
      <c r="E415" s="3" t="str">
        <f>TEXT(Table1[[#This Row],[Order Date]],"YYYy")</f>
        <v>2017</v>
      </c>
      <c r="F415" s="3">
        <v>43081</v>
      </c>
      <c r="G415" s="2" t="s">
        <v>47</v>
      </c>
      <c r="H415" s="2" t="s">
        <v>1432</v>
      </c>
      <c r="I415" s="2" t="s">
        <v>1433</v>
      </c>
      <c r="J415" s="2" t="s">
        <v>23</v>
      </c>
      <c r="K415" s="2" t="s">
        <v>24</v>
      </c>
      <c r="L415" s="2" t="s">
        <v>124</v>
      </c>
      <c r="M415" s="2" t="s">
        <v>40</v>
      </c>
      <c r="N415" s="2">
        <v>94110</v>
      </c>
      <c r="O415" s="2" t="s">
        <v>41</v>
      </c>
      <c r="P415" s="2" t="s">
        <v>1447</v>
      </c>
      <c r="Q415" s="2" t="s">
        <v>29</v>
      </c>
      <c r="R415" s="2" t="s">
        <v>33</v>
      </c>
      <c r="S415" s="2" t="s">
        <v>1448</v>
      </c>
      <c r="T415" s="6">
        <v>113.56800000000001</v>
      </c>
      <c r="U415" s="2">
        <v>2</v>
      </c>
      <c r="V415" s="9">
        <v>0.2</v>
      </c>
      <c r="W415" s="6">
        <v>-18.454800000000013</v>
      </c>
      <c r="X415" s="12">
        <f>Table1[[#This Row],[Profit$]]/Table1[[#This Row],[Sales$]]</f>
        <v>-0.16250000000000009</v>
      </c>
      <c r="Y415" s="13">
        <f>Table1[[#This Row],[Sales$]]-Table1[[#This Row],[Profit$]]</f>
        <v>132.02280000000002</v>
      </c>
      <c r="Z415" s="13">
        <f>Table1[[#This Row],[Sales$]]/Table1[[#This Row],[Quantity]]</f>
        <v>56.784000000000006</v>
      </c>
      <c r="AA415" s="13">
        <f>Table1[[#This Row],[Profit$]]/Table1[[#This Row],[Quantity]]</f>
        <v>-9.2274000000000065</v>
      </c>
      <c r="AB415" s="4" t="str">
        <f>IF(Table1[[#This Row],[Profit$]]&lt;0,"loss","profit")</f>
        <v>loss</v>
      </c>
      <c r="AC415" s="4" t="str">
        <f>IF(Table1[[#This Row],[Discount]]&gt;0.2,"high",IF(Table1[[#This Row],[Discount]]&gt;0.1,"average","low"))</f>
        <v>average</v>
      </c>
      <c r="AD415" s="12">
        <f>Table1[[#This Row],[Profit$]]/Table1[[#This Row],[cost price$]]</f>
        <v>-0.13978494623655921</v>
      </c>
    </row>
    <row r="416" spans="1:30" ht="15.75" customHeight="1" x14ac:dyDescent="0.3">
      <c r="A416" s="2">
        <v>415</v>
      </c>
      <c r="B416" s="2" t="s">
        <v>1449</v>
      </c>
      <c r="C416" s="3">
        <v>43042</v>
      </c>
      <c r="D416" s="3" t="str">
        <f>TEXT(Table1[[#This Row],[Order Date]],"MMMM")</f>
        <v>November</v>
      </c>
      <c r="E416" s="3" t="str">
        <f>TEXT(Table1[[#This Row],[Order Date]],"YYYy")</f>
        <v>2017</v>
      </c>
      <c r="F416" s="3">
        <v>43046</v>
      </c>
      <c r="G416" s="2" t="s">
        <v>47</v>
      </c>
      <c r="H416" s="2" t="s">
        <v>1450</v>
      </c>
      <c r="I416" s="2" t="s">
        <v>1451</v>
      </c>
      <c r="J416" s="2" t="s">
        <v>38</v>
      </c>
      <c r="K416" s="2" t="s">
        <v>24</v>
      </c>
      <c r="L416" s="2" t="s">
        <v>92</v>
      </c>
      <c r="M416" s="2" t="s">
        <v>93</v>
      </c>
      <c r="N416" s="2">
        <v>98105</v>
      </c>
      <c r="O416" s="2" t="s">
        <v>41</v>
      </c>
      <c r="P416" s="2" t="s">
        <v>1452</v>
      </c>
      <c r="Q416" s="2" t="s">
        <v>43</v>
      </c>
      <c r="R416" s="2" t="s">
        <v>87</v>
      </c>
      <c r="S416" s="2" t="s">
        <v>1453</v>
      </c>
      <c r="T416" s="6">
        <v>139.86000000000001</v>
      </c>
      <c r="U416" s="2">
        <v>7</v>
      </c>
      <c r="V416" s="9">
        <v>0</v>
      </c>
      <c r="W416" s="6">
        <v>65.734199999999987</v>
      </c>
      <c r="X416" s="12">
        <f>Table1[[#This Row],[Profit$]]/Table1[[#This Row],[Sales$]]</f>
        <v>0.46999999999999986</v>
      </c>
      <c r="Y416" s="13">
        <f>Table1[[#This Row],[Sales$]]-Table1[[#This Row],[Profit$]]</f>
        <v>74.125800000000027</v>
      </c>
      <c r="Z416" s="13">
        <f>Table1[[#This Row],[Sales$]]/Table1[[#This Row],[Quantity]]</f>
        <v>19.98</v>
      </c>
      <c r="AA416" s="13">
        <f>Table1[[#This Row],[Profit$]]/Table1[[#This Row],[Quantity]]</f>
        <v>9.3905999999999974</v>
      </c>
      <c r="AB416" s="4" t="str">
        <f>IF(Table1[[#This Row],[Profit$]]&lt;0,"loss","profit")</f>
        <v>profit</v>
      </c>
      <c r="AC416" s="4" t="str">
        <f>IF(Table1[[#This Row],[Discount]]&gt;0.2,"high",IF(Table1[[#This Row],[Discount]]&gt;0.1,"average","low"))</f>
        <v>low</v>
      </c>
      <c r="AD416" s="12">
        <f>Table1[[#This Row],[Profit$]]/Table1[[#This Row],[cost price$]]</f>
        <v>0.88679245283018815</v>
      </c>
    </row>
    <row r="417" spans="1:30" ht="15.75" customHeight="1" x14ac:dyDescent="0.3">
      <c r="A417" s="2">
        <v>416</v>
      </c>
      <c r="B417" s="2" t="s">
        <v>1449</v>
      </c>
      <c r="C417" s="3">
        <v>43042</v>
      </c>
      <c r="D417" s="3" t="str">
        <f>TEXT(Table1[[#This Row],[Order Date]],"MMMM")</f>
        <v>November</v>
      </c>
      <c r="E417" s="3" t="str">
        <f>TEXT(Table1[[#This Row],[Order Date]],"YYYy")</f>
        <v>2017</v>
      </c>
      <c r="F417" s="3">
        <v>43046</v>
      </c>
      <c r="G417" s="2" t="s">
        <v>47</v>
      </c>
      <c r="H417" s="2" t="s">
        <v>1450</v>
      </c>
      <c r="I417" s="2" t="s">
        <v>1451</v>
      </c>
      <c r="J417" s="2" t="s">
        <v>38</v>
      </c>
      <c r="K417" s="2" t="s">
        <v>24</v>
      </c>
      <c r="L417" s="2" t="s">
        <v>92</v>
      </c>
      <c r="M417" s="2" t="s">
        <v>93</v>
      </c>
      <c r="N417" s="2">
        <v>98105</v>
      </c>
      <c r="O417" s="2" t="s">
        <v>41</v>
      </c>
      <c r="P417" s="2" t="s">
        <v>1084</v>
      </c>
      <c r="Q417" s="2" t="s">
        <v>29</v>
      </c>
      <c r="R417" s="2" t="s">
        <v>33</v>
      </c>
      <c r="S417" s="2" t="s">
        <v>1085</v>
      </c>
      <c r="T417" s="6">
        <v>307.13600000000002</v>
      </c>
      <c r="U417" s="2">
        <v>4</v>
      </c>
      <c r="V417" s="9">
        <v>0.2</v>
      </c>
      <c r="W417" s="6">
        <v>26.874400000000023</v>
      </c>
      <c r="X417" s="12">
        <f>Table1[[#This Row],[Profit$]]/Table1[[#This Row],[Sales$]]</f>
        <v>8.7500000000000064E-2</v>
      </c>
      <c r="Y417" s="13">
        <f>Table1[[#This Row],[Sales$]]-Table1[[#This Row],[Profit$]]</f>
        <v>280.26159999999999</v>
      </c>
      <c r="Z417" s="13">
        <f>Table1[[#This Row],[Sales$]]/Table1[[#This Row],[Quantity]]</f>
        <v>76.784000000000006</v>
      </c>
      <c r="AA417" s="13">
        <f>Table1[[#This Row],[Profit$]]/Table1[[#This Row],[Quantity]]</f>
        <v>6.7186000000000057</v>
      </c>
      <c r="AB417" s="4" t="str">
        <f>IF(Table1[[#This Row],[Profit$]]&lt;0,"loss","profit")</f>
        <v>profit</v>
      </c>
      <c r="AC417" s="4" t="str">
        <f>IF(Table1[[#This Row],[Discount]]&gt;0.2,"high",IF(Table1[[#This Row],[Discount]]&gt;0.1,"average","low"))</f>
        <v>average</v>
      </c>
      <c r="AD417" s="12">
        <f>Table1[[#This Row],[Profit$]]/Table1[[#This Row],[cost price$]]</f>
        <v>9.5890410958904201E-2</v>
      </c>
    </row>
    <row r="418" spans="1:30" ht="15.75" customHeight="1" x14ac:dyDescent="0.3">
      <c r="A418" s="2">
        <v>417</v>
      </c>
      <c r="B418" s="2" t="s">
        <v>1454</v>
      </c>
      <c r="C418" s="3">
        <v>42910</v>
      </c>
      <c r="D418" s="3" t="str">
        <f>TEXT(Table1[[#This Row],[Order Date]],"MMMM")</f>
        <v>June</v>
      </c>
      <c r="E418" s="3" t="str">
        <f>TEXT(Table1[[#This Row],[Order Date]],"YYYy")</f>
        <v>2017</v>
      </c>
      <c r="F418" s="3">
        <v>42914</v>
      </c>
      <c r="G418" s="2" t="s">
        <v>47</v>
      </c>
      <c r="H418" s="2" t="s">
        <v>1455</v>
      </c>
      <c r="I418" s="2" t="s">
        <v>1456</v>
      </c>
      <c r="J418" s="2" t="s">
        <v>23</v>
      </c>
      <c r="K418" s="2" t="s">
        <v>24</v>
      </c>
      <c r="L418" s="2" t="s">
        <v>1457</v>
      </c>
      <c r="M418" s="2" t="s">
        <v>40</v>
      </c>
      <c r="N418" s="2">
        <v>92646</v>
      </c>
      <c r="O418" s="2" t="s">
        <v>41</v>
      </c>
      <c r="P418" s="2" t="s">
        <v>1458</v>
      </c>
      <c r="Q418" s="2" t="s">
        <v>43</v>
      </c>
      <c r="R418" s="2" t="s">
        <v>65</v>
      </c>
      <c r="S418" s="2" t="s">
        <v>1459</v>
      </c>
      <c r="T418" s="6">
        <v>95.92</v>
      </c>
      <c r="U418" s="2">
        <v>8</v>
      </c>
      <c r="V418" s="9">
        <v>0</v>
      </c>
      <c r="W418" s="6">
        <v>25.898399999999995</v>
      </c>
      <c r="X418" s="12">
        <f>Table1[[#This Row],[Profit$]]/Table1[[#This Row],[Sales$]]</f>
        <v>0.26999999999999996</v>
      </c>
      <c r="Y418" s="13">
        <f>Table1[[#This Row],[Sales$]]-Table1[[#This Row],[Profit$]]</f>
        <v>70.021600000000007</v>
      </c>
      <c r="Z418" s="13">
        <f>Table1[[#This Row],[Sales$]]/Table1[[#This Row],[Quantity]]</f>
        <v>11.99</v>
      </c>
      <c r="AA418" s="13">
        <f>Table1[[#This Row],[Profit$]]/Table1[[#This Row],[Quantity]]</f>
        <v>3.2372999999999994</v>
      </c>
      <c r="AB418" s="4" t="str">
        <f>IF(Table1[[#This Row],[Profit$]]&lt;0,"loss","profit")</f>
        <v>profit</v>
      </c>
      <c r="AC418" s="4" t="str">
        <f>IF(Table1[[#This Row],[Discount]]&gt;0.2,"high",IF(Table1[[#This Row],[Discount]]&gt;0.1,"average","low"))</f>
        <v>low</v>
      </c>
      <c r="AD418" s="12">
        <f>Table1[[#This Row],[Profit$]]/Table1[[#This Row],[cost price$]]</f>
        <v>0.36986301369863006</v>
      </c>
    </row>
    <row r="419" spans="1:30" ht="15.75" customHeight="1" x14ac:dyDescent="0.3">
      <c r="A419" s="2">
        <v>418</v>
      </c>
      <c r="B419" s="2" t="s">
        <v>1460</v>
      </c>
      <c r="C419" s="3">
        <v>42474</v>
      </c>
      <c r="D419" s="3" t="str">
        <f>TEXT(Table1[[#This Row],[Order Date]],"MMMM")</f>
        <v>April</v>
      </c>
      <c r="E419" s="3" t="str">
        <f>TEXT(Table1[[#This Row],[Order Date]],"YYYy")</f>
        <v>2016</v>
      </c>
      <c r="F419" s="3">
        <v>42478</v>
      </c>
      <c r="G419" s="2" t="s">
        <v>47</v>
      </c>
      <c r="H419" s="2" t="s">
        <v>1461</v>
      </c>
      <c r="I419" s="2" t="s">
        <v>1462</v>
      </c>
      <c r="J419" s="2" t="s">
        <v>23</v>
      </c>
      <c r="K419" s="2" t="s">
        <v>24</v>
      </c>
      <c r="L419" s="2" t="s">
        <v>39</v>
      </c>
      <c r="M419" s="2" t="s">
        <v>40</v>
      </c>
      <c r="N419" s="2">
        <v>90004</v>
      </c>
      <c r="O419" s="2" t="s">
        <v>41</v>
      </c>
      <c r="P419" s="2" t="s">
        <v>1463</v>
      </c>
      <c r="Q419" s="2" t="s">
        <v>29</v>
      </c>
      <c r="R419" s="2" t="s">
        <v>33</v>
      </c>
      <c r="S419" s="2" t="s">
        <v>1464</v>
      </c>
      <c r="T419" s="6">
        <v>383.8</v>
      </c>
      <c r="U419" s="2">
        <v>5</v>
      </c>
      <c r="V419" s="9">
        <v>0.2</v>
      </c>
      <c r="W419" s="6">
        <v>38.379999999999981</v>
      </c>
      <c r="X419" s="12">
        <f>Table1[[#This Row],[Profit$]]/Table1[[#This Row],[Sales$]]</f>
        <v>9.999999999999995E-2</v>
      </c>
      <c r="Y419" s="13">
        <f>Table1[[#This Row],[Sales$]]-Table1[[#This Row],[Profit$]]</f>
        <v>345.42</v>
      </c>
      <c r="Z419" s="13">
        <f>Table1[[#This Row],[Sales$]]/Table1[[#This Row],[Quantity]]</f>
        <v>76.760000000000005</v>
      </c>
      <c r="AA419" s="13">
        <f>Table1[[#This Row],[Profit$]]/Table1[[#This Row],[Quantity]]</f>
        <v>7.6759999999999966</v>
      </c>
      <c r="AB419" s="4" t="str">
        <f>IF(Table1[[#This Row],[Profit$]]&lt;0,"loss","profit")</f>
        <v>profit</v>
      </c>
      <c r="AC419" s="4" t="str">
        <f>IF(Table1[[#This Row],[Discount]]&gt;0.2,"high",IF(Table1[[#This Row],[Discount]]&gt;0.1,"average","low"))</f>
        <v>average</v>
      </c>
      <c r="AD419" s="12">
        <f>Table1[[#This Row],[Profit$]]/Table1[[#This Row],[cost price$]]</f>
        <v>0.11111111111111105</v>
      </c>
    </row>
    <row r="420" spans="1:30" ht="15.75" customHeight="1" x14ac:dyDescent="0.3">
      <c r="A420" s="2">
        <v>419</v>
      </c>
      <c r="B420" s="2" t="s">
        <v>1465</v>
      </c>
      <c r="C420" s="3">
        <v>43045</v>
      </c>
      <c r="D420" s="3" t="str">
        <f>TEXT(Table1[[#This Row],[Order Date]],"MMMM")</f>
        <v>November</v>
      </c>
      <c r="E420" s="3" t="str">
        <f>TEXT(Table1[[#This Row],[Order Date]],"YYYy")</f>
        <v>2017</v>
      </c>
      <c r="F420" s="3">
        <v>43049</v>
      </c>
      <c r="G420" s="2" t="s">
        <v>47</v>
      </c>
      <c r="H420" s="2" t="s">
        <v>1270</v>
      </c>
      <c r="I420" s="2" t="s">
        <v>1271</v>
      </c>
      <c r="J420" s="2" t="s">
        <v>38</v>
      </c>
      <c r="K420" s="2" t="s">
        <v>24</v>
      </c>
      <c r="L420" s="2" t="s">
        <v>1466</v>
      </c>
      <c r="M420" s="2" t="s">
        <v>26</v>
      </c>
      <c r="N420" s="2">
        <v>40475</v>
      </c>
      <c r="O420" s="2" t="s">
        <v>27</v>
      </c>
      <c r="P420" s="2" t="s">
        <v>1467</v>
      </c>
      <c r="Q420" s="2" t="s">
        <v>43</v>
      </c>
      <c r="R420" s="2" t="s">
        <v>87</v>
      </c>
      <c r="S420" s="2" t="s">
        <v>1468</v>
      </c>
      <c r="T420" s="6">
        <v>5.78</v>
      </c>
      <c r="U420" s="2">
        <v>1</v>
      </c>
      <c r="V420" s="9">
        <v>0</v>
      </c>
      <c r="W420" s="6">
        <v>2.8322000000000003</v>
      </c>
      <c r="X420" s="12">
        <f>Table1[[#This Row],[Profit$]]/Table1[[#This Row],[Sales$]]</f>
        <v>0.49000000000000005</v>
      </c>
      <c r="Y420" s="13">
        <f>Table1[[#This Row],[Sales$]]-Table1[[#This Row],[Profit$]]</f>
        <v>2.9478</v>
      </c>
      <c r="Z420" s="13">
        <f>Table1[[#This Row],[Sales$]]/Table1[[#This Row],[Quantity]]</f>
        <v>5.78</v>
      </c>
      <c r="AA420" s="13">
        <f>Table1[[#This Row],[Profit$]]/Table1[[#This Row],[Quantity]]</f>
        <v>2.8322000000000003</v>
      </c>
      <c r="AB420" s="4" t="str">
        <f>IF(Table1[[#This Row],[Profit$]]&lt;0,"loss","profit")</f>
        <v>profit</v>
      </c>
      <c r="AC420" s="4" t="str">
        <f>IF(Table1[[#This Row],[Discount]]&gt;0.2,"high",IF(Table1[[#This Row],[Discount]]&gt;0.1,"average","low"))</f>
        <v>low</v>
      </c>
      <c r="AD420" s="12">
        <f>Table1[[#This Row],[Profit$]]/Table1[[#This Row],[cost price$]]</f>
        <v>0.96078431372549034</v>
      </c>
    </row>
    <row r="421" spans="1:30" ht="15.75" customHeight="1" x14ac:dyDescent="0.3">
      <c r="A421" s="2">
        <v>420</v>
      </c>
      <c r="B421" s="2" t="s">
        <v>1469</v>
      </c>
      <c r="C421" s="3">
        <v>42798</v>
      </c>
      <c r="D421" s="3" t="str">
        <f>TEXT(Table1[[#This Row],[Order Date]],"MMMM")</f>
        <v>March</v>
      </c>
      <c r="E421" s="3" t="str">
        <f>TEXT(Table1[[#This Row],[Order Date]],"YYYy")</f>
        <v>2017</v>
      </c>
      <c r="F421" s="3">
        <v>42803</v>
      </c>
      <c r="G421" s="2" t="s">
        <v>47</v>
      </c>
      <c r="H421" s="2" t="s">
        <v>1157</v>
      </c>
      <c r="I421" s="2" t="s">
        <v>1158</v>
      </c>
      <c r="J421" s="2" t="s">
        <v>38</v>
      </c>
      <c r="K421" s="2" t="s">
        <v>24</v>
      </c>
      <c r="L421" s="2" t="s">
        <v>39</v>
      </c>
      <c r="M421" s="2" t="s">
        <v>40</v>
      </c>
      <c r="N421" s="2">
        <v>90045</v>
      </c>
      <c r="O421" s="2" t="s">
        <v>41</v>
      </c>
      <c r="P421" s="2" t="s">
        <v>1470</v>
      </c>
      <c r="Q421" s="2" t="s">
        <v>43</v>
      </c>
      <c r="R421" s="2" t="s">
        <v>65</v>
      </c>
      <c r="S421" s="2" t="s">
        <v>1471</v>
      </c>
      <c r="T421" s="6">
        <v>9.32</v>
      </c>
      <c r="U421" s="2">
        <v>4</v>
      </c>
      <c r="V421" s="9">
        <v>0</v>
      </c>
      <c r="W421" s="6">
        <v>2.702799999999999</v>
      </c>
      <c r="X421" s="12">
        <f>Table1[[#This Row],[Profit$]]/Table1[[#This Row],[Sales$]]</f>
        <v>0.28999999999999987</v>
      </c>
      <c r="Y421" s="13">
        <f>Table1[[#This Row],[Sales$]]-Table1[[#This Row],[Profit$]]</f>
        <v>6.6172000000000013</v>
      </c>
      <c r="Z421" s="13">
        <f>Table1[[#This Row],[Sales$]]/Table1[[#This Row],[Quantity]]</f>
        <v>2.33</v>
      </c>
      <c r="AA421" s="13">
        <f>Table1[[#This Row],[Profit$]]/Table1[[#This Row],[Quantity]]</f>
        <v>0.67569999999999975</v>
      </c>
      <c r="AB421" s="4" t="str">
        <f>IF(Table1[[#This Row],[Profit$]]&lt;0,"loss","profit")</f>
        <v>profit</v>
      </c>
      <c r="AC421" s="4" t="str">
        <f>IF(Table1[[#This Row],[Discount]]&gt;0.2,"high",IF(Table1[[#This Row],[Discount]]&gt;0.1,"average","low"))</f>
        <v>low</v>
      </c>
      <c r="AD421" s="12">
        <f>Table1[[#This Row],[Profit$]]/Table1[[#This Row],[cost price$]]</f>
        <v>0.4084507042253519</v>
      </c>
    </row>
    <row r="422" spans="1:30" ht="15.75" customHeight="1" x14ac:dyDescent="0.3">
      <c r="A422" s="2">
        <v>421</v>
      </c>
      <c r="B422" s="2" t="s">
        <v>1469</v>
      </c>
      <c r="C422" s="3">
        <v>42798</v>
      </c>
      <c r="D422" s="3" t="str">
        <f>TEXT(Table1[[#This Row],[Order Date]],"MMMM")</f>
        <v>March</v>
      </c>
      <c r="E422" s="3" t="str">
        <f>TEXT(Table1[[#This Row],[Order Date]],"YYYy")</f>
        <v>2017</v>
      </c>
      <c r="F422" s="3">
        <v>42803</v>
      </c>
      <c r="G422" s="2" t="s">
        <v>47</v>
      </c>
      <c r="H422" s="2" t="s">
        <v>1157</v>
      </c>
      <c r="I422" s="2" t="s">
        <v>1158</v>
      </c>
      <c r="J422" s="2" t="s">
        <v>38</v>
      </c>
      <c r="K422" s="2" t="s">
        <v>24</v>
      </c>
      <c r="L422" s="2" t="s">
        <v>39</v>
      </c>
      <c r="M422" s="2" t="s">
        <v>40</v>
      </c>
      <c r="N422" s="2">
        <v>90045</v>
      </c>
      <c r="O422" s="2" t="s">
        <v>41</v>
      </c>
      <c r="P422" s="2" t="s">
        <v>1472</v>
      </c>
      <c r="Q422" s="2" t="s">
        <v>43</v>
      </c>
      <c r="R422" s="2" t="s">
        <v>170</v>
      </c>
      <c r="S422" s="2" t="s">
        <v>1473</v>
      </c>
      <c r="T422" s="6">
        <v>15.25</v>
      </c>
      <c r="U422" s="2">
        <v>1</v>
      </c>
      <c r="V422" s="9">
        <v>0</v>
      </c>
      <c r="W422" s="6">
        <v>7.0149999999999988</v>
      </c>
      <c r="X422" s="12">
        <f>Table1[[#This Row],[Profit$]]/Table1[[#This Row],[Sales$]]</f>
        <v>0.45999999999999991</v>
      </c>
      <c r="Y422" s="13">
        <f>Table1[[#This Row],[Sales$]]-Table1[[#This Row],[Profit$]]</f>
        <v>8.2350000000000012</v>
      </c>
      <c r="Z422" s="13">
        <f>Table1[[#This Row],[Sales$]]/Table1[[#This Row],[Quantity]]</f>
        <v>15.25</v>
      </c>
      <c r="AA422" s="13">
        <f>Table1[[#This Row],[Profit$]]/Table1[[#This Row],[Quantity]]</f>
        <v>7.0149999999999988</v>
      </c>
      <c r="AB422" s="4" t="str">
        <f>IF(Table1[[#This Row],[Profit$]]&lt;0,"loss","profit")</f>
        <v>profit</v>
      </c>
      <c r="AC422" s="4" t="str">
        <f>IF(Table1[[#This Row],[Discount]]&gt;0.2,"high",IF(Table1[[#This Row],[Discount]]&gt;0.1,"average","low"))</f>
        <v>low</v>
      </c>
      <c r="AD422" s="12">
        <f>Table1[[#This Row],[Profit$]]/Table1[[#This Row],[cost price$]]</f>
        <v>0.85185185185185153</v>
      </c>
    </row>
    <row r="423" spans="1:30" ht="15.75" customHeight="1" x14ac:dyDescent="0.3">
      <c r="A423" s="2">
        <v>422</v>
      </c>
      <c r="B423" s="2" t="s">
        <v>1474</v>
      </c>
      <c r="C423" s="3">
        <v>41812</v>
      </c>
      <c r="D423" s="3" t="str">
        <f>TEXT(Table1[[#This Row],[Order Date]],"MMMM")</f>
        <v>June</v>
      </c>
      <c r="E423" s="3" t="str">
        <f>TEXT(Table1[[#This Row],[Order Date]],"YYYy")</f>
        <v>2014</v>
      </c>
      <c r="F423" s="3">
        <v>41815</v>
      </c>
      <c r="G423" s="2" t="s">
        <v>185</v>
      </c>
      <c r="H423" s="2" t="s">
        <v>329</v>
      </c>
      <c r="I423" s="2" t="s">
        <v>330</v>
      </c>
      <c r="J423" s="2" t="s">
        <v>23</v>
      </c>
      <c r="K423" s="2" t="s">
        <v>24</v>
      </c>
      <c r="L423" s="2" t="s">
        <v>1475</v>
      </c>
      <c r="M423" s="2" t="s">
        <v>454</v>
      </c>
      <c r="N423" s="2">
        <v>80027</v>
      </c>
      <c r="O423" s="2" t="s">
        <v>41</v>
      </c>
      <c r="P423" s="2" t="s">
        <v>1476</v>
      </c>
      <c r="Q423" s="2" t="s">
        <v>68</v>
      </c>
      <c r="R423" s="2" t="s">
        <v>158</v>
      </c>
      <c r="S423" s="2" t="s">
        <v>1477</v>
      </c>
      <c r="T423" s="6">
        <v>196.75200000000001</v>
      </c>
      <c r="U423" s="2">
        <v>6</v>
      </c>
      <c r="V423" s="9">
        <v>0.2</v>
      </c>
      <c r="W423" s="6">
        <v>56.566200000000009</v>
      </c>
      <c r="X423" s="12">
        <f>Table1[[#This Row],[Profit$]]/Table1[[#This Row],[Sales$]]</f>
        <v>0.28750000000000003</v>
      </c>
      <c r="Y423" s="13">
        <f>Table1[[#This Row],[Sales$]]-Table1[[#This Row],[Profit$]]</f>
        <v>140.1858</v>
      </c>
      <c r="Z423" s="13">
        <f>Table1[[#This Row],[Sales$]]/Table1[[#This Row],[Quantity]]</f>
        <v>32.792000000000002</v>
      </c>
      <c r="AA423" s="13">
        <f>Table1[[#This Row],[Profit$]]/Table1[[#This Row],[Quantity]]</f>
        <v>9.4277000000000015</v>
      </c>
      <c r="AB423" s="4" t="str">
        <f>IF(Table1[[#This Row],[Profit$]]&lt;0,"loss","profit")</f>
        <v>profit</v>
      </c>
      <c r="AC423" s="4" t="str">
        <f>IF(Table1[[#This Row],[Discount]]&gt;0.2,"high",IF(Table1[[#This Row],[Discount]]&gt;0.1,"average","low"))</f>
        <v>average</v>
      </c>
      <c r="AD423" s="12">
        <f>Table1[[#This Row],[Profit$]]/Table1[[#This Row],[cost price$]]</f>
        <v>0.40350877192982465</v>
      </c>
    </row>
    <row r="424" spans="1:30" ht="15.75" customHeight="1" x14ac:dyDescent="0.3">
      <c r="A424" s="2">
        <v>423</v>
      </c>
      <c r="B424" s="2" t="s">
        <v>1478</v>
      </c>
      <c r="C424" s="3">
        <v>43027</v>
      </c>
      <c r="D424" s="3" t="str">
        <f>TEXT(Table1[[#This Row],[Order Date]],"MMMM")</f>
        <v>October</v>
      </c>
      <c r="E424" s="3" t="str">
        <f>TEXT(Table1[[#This Row],[Order Date]],"YYYy")</f>
        <v>2017</v>
      </c>
      <c r="F424" s="3">
        <v>43031</v>
      </c>
      <c r="G424" s="2" t="s">
        <v>47</v>
      </c>
      <c r="H424" s="2" t="s">
        <v>1479</v>
      </c>
      <c r="I424" s="2" t="s">
        <v>1480</v>
      </c>
      <c r="J424" s="2" t="s">
        <v>38</v>
      </c>
      <c r="K424" s="2" t="s">
        <v>24</v>
      </c>
      <c r="L424" s="2" t="s">
        <v>1481</v>
      </c>
      <c r="M424" s="2" t="s">
        <v>1245</v>
      </c>
      <c r="N424" s="2">
        <v>1841</v>
      </c>
      <c r="O424" s="2" t="s">
        <v>145</v>
      </c>
      <c r="P424" s="2" t="s">
        <v>1482</v>
      </c>
      <c r="Q424" s="2" t="s">
        <v>29</v>
      </c>
      <c r="R424" s="2" t="s">
        <v>62</v>
      </c>
      <c r="S424" s="2" t="s">
        <v>1483</v>
      </c>
      <c r="T424" s="6">
        <v>56.56</v>
      </c>
      <c r="U424" s="2">
        <v>4</v>
      </c>
      <c r="V424" s="9">
        <v>0</v>
      </c>
      <c r="W424" s="6">
        <v>14.705600000000004</v>
      </c>
      <c r="X424" s="12">
        <f>Table1[[#This Row],[Profit$]]/Table1[[#This Row],[Sales$]]</f>
        <v>0.26000000000000006</v>
      </c>
      <c r="Y424" s="13">
        <f>Table1[[#This Row],[Sales$]]-Table1[[#This Row],[Profit$]]</f>
        <v>41.854399999999998</v>
      </c>
      <c r="Z424" s="13">
        <f>Table1[[#This Row],[Sales$]]/Table1[[#This Row],[Quantity]]</f>
        <v>14.14</v>
      </c>
      <c r="AA424" s="13">
        <f>Table1[[#This Row],[Profit$]]/Table1[[#This Row],[Quantity]]</f>
        <v>3.676400000000001</v>
      </c>
      <c r="AB424" s="4" t="str">
        <f>IF(Table1[[#This Row],[Profit$]]&lt;0,"loss","profit")</f>
        <v>profit</v>
      </c>
      <c r="AC424" s="4" t="str">
        <f>IF(Table1[[#This Row],[Discount]]&gt;0.2,"high",IF(Table1[[#This Row],[Discount]]&gt;0.1,"average","low"))</f>
        <v>low</v>
      </c>
      <c r="AD424" s="12">
        <f>Table1[[#This Row],[Profit$]]/Table1[[#This Row],[cost price$]]</f>
        <v>0.35135135135135148</v>
      </c>
    </row>
    <row r="425" spans="1:30" ht="15.75" customHeight="1" x14ac:dyDescent="0.3">
      <c r="A425" s="2">
        <v>424</v>
      </c>
      <c r="B425" s="2" t="s">
        <v>1478</v>
      </c>
      <c r="C425" s="3">
        <v>43027</v>
      </c>
      <c r="D425" s="3" t="str">
        <f>TEXT(Table1[[#This Row],[Order Date]],"MMMM")</f>
        <v>October</v>
      </c>
      <c r="E425" s="3" t="str">
        <f>TEXT(Table1[[#This Row],[Order Date]],"YYYy")</f>
        <v>2017</v>
      </c>
      <c r="F425" s="3">
        <v>43031</v>
      </c>
      <c r="G425" s="2" t="s">
        <v>47</v>
      </c>
      <c r="H425" s="2" t="s">
        <v>1479</v>
      </c>
      <c r="I425" s="2" t="s">
        <v>1480</v>
      </c>
      <c r="J425" s="2" t="s">
        <v>38</v>
      </c>
      <c r="K425" s="2" t="s">
        <v>24</v>
      </c>
      <c r="L425" s="2" t="s">
        <v>1481</v>
      </c>
      <c r="M425" s="2" t="s">
        <v>1245</v>
      </c>
      <c r="N425" s="2">
        <v>1841</v>
      </c>
      <c r="O425" s="2" t="s">
        <v>145</v>
      </c>
      <c r="P425" s="2" t="s">
        <v>1484</v>
      </c>
      <c r="Q425" s="2" t="s">
        <v>43</v>
      </c>
      <c r="R425" s="2" t="s">
        <v>56</v>
      </c>
      <c r="S425" s="2" t="s">
        <v>1485</v>
      </c>
      <c r="T425" s="6">
        <v>32.700000000000003</v>
      </c>
      <c r="U425" s="2">
        <v>3</v>
      </c>
      <c r="V425" s="9">
        <v>0</v>
      </c>
      <c r="W425" s="6">
        <v>8.5019999999999989</v>
      </c>
      <c r="X425" s="12">
        <f>Table1[[#This Row],[Profit$]]/Table1[[#This Row],[Sales$]]</f>
        <v>0.25999999999999995</v>
      </c>
      <c r="Y425" s="13">
        <f>Table1[[#This Row],[Sales$]]-Table1[[#This Row],[Profit$]]</f>
        <v>24.198000000000004</v>
      </c>
      <c r="Z425" s="13">
        <f>Table1[[#This Row],[Sales$]]/Table1[[#This Row],[Quantity]]</f>
        <v>10.9</v>
      </c>
      <c r="AA425" s="13">
        <f>Table1[[#This Row],[Profit$]]/Table1[[#This Row],[Quantity]]</f>
        <v>2.8339999999999996</v>
      </c>
      <c r="AB425" s="4" t="str">
        <f>IF(Table1[[#This Row],[Profit$]]&lt;0,"loss","profit")</f>
        <v>profit</v>
      </c>
      <c r="AC425" s="4" t="str">
        <f>IF(Table1[[#This Row],[Discount]]&gt;0.2,"high",IF(Table1[[#This Row],[Discount]]&gt;0.1,"average","low"))</f>
        <v>low</v>
      </c>
      <c r="AD425" s="12">
        <f>Table1[[#This Row],[Profit$]]/Table1[[#This Row],[cost price$]]</f>
        <v>0.35135135135135126</v>
      </c>
    </row>
    <row r="426" spans="1:30" ht="15.75" customHeight="1" x14ac:dyDescent="0.3">
      <c r="A426" s="2">
        <v>425</v>
      </c>
      <c r="B426" s="2" t="s">
        <v>1486</v>
      </c>
      <c r="C426" s="3">
        <v>42968</v>
      </c>
      <c r="D426" s="3" t="str">
        <f>TEXT(Table1[[#This Row],[Order Date]],"MMMM")</f>
        <v>August</v>
      </c>
      <c r="E426" s="3" t="str">
        <f>TEXT(Table1[[#This Row],[Order Date]],"YYYy")</f>
        <v>2017</v>
      </c>
      <c r="F426" s="3">
        <v>42970</v>
      </c>
      <c r="G426" s="2" t="s">
        <v>20</v>
      </c>
      <c r="H426" s="2" t="s">
        <v>1487</v>
      </c>
      <c r="I426" s="2" t="s">
        <v>1488</v>
      </c>
      <c r="J426" s="2" t="s">
        <v>23</v>
      </c>
      <c r="K426" s="2" t="s">
        <v>24</v>
      </c>
      <c r="L426" s="2" t="s">
        <v>325</v>
      </c>
      <c r="M426" s="2" t="s">
        <v>1489</v>
      </c>
      <c r="N426" s="2">
        <v>39212</v>
      </c>
      <c r="O426" s="2" t="s">
        <v>27</v>
      </c>
      <c r="P426" s="2" t="s">
        <v>1490</v>
      </c>
      <c r="Q426" s="2" t="s">
        <v>29</v>
      </c>
      <c r="R426" s="2" t="s">
        <v>33</v>
      </c>
      <c r="S426" s="2" t="s">
        <v>1491</v>
      </c>
      <c r="T426" s="6">
        <v>866.4</v>
      </c>
      <c r="U426" s="2">
        <v>4</v>
      </c>
      <c r="V426" s="9">
        <v>0</v>
      </c>
      <c r="W426" s="6">
        <v>225.26400000000001</v>
      </c>
      <c r="X426" s="12">
        <f>Table1[[#This Row],[Profit$]]/Table1[[#This Row],[Sales$]]</f>
        <v>0.26</v>
      </c>
      <c r="Y426" s="13">
        <f>Table1[[#This Row],[Sales$]]-Table1[[#This Row],[Profit$]]</f>
        <v>641.13599999999997</v>
      </c>
      <c r="Z426" s="13">
        <f>Table1[[#This Row],[Sales$]]/Table1[[#This Row],[Quantity]]</f>
        <v>216.6</v>
      </c>
      <c r="AA426" s="13">
        <f>Table1[[#This Row],[Profit$]]/Table1[[#This Row],[Quantity]]</f>
        <v>56.316000000000003</v>
      </c>
      <c r="AB426" s="4" t="str">
        <f>IF(Table1[[#This Row],[Profit$]]&lt;0,"loss","profit")</f>
        <v>profit</v>
      </c>
      <c r="AC426" s="4" t="str">
        <f>IF(Table1[[#This Row],[Discount]]&gt;0.2,"high",IF(Table1[[#This Row],[Discount]]&gt;0.1,"average","low"))</f>
        <v>low</v>
      </c>
      <c r="AD426" s="12">
        <f>Table1[[#This Row],[Profit$]]/Table1[[#This Row],[cost price$]]</f>
        <v>0.35135135135135137</v>
      </c>
    </row>
    <row r="427" spans="1:30" ht="15.75" customHeight="1" x14ac:dyDescent="0.3">
      <c r="A427" s="2">
        <v>426</v>
      </c>
      <c r="B427" s="2" t="s">
        <v>1492</v>
      </c>
      <c r="C427" s="3">
        <v>43062</v>
      </c>
      <c r="D427" s="3" t="str">
        <f>TEXT(Table1[[#This Row],[Order Date]],"MMMM")</f>
        <v>November</v>
      </c>
      <c r="E427" s="3" t="str">
        <f>TEXT(Table1[[#This Row],[Order Date]],"YYYy")</f>
        <v>2017</v>
      </c>
      <c r="F427" s="3">
        <v>43065</v>
      </c>
      <c r="G427" s="2" t="s">
        <v>20</v>
      </c>
      <c r="H427" s="2" t="s">
        <v>261</v>
      </c>
      <c r="I427" s="2" t="s">
        <v>262</v>
      </c>
      <c r="J427" s="2" t="s">
        <v>38</v>
      </c>
      <c r="K427" s="2" t="s">
        <v>24</v>
      </c>
      <c r="L427" s="2" t="s">
        <v>1493</v>
      </c>
      <c r="M427" s="2" t="s">
        <v>235</v>
      </c>
      <c r="N427" s="2">
        <v>48187</v>
      </c>
      <c r="O427" s="2" t="s">
        <v>102</v>
      </c>
      <c r="P427" s="2" t="s">
        <v>1494</v>
      </c>
      <c r="Q427" s="2" t="s">
        <v>29</v>
      </c>
      <c r="R427" s="2" t="s">
        <v>62</v>
      </c>
      <c r="S427" s="2" t="s">
        <v>1495</v>
      </c>
      <c r="T427" s="6">
        <v>28.4</v>
      </c>
      <c r="U427" s="2">
        <v>2</v>
      </c>
      <c r="V427" s="9">
        <v>0</v>
      </c>
      <c r="W427" s="6">
        <v>11.076000000000001</v>
      </c>
      <c r="X427" s="12">
        <f>Table1[[#This Row],[Profit$]]/Table1[[#This Row],[Sales$]]</f>
        <v>0.39</v>
      </c>
      <c r="Y427" s="13">
        <f>Table1[[#This Row],[Sales$]]-Table1[[#This Row],[Profit$]]</f>
        <v>17.323999999999998</v>
      </c>
      <c r="Z427" s="13">
        <f>Table1[[#This Row],[Sales$]]/Table1[[#This Row],[Quantity]]</f>
        <v>14.2</v>
      </c>
      <c r="AA427" s="13">
        <f>Table1[[#This Row],[Profit$]]/Table1[[#This Row],[Quantity]]</f>
        <v>5.5380000000000003</v>
      </c>
      <c r="AB427" s="4" t="str">
        <f>IF(Table1[[#This Row],[Profit$]]&lt;0,"loss","profit")</f>
        <v>profit</v>
      </c>
      <c r="AC427" s="4" t="str">
        <f>IF(Table1[[#This Row],[Discount]]&gt;0.2,"high",IF(Table1[[#This Row],[Discount]]&gt;0.1,"average","low"))</f>
        <v>low</v>
      </c>
      <c r="AD427" s="12">
        <f>Table1[[#This Row],[Profit$]]/Table1[[#This Row],[cost price$]]</f>
        <v>0.63934426229508212</v>
      </c>
    </row>
    <row r="428" spans="1:30" ht="15.75" customHeight="1" x14ac:dyDescent="0.3">
      <c r="A428" s="2">
        <v>427</v>
      </c>
      <c r="B428" s="2" t="s">
        <v>1492</v>
      </c>
      <c r="C428" s="3">
        <v>43062</v>
      </c>
      <c r="D428" s="3" t="str">
        <f>TEXT(Table1[[#This Row],[Order Date]],"MMMM")</f>
        <v>November</v>
      </c>
      <c r="E428" s="3" t="str">
        <f>TEXT(Table1[[#This Row],[Order Date]],"YYYy")</f>
        <v>2017</v>
      </c>
      <c r="F428" s="3">
        <v>43065</v>
      </c>
      <c r="G428" s="2" t="s">
        <v>20</v>
      </c>
      <c r="H428" s="2" t="s">
        <v>261</v>
      </c>
      <c r="I428" s="2" t="s">
        <v>262</v>
      </c>
      <c r="J428" s="2" t="s">
        <v>38</v>
      </c>
      <c r="K428" s="2" t="s">
        <v>24</v>
      </c>
      <c r="L428" s="2" t="s">
        <v>1493</v>
      </c>
      <c r="M428" s="2" t="s">
        <v>235</v>
      </c>
      <c r="N428" s="2">
        <v>48187</v>
      </c>
      <c r="O428" s="2" t="s">
        <v>102</v>
      </c>
      <c r="P428" s="2" t="s">
        <v>1496</v>
      </c>
      <c r="Q428" s="2" t="s">
        <v>43</v>
      </c>
      <c r="R428" s="2" t="s">
        <v>72</v>
      </c>
      <c r="S428" s="2" t="s">
        <v>1497</v>
      </c>
      <c r="T428" s="6">
        <v>287.92</v>
      </c>
      <c r="U428" s="2">
        <v>8</v>
      </c>
      <c r="V428" s="9">
        <v>0</v>
      </c>
      <c r="W428" s="6">
        <v>138.20160000000001</v>
      </c>
      <c r="X428" s="12">
        <f>Table1[[#This Row],[Profit$]]/Table1[[#This Row],[Sales$]]</f>
        <v>0.48000000000000004</v>
      </c>
      <c r="Y428" s="13">
        <f>Table1[[#This Row],[Sales$]]-Table1[[#This Row],[Profit$]]</f>
        <v>149.7184</v>
      </c>
      <c r="Z428" s="13">
        <f>Table1[[#This Row],[Sales$]]/Table1[[#This Row],[Quantity]]</f>
        <v>35.99</v>
      </c>
      <c r="AA428" s="13">
        <f>Table1[[#This Row],[Profit$]]/Table1[[#This Row],[Quantity]]</f>
        <v>17.275200000000002</v>
      </c>
      <c r="AB428" s="4" t="str">
        <f>IF(Table1[[#This Row],[Profit$]]&lt;0,"loss","profit")</f>
        <v>profit</v>
      </c>
      <c r="AC428" s="4" t="str">
        <f>IF(Table1[[#This Row],[Discount]]&gt;0.2,"high",IF(Table1[[#This Row],[Discount]]&gt;0.1,"average","low"))</f>
        <v>low</v>
      </c>
      <c r="AD428" s="12">
        <f>Table1[[#This Row],[Profit$]]/Table1[[#This Row],[cost price$]]</f>
        <v>0.92307692307692313</v>
      </c>
    </row>
    <row r="429" spans="1:30" ht="15.75" customHeight="1" x14ac:dyDescent="0.3">
      <c r="A429" s="2">
        <v>428</v>
      </c>
      <c r="B429" s="2" t="s">
        <v>1498</v>
      </c>
      <c r="C429" s="3">
        <v>41894</v>
      </c>
      <c r="D429" s="3" t="str">
        <f>TEXT(Table1[[#This Row],[Order Date]],"MMMM")</f>
        <v>September</v>
      </c>
      <c r="E429" s="3" t="str">
        <f>TEXT(Table1[[#This Row],[Order Date]],"YYYy")</f>
        <v>2014</v>
      </c>
      <c r="F429" s="3">
        <v>41895</v>
      </c>
      <c r="G429" s="2" t="s">
        <v>185</v>
      </c>
      <c r="H429" s="2" t="s">
        <v>1499</v>
      </c>
      <c r="I429" s="2" t="s">
        <v>1500</v>
      </c>
      <c r="J429" s="2" t="s">
        <v>99</v>
      </c>
      <c r="K429" s="2" t="s">
        <v>24</v>
      </c>
      <c r="L429" s="2" t="s">
        <v>1501</v>
      </c>
      <c r="M429" s="2" t="s">
        <v>264</v>
      </c>
      <c r="N429" s="2">
        <v>10801</v>
      </c>
      <c r="O429" s="2" t="s">
        <v>145</v>
      </c>
      <c r="P429" s="2" t="s">
        <v>1502</v>
      </c>
      <c r="Q429" s="2" t="s">
        <v>68</v>
      </c>
      <c r="R429" s="2" t="s">
        <v>681</v>
      </c>
      <c r="S429" s="2" t="s">
        <v>1503</v>
      </c>
      <c r="T429" s="6">
        <v>69.989999999999995</v>
      </c>
      <c r="U429" s="2">
        <v>1</v>
      </c>
      <c r="V429" s="9">
        <v>0</v>
      </c>
      <c r="W429" s="6">
        <v>30.095700000000001</v>
      </c>
      <c r="X429" s="12">
        <f>Table1[[#This Row],[Profit$]]/Table1[[#This Row],[Sales$]]</f>
        <v>0.43000000000000005</v>
      </c>
      <c r="Y429" s="13">
        <f>Table1[[#This Row],[Sales$]]-Table1[[#This Row],[Profit$]]</f>
        <v>39.894299999999994</v>
      </c>
      <c r="Z429" s="13">
        <f>Table1[[#This Row],[Sales$]]/Table1[[#This Row],[Quantity]]</f>
        <v>69.989999999999995</v>
      </c>
      <c r="AA429" s="13">
        <f>Table1[[#This Row],[Profit$]]/Table1[[#This Row],[Quantity]]</f>
        <v>30.095700000000001</v>
      </c>
      <c r="AB429" s="4" t="str">
        <f>IF(Table1[[#This Row],[Profit$]]&lt;0,"loss","profit")</f>
        <v>profit</v>
      </c>
      <c r="AC429" s="4" t="str">
        <f>IF(Table1[[#This Row],[Discount]]&gt;0.2,"high",IF(Table1[[#This Row],[Discount]]&gt;0.1,"average","low"))</f>
        <v>low</v>
      </c>
      <c r="AD429" s="12">
        <f>Table1[[#This Row],[Profit$]]/Table1[[#This Row],[cost price$]]</f>
        <v>0.75438596491228083</v>
      </c>
    </row>
    <row r="430" spans="1:30" ht="15.75" customHeight="1" x14ac:dyDescent="0.3">
      <c r="A430" s="2">
        <v>429</v>
      </c>
      <c r="B430" s="2" t="s">
        <v>1504</v>
      </c>
      <c r="C430" s="3">
        <v>43009</v>
      </c>
      <c r="D430" s="3" t="str">
        <f>TEXT(Table1[[#This Row],[Order Date]],"MMMM")</f>
        <v>October</v>
      </c>
      <c r="E430" s="3" t="str">
        <f>TEXT(Table1[[#This Row],[Order Date]],"YYYy")</f>
        <v>2017</v>
      </c>
      <c r="F430" s="3">
        <v>43016</v>
      </c>
      <c r="G430" s="2" t="s">
        <v>47</v>
      </c>
      <c r="H430" s="2" t="s">
        <v>1505</v>
      </c>
      <c r="I430" s="2" t="s">
        <v>1506</v>
      </c>
      <c r="J430" s="2" t="s">
        <v>38</v>
      </c>
      <c r="K430" s="2" t="s">
        <v>24</v>
      </c>
      <c r="L430" s="2" t="s">
        <v>677</v>
      </c>
      <c r="M430" s="2" t="s">
        <v>101</v>
      </c>
      <c r="N430" s="2">
        <v>78207</v>
      </c>
      <c r="O430" s="2" t="s">
        <v>102</v>
      </c>
      <c r="P430" s="2" t="s">
        <v>1507</v>
      </c>
      <c r="Q430" s="2" t="s">
        <v>43</v>
      </c>
      <c r="R430" s="2" t="s">
        <v>65</v>
      </c>
      <c r="S430" s="2" t="s">
        <v>1508</v>
      </c>
      <c r="T430" s="6">
        <v>6.6719999999999988</v>
      </c>
      <c r="U430" s="2">
        <v>6</v>
      </c>
      <c r="V430" s="9">
        <v>0.2</v>
      </c>
      <c r="W430" s="6">
        <v>0.50039999999999996</v>
      </c>
      <c r="X430" s="12">
        <f>Table1[[#This Row],[Profit$]]/Table1[[#This Row],[Sales$]]</f>
        <v>7.5000000000000011E-2</v>
      </c>
      <c r="Y430" s="13">
        <f>Table1[[#This Row],[Sales$]]-Table1[[#This Row],[Profit$]]</f>
        <v>6.1715999999999989</v>
      </c>
      <c r="Z430" s="13">
        <f>Table1[[#This Row],[Sales$]]/Table1[[#This Row],[Quantity]]</f>
        <v>1.1119999999999999</v>
      </c>
      <c r="AA430" s="13">
        <f>Table1[[#This Row],[Profit$]]/Table1[[#This Row],[Quantity]]</f>
        <v>8.3399999999999988E-2</v>
      </c>
      <c r="AB430" s="4" t="str">
        <f>IF(Table1[[#This Row],[Profit$]]&lt;0,"loss","profit")</f>
        <v>profit</v>
      </c>
      <c r="AC430" s="4" t="str">
        <f>IF(Table1[[#This Row],[Discount]]&gt;0.2,"high",IF(Table1[[#This Row],[Discount]]&gt;0.1,"average","low"))</f>
        <v>average</v>
      </c>
      <c r="AD430" s="12">
        <f>Table1[[#This Row],[Profit$]]/Table1[[#This Row],[cost price$]]</f>
        <v>8.1081081081081086E-2</v>
      </c>
    </row>
    <row r="431" spans="1:30" ht="15.75" customHeight="1" x14ac:dyDescent="0.3">
      <c r="A431" s="2">
        <v>430</v>
      </c>
      <c r="B431" s="2" t="s">
        <v>1509</v>
      </c>
      <c r="C431" s="3">
        <v>42475</v>
      </c>
      <c r="D431" s="3" t="str">
        <f>TEXT(Table1[[#This Row],[Order Date]],"MMMM")</f>
        <v>April</v>
      </c>
      <c r="E431" s="3" t="str">
        <f>TEXT(Table1[[#This Row],[Order Date]],"YYYy")</f>
        <v>2016</v>
      </c>
      <c r="F431" s="3">
        <v>42481</v>
      </c>
      <c r="G431" s="2" t="s">
        <v>47</v>
      </c>
      <c r="H431" s="2" t="s">
        <v>1510</v>
      </c>
      <c r="I431" s="2" t="s">
        <v>1511</v>
      </c>
      <c r="J431" s="2" t="s">
        <v>99</v>
      </c>
      <c r="K431" s="2" t="s">
        <v>24</v>
      </c>
      <c r="L431" s="2" t="s">
        <v>1512</v>
      </c>
      <c r="M431" s="2" t="s">
        <v>85</v>
      </c>
      <c r="N431" s="2">
        <v>28052</v>
      </c>
      <c r="O431" s="2" t="s">
        <v>27</v>
      </c>
      <c r="P431" s="2" t="s">
        <v>1513</v>
      </c>
      <c r="Q431" s="2" t="s">
        <v>43</v>
      </c>
      <c r="R431" s="2" t="s">
        <v>72</v>
      </c>
      <c r="S431" s="2" t="s">
        <v>1514</v>
      </c>
      <c r="T431" s="6">
        <v>189.58800000000005</v>
      </c>
      <c r="U431" s="2">
        <v>2</v>
      </c>
      <c r="V431" s="9">
        <v>0.7</v>
      </c>
      <c r="W431" s="6">
        <v>-145.35079999999999</v>
      </c>
      <c r="X431" s="12">
        <f>Table1[[#This Row],[Profit$]]/Table1[[#This Row],[Sales$]]</f>
        <v>-0.76666666666666639</v>
      </c>
      <c r="Y431" s="13">
        <f>Table1[[#This Row],[Sales$]]-Table1[[#This Row],[Profit$]]</f>
        <v>334.93880000000001</v>
      </c>
      <c r="Z431" s="13">
        <f>Table1[[#This Row],[Sales$]]/Table1[[#This Row],[Quantity]]</f>
        <v>94.794000000000025</v>
      </c>
      <c r="AA431" s="13">
        <f>Table1[[#This Row],[Profit$]]/Table1[[#This Row],[Quantity]]</f>
        <v>-72.675399999999996</v>
      </c>
      <c r="AB431" s="4" t="str">
        <f>IF(Table1[[#This Row],[Profit$]]&lt;0,"loss","profit")</f>
        <v>loss</v>
      </c>
      <c r="AC431" s="4" t="str">
        <f>IF(Table1[[#This Row],[Discount]]&gt;0.2,"high",IF(Table1[[#This Row],[Discount]]&gt;0.1,"average","low"))</f>
        <v>high</v>
      </c>
      <c r="AD431" s="12">
        <f>Table1[[#This Row],[Profit$]]/Table1[[#This Row],[cost price$]]</f>
        <v>-0.43396226415094336</v>
      </c>
    </row>
    <row r="432" spans="1:30" ht="15.75" customHeight="1" x14ac:dyDescent="0.3">
      <c r="A432" s="2">
        <v>431</v>
      </c>
      <c r="B432" s="2" t="s">
        <v>1509</v>
      </c>
      <c r="C432" s="3">
        <v>42475</v>
      </c>
      <c r="D432" s="3" t="str">
        <f>TEXT(Table1[[#This Row],[Order Date]],"MMMM")</f>
        <v>April</v>
      </c>
      <c r="E432" s="3" t="str">
        <f>TEXT(Table1[[#This Row],[Order Date]],"YYYy")</f>
        <v>2016</v>
      </c>
      <c r="F432" s="3">
        <v>42481</v>
      </c>
      <c r="G432" s="2" t="s">
        <v>47</v>
      </c>
      <c r="H432" s="2" t="s">
        <v>1510</v>
      </c>
      <c r="I432" s="2" t="s">
        <v>1511</v>
      </c>
      <c r="J432" s="2" t="s">
        <v>99</v>
      </c>
      <c r="K432" s="2" t="s">
        <v>24</v>
      </c>
      <c r="L432" s="2" t="s">
        <v>1512</v>
      </c>
      <c r="M432" s="2" t="s">
        <v>85</v>
      </c>
      <c r="N432" s="2">
        <v>28052</v>
      </c>
      <c r="O432" s="2" t="s">
        <v>27</v>
      </c>
      <c r="P432" s="2" t="s">
        <v>729</v>
      </c>
      <c r="Q432" s="2" t="s">
        <v>68</v>
      </c>
      <c r="R432" s="2" t="s">
        <v>158</v>
      </c>
      <c r="S432" s="2" t="s">
        <v>730</v>
      </c>
      <c r="T432" s="6">
        <v>408.74399999999997</v>
      </c>
      <c r="U432" s="2">
        <v>7</v>
      </c>
      <c r="V432" s="9">
        <v>0.2</v>
      </c>
      <c r="W432" s="6">
        <v>76.639499999999984</v>
      </c>
      <c r="X432" s="12">
        <f>Table1[[#This Row],[Profit$]]/Table1[[#This Row],[Sales$]]</f>
        <v>0.18749999999999997</v>
      </c>
      <c r="Y432" s="13">
        <f>Table1[[#This Row],[Sales$]]-Table1[[#This Row],[Profit$]]</f>
        <v>332.10449999999997</v>
      </c>
      <c r="Z432" s="13">
        <f>Table1[[#This Row],[Sales$]]/Table1[[#This Row],[Quantity]]</f>
        <v>58.391999999999996</v>
      </c>
      <c r="AA432" s="13">
        <f>Table1[[#This Row],[Profit$]]/Table1[[#This Row],[Quantity]]</f>
        <v>10.948499999999997</v>
      </c>
      <c r="AB432" s="4" t="str">
        <f>IF(Table1[[#This Row],[Profit$]]&lt;0,"loss","profit")</f>
        <v>profit</v>
      </c>
      <c r="AC432" s="4" t="str">
        <f>IF(Table1[[#This Row],[Discount]]&gt;0.2,"high",IF(Table1[[#This Row],[Discount]]&gt;0.1,"average","low"))</f>
        <v>average</v>
      </c>
      <c r="AD432" s="12">
        <f>Table1[[#This Row],[Profit$]]/Table1[[#This Row],[cost price$]]</f>
        <v>0.23076923076923073</v>
      </c>
    </row>
    <row r="433" spans="1:30" ht="15.75" customHeight="1" x14ac:dyDescent="0.3">
      <c r="A433" s="2">
        <v>432</v>
      </c>
      <c r="B433" s="2" t="s">
        <v>1509</v>
      </c>
      <c r="C433" s="3">
        <v>42475</v>
      </c>
      <c r="D433" s="3" t="str">
        <f>TEXT(Table1[[#This Row],[Order Date]],"MMMM")</f>
        <v>April</v>
      </c>
      <c r="E433" s="3" t="str">
        <f>TEXT(Table1[[#This Row],[Order Date]],"YYYy")</f>
        <v>2016</v>
      </c>
      <c r="F433" s="3">
        <v>42481</v>
      </c>
      <c r="G433" s="2" t="s">
        <v>47</v>
      </c>
      <c r="H433" s="2" t="s">
        <v>1510</v>
      </c>
      <c r="I433" s="2" t="s">
        <v>1511</v>
      </c>
      <c r="J433" s="2" t="s">
        <v>99</v>
      </c>
      <c r="K433" s="2" t="s">
        <v>24</v>
      </c>
      <c r="L433" s="2" t="s">
        <v>1512</v>
      </c>
      <c r="M433" s="2" t="s">
        <v>85</v>
      </c>
      <c r="N433" s="2">
        <v>28052</v>
      </c>
      <c r="O433" s="2" t="s">
        <v>27</v>
      </c>
      <c r="P433" s="2" t="s">
        <v>729</v>
      </c>
      <c r="Q433" s="2" t="s">
        <v>68</v>
      </c>
      <c r="R433" s="2" t="s">
        <v>158</v>
      </c>
      <c r="S433" s="2" t="s">
        <v>730</v>
      </c>
      <c r="T433" s="6">
        <v>291.95999999999998</v>
      </c>
      <c r="U433" s="2">
        <v>5</v>
      </c>
      <c r="V433" s="9">
        <v>0.2</v>
      </c>
      <c r="W433" s="6">
        <v>54.742499999999978</v>
      </c>
      <c r="X433" s="12">
        <f>Table1[[#This Row],[Profit$]]/Table1[[#This Row],[Sales$]]</f>
        <v>0.18749999999999994</v>
      </c>
      <c r="Y433" s="13">
        <f>Table1[[#This Row],[Sales$]]-Table1[[#This Row],[Profit$]]</f>
        <v>237.2175</v>
      </c>
      <c r="Z433" s="13">
        <f>Table1[[#This Row],[Sales$]]/Table1[[#This Row],[Quantity]]</f>
        <v>58.391999999999996</v>
      </c>
      <c r="AA433" s="13">
        <f>Table1[[#This Row],[Profit$]]/Table1[[#This Row],[Quantity]]</f>
        <v>10.948499999999996</v>
      </c>
      <c r="AB433" s="4" t="str">
        <f>IF(Table1[[#This Row],[Profit$]]&lt;0,"loss","profit")</f>
        <v>profit</v>
      </c>
      <c r="AC433" s="4" t="str">
        <f>IF(Table1[[#This Row],[Discount]]&gt;0.2,"high",IF(Table1[[#This Row],[Discount]]&gt;0.1,"average","low"))</f>
        <v>average</v>
      </c>
      <c r="AD433" s="12">
        <f>Table1[[#This Row],[Profit$]]/Table1[[#This Row],[cost price$]]</f>
        <v>0.23076923076923067</v>
      </c>
    </row>
    <row r="434" spans="1:30" ht="15.75" customHeight="1" x14ac:dyDescent="0.3">
      <c r="A434" s="2">
        <v>433</v>
      </c>
      <c r="B434" s="2" t="s">
        <v>1509</v>
      </c>
      <c r="C434" s="3">
        <v>42475</v>
      </c>
      <c r="D434" s="3" t="str">
        <f>TEXT(Table1[[#This Row],[Order Date]],"MMMM")</f>
        <v>April</v>
      </c>
      <c r="E434" s="3" t="str">
        <f>TEXT(Table1[[#This Row],[Order Date]],"YYYy")</f>
        <v>2016</v>
      </c>
      <c r="F434" s="3">
        <v>42481</v>
      </c>
      <c r="G434" s="2" t="s">
        <v>47</v>
      </c>
      <c r="H434" s="2" t="s">
        <v>1510</v>
      </c>
      <c r="I434" s="2" t="s">
        <v>1511</v>
      </c>
      <c r="J434" s="2" t="s">
        <v>99</v>
      </c>
      <c r="K434" s="2" t="s">
        <v>24</v>
      </c>
      <c r="L434" s="2" t="s">
        <v>1512</v>
      </c>
      <c r="M434" s="2" t="s">
        <v>85</v>
      </c>
      <c r="N434" s="2">
        <v>28052</v>
      </c>
      <c r="O434" s="2" t="s">
        <v>27</v>
      </c>
      <c r="P434" s="2" t="s">
        <v>1515</v>
      </c>
      <c r="Q434" s="2" t="s">
        <v>43</v>
      </c>
      <c r="R434" s="2" t="s">
        <v>56</v>
      </c>
      <c r="S434" s="2" t="s">
        <v>1516</v>
      </c>
      <c r="T434" s="6">
        <v>4.7679999999999998</v>
      </c>
      <c r="U434" s="2">
        <v>2</v>
      </c>
      <c r="V434" s="9">
        <v>0.2</v>
      </c>
      <c r="W434" s="6">
        <v>-0.7748000000000006</v>
      </c>
      <c r="X434" s="12">
        <f>Table1[[#This Row],[Profit$]]/Table1[[#This Row],[Sales$]]</f>
        <v>-0.16250000000000014</v>
      </c>
      <c r="Y434" s="13">
        <f>Table1[[#This Row],[Sales$]]-Table1[[#This Row],[Profit$]]</f>
        <v>5.5428000000000006</v>
      </c>
      <c r="Z434" s="13">
        <f>Table1[[#This Row],[Sales$]]/Table1[[#This Row],[Quantity]]</f>
        <v>2.3839999999999999</v>
      </c>
      <c r="AA434" s="13">
        <f>Table1[[#This Row],[Profit$]]/Table1[[#This Row],[Quantity]]</f>
        <v>-0.3874000000000003</v>
      </c>
      <c r="AB434" s="4" t="str">
        <f>IF(Table1[[#This Row],[Profit$]]&lt;0,"loss","profit")</f>
        <v>loss</v>
      </c>
      <c r="AC434" s="4" t="str">
        <f>IF(Table1[[#This Row],[Discount]]&gt;0.2,"high",IF(Table1[[#This Row],[Discount]]&gt;0.1,"average","low"))</f>
        <v>average</v>
      </c>
      <c r="AD434" s="12">
        <f>Table1[[#This Row],[Profit$]]/Table1[[#This Row],[cost price$]]</f>
        <v>-0.13978494623655924</v>
      </c>
    </row>
    <row r="435" spans="1:30" ht="15.75" customHeight="1" x14ac:dyDescent="0.3">
      <c r="A435" s="2">
        <v>434</v>
      </c>
      <c r="B435" s="2" t="s">
        <v>1517</v>
      </c>
      <c r="C435" s="3">
        <v>42527</v>
      </c>
      <c r="D435" s="3" t="str">
        <f>TEXT(Table1[[#This Row],[Order Date]],"MMMM")</f>
        <v>June</v>
      </c>
      <c r="E435" s="3" t="str">
        <f>TEXT(Table1[[#This Row],[Order Date]],"YYYy")</f>
        <v>2016</v>
      </c>
      <c r="F435" s="3">
        <v>42528</v>
      </c>
      <c r="G435" s="2" t="s">
        <v>185</v>
      </c>
      <c r="H435" s="2" t="s">
        <v>641</v>
      </c>
      <c r="I435" s="2" t="s">
        <v>642</v>
      </c>
      <c r="J435" s="2" t="s">
        <v>23</v>
      </c>
      <c r="K435" s="2" t="s">
        <v>24</v>
      </c>
      <c r="L435" s="2" t="s">
        <v>1244</v>
      </c>
      <c r="M435" s="2" t="s">
        <v>1245</v>
      </c>
      <c r="N435" s="2">
        <v>1852</v>
      </c>
      <c r="O435" s="2" t="s">
        <v>145</v>
      </c>
      <c r="P435" s="2" t="s">
        <v>1518</v>
      </c>
      <c r="Q435" s="2" t="s">
        <v>43</v>
      </c>
      <c r="R435" s="2" t="s">
        <v>56</v>
      </c>
      <c r="S435" s="2" t="s">
        <v>1519</v>
      </c>
      <c r="T435" s="6">
        <v>714.30000000000007</v>
      </c>
      <c r="U435" s="2">
        <v>5</v>
      </c>
      <c r="V435" s="9">
        <v>0</v>
      </c>
      <c r="W435" s="6">
        <v>207.14699999999993</v>
      </c>
      <c r="X435" s="12">
        <f>Table1[[#This Row],[Profit$]]/Table1[[#This Row],[Sales$]]</f>
        <v>0.28999999999999987</v>
      </c>
      <c r="Y435" s="13">
        <f>Table1[[#This Row],[Sales$]]-Table1[[#This Row],[Profit$]]</f>
        <v>507.15300000000013</v>
      </c>
      <c r="Z435" s="13">
        <f>Table1[[#This Row],[Sales$]]/Table1[[#This Row],[Quantity]]</f>
        <v>142.86000000000001</v>
      </c>
      <c r="AA435" s="13">
        <f>Table1[[#This Row],[Profit$]]/Table1[[#This Row],[Quantity]]</f>
        <v>41.429399999999987</v>
      </c>
      <c r="AB435" s="4" t="str">
        <f>IF(Table1[[#This Row],[Profit$]]&lt;0,"loss","profit")</f>
        <v>profit</v>
      </c>
      <c r="AC435" s="4" t="str">
        <f>IF(Table1[[#This Row],[Discount]]&gt;0.2,"high",IF(Table1[[#This Row],[Discount]]&gt;0.1,"average","low"))</f>
        <v>low</v>
      </c>
      <c r="AD435" s="12">
        <f>Table1[[#This Row],[Profit$]]/Table1[[#This Row],[cost price$]]</f>
        <v>0.4084507042253519</v>
      </c>
    </row>
    <row r="436" spans="1:30" ht="15.75" customHeight="1" x14ac:dyDescent="0.3">
      <c r="A436" s="2">
        <v>435</v>
      </c>
      <c r="B436" s="2" t="s">
        <v>1520</v>
      </c>
      <c r="C436" s="3">
        <v>41992</v>
      </c>
      <c r="D436" s="3" t="str">
        <f>TEXT(Table1[[#This Row],[Order Date]],"MMMM")</f>
        <v>December</v>
      </c>
      <c r="E436" s="3" t="str">
        <f>TEXT(Table1[[#This Row],[Order Date]],"YYYy")</f>
        <v>2014</v>
      </c>
      <c r="F436" s="3">
        <v>41998</v>
      </c>
      <c r="G436" s="2" t="s">
        <v>47</v>
      </c>
      <c r="H436" s="2" t="s">
        <v>1521</v>
      </c>
      <c r="I436" s="2" t="s">
        <v>1522</v>
      </c>
      <c r="J436" s="2" t="s">
        <v>23</v>
      </c>
      <c r="K436" s="2" t="s">
        <v>24</v>
      </c>
      <c r="L436" s="2" t="s">
        <v>1523</v>
      </c>
      <c r="M436" s="2" t="s">
        <v>51</v>
      </c>
      <c r="N436" s="2">
        <v>32216</v>
      </c>
      <c r="O436" s="2" t="s">
        <v>27</v>
      </c>
      <c r="P436" s="2" t="s">
        <v>1524</v>
      </c>
      <c r="Q436" s="2" t="s">
        <v>43</v>
      </c>
      <c r="R436" s="2" t="s">
        <v>72</v>
      </c>
      <c r="S436" s="2" t="s">
        <v>1525</v>
      </c>
      <c r="T436" s="6">
        <v>4.8120000000000003</v>
      </c>
      <c r="U436" s="2">
        <v>2</v>
      </c>
      <c r="V436" s="9">
        <v>0.7</v>
      </c>
      <c r="W436" s="6">
        <v>-3.6891999999999996</v>
      </c>
      <c r="X436" s="12">
        <f>Table1[[#This Row],[Profit$]]/Table1[[#This Row],[Sales$]]</f>
        <v>-0.7666666666666665</v>
      </c>
      <c r="Y436" s="13">
        <f>Table1[[#This Row],[Sales$]]-Table1[[#This Row],[Profit$]]</f>
        <v>8.5012000000000008</v>
      </c>
      <c r="Z436" s="13">
        <f>Table1[[#This Row],[Sales$]]/Table1[[#This Row],[Quantity]]</f>
        <v>2.4060000000000001</v>
      </c>
      <c r="AA436" s="13">
        <f>Table1[[#This Row],[Profit$]]/Table1[[#This Row],[Quantity]]</f>
        <v>-1.8445999999999998</v>
      </c>
      <c r="AB436" s="4" t="str">
        <f>IF(Table1[[#This Row],[Profit$]]&lt;0,"loss","profit")</f>
        <v>loss</v>
      </c>
      <c r="AC436" s="4" t="str">
        <f>IF(Table1[[#This Row],[Discount]]&gt;0.2,"high",IF(Table1[[#This Row],[Discount]]&gt;0.1,"average","low"))</f>
        <v>high</v>
      </c>
      <c r="AD436" s="12">
        <f>Table1[[#This Row],[Profit$]]/Table1[[#This Row],[cost price$]]</f>
        <v>-0.4339622641509433</v>
      </c>
    </row>
    <row r="437" spans="1:30" ht="15.75" customHeight="1" x14ac:dyDescent="0.3">
      <c r="A437" s="2">
        <v>436</v>
      </c>
      <c r="B437" s="2" t="s">
        <v>1520</v>
      </c>
      <c r="C437" s="3">
        <v>41992</v>
      </c>
      <c r="D437" s="3" t="str">
        <f>TEXT(Table1[[#This Row],[Order Date]],"MMMM")</f>
        <v>December</v>
      </c>
      <c r="E437" s="3" t="str">
        <f>TEXT(Table1[[#This Row],[Order Date]],"YYYy")</f>
        <v>2014</v>
      </c>
      <c r="F437" s="3">
        <v>41998</v>
      </c>
      <c r="G437" s="2" t="s">
        <v>47</v>
      </c>
      <c r="H437" s="2" t="s">
        <v>1521</v>
      </c>
      <c r="I437" s="2" t="s">
        <v>1522</v>
      </c>
      <c r="J437" s="2" t="s">
        <v>23</v>
      </c>
      <c r="K437" s="2" t="s">
        <v>24</v>
      </c>
      <c r="L437" s="2" t="s">
        <v>1523</v>
      </c>
      <c r="M437" s="2" t="s">
        <v>51</v>
      </c>
      <c r="N437" s="2">
        <v>32216</v>
      </c>
      <c r="O437" s="2" t="s">
        <v>27</v>
      </c>
      <c r="P437" s="2" t="s">
        <v>1526</v>
      </c>
      <c r="Q437" s="2" t="s">
        <v>68</v>
      </c>
      <c r="R437" s="2" t="s">
        <v>158</v>
      </c>
      <c r="S437" s="2" t="s">
        <v>1527</v>
      </c>
      <c r="T437" s="6">
        <v>247.8</v>
      </c>
      <c r="U437" s="2">
        <v>5</v>
      </c>
      <c r="V437" s="9">
        <v>0.2</v>
      </c>
      <c r="W437" s="6">
        <v>-18.584999999999994</v>
      </c>
      <c r="X437" s="12">
        <f>Table1[[#This Row],[Profit$]]/Table1[[#This Row],[Sales$]]</f>
        <v>-7.4999999999999969E-2</v>
      </c>
      <c r="Y437" s="13">
        <f>Table1[[#This Row],[Sales$]]-Table1[[#This Row],[Profit$]]</f>
        <v>266.38499999999999</v>
      </c>
      <c r="Z437" s="13">
        <f>Table1[[#This Row],[Sales$]]/Table1[[#This Row],[Quantity]]</f>
        <v>49.56</v>
      </c>
      <c r="AA437" s="13">
        <f>Table1[[#This Row],[Profit$]]/Table1[[#This Row],[Quantity]]</f>
        <v>-3.7169999999999987</v>
      </c>
      <c r="AB437" s="4" t="str">
        <f>IF(Table1[[#This Row],[Profit$]]&lt;0,"loss","profit")</f>
        <v>loss</v>
      </c>
      <c r="AC437" s="4" t="str">
        <f>IF(Table1[[#This Row],[Discount]]&gt;0.2,"high",IF(Table1[[#This Row],[Discount]]&gt;0.1,"average","low"))</f>
        <v>average</v>
      </c>
      <c r="AD437" s="12">
        <f>Table1[[#This Row],[Profit$]]/Table1[[#This Row],[cost price$]]</f>
        <v>-6.9767441860465101E-2</v>
      </c>
    </row>
    <row r="438" spans="1:30" ht="15.75" customHeight="1" x14ac:dyDescent="0.3">
      <c r="A438" s="2">
        <v>437</v>
      </c>
      <c r="B438" s="2" t="s">
        <v>1528</v>
      </c>
      <c r="C438" s="3">
        <v>42533</v>
      </c>
      <c r="D438" s="3" t="str">
        <f>TEXT(Table1[[#This Row],[Order Date]],"MMMM")</f>
        <v>June</v>
      </c>
      <c r="E438" s="3" t="str">
        <f>TEXT(Table1[[#This Row],[Order Date]],"YYYy")</f>
        <v>2016</v>
      </c>
      <c r="F438" s="3">
        <v>42535</v>
      </c>
      <c r="G438" s="2" t="s">
        <v>20</v>
      </c>
      <c r="H438" s="2" t="s">
        <v>1529</v>
      </c>
      <c r="I438" s="2" t="s">
        <v>1530</v>
      </c>
      <c r="J438" s="2" t="s">
        <v>99</v>
      </c>
      <c r="K438" s="2" t="s">
        <v>24</v>
      </c>
      <c r="L438" s="2" t="s">
        <v>300</v>
      </c>
      <c r="M438" s="2" t="s">
        <v>208</v>
      </c>
      <c r="N438" s="2">
        <v>60623</v>
      </c>
      <c r="O438" s="2" t="s">
        <v>102</v>
      </c>
      <c r="P438" s="2" t="s">
        <v>1531</v>
      </c>
      <c r="Q438" s="2" t="s">
        <v>68</v>
      </c>
      <c r="R438" s="2" t="s">
        <v>681</v>
      </c>
      <c r="S438" s="2" t="s">
        <v>1532</v>
      </c>
      <c r="T438" s="6">
        <v>1007.979</v>
      </c>
      <c r="U438" s="2">
        <v>3</v>
      </c>
      <c r="V438" s="9">
        <v>0.3</v>
      </c>
      <c r="W438" s="6">
        <v>43.199100000000044</v>
      </c>
      <c r="X438" s="12">
        <f>Table1[[#This Row],[Profit$]]/Table1[[#This Row],[Sales$]]</f>
        <v>4.2857142857142899E-2</v>
      </c>
      <c r="Y438" s="13">
        <f>Table1[[#This Row],[Sales$]]-Table1[[#This Row],[Profit$]]</f>
        <v>964.7799</v>
      </c>
      <c r="Z438" s="13">
        <f>Table1[[#This Row],[Sales$]]/Table1[[#This Row],[Quantity]]</f>
        <v>335.99299999999999</v>
      </c>
      <c r="AA438" s="13">
        <f>Table1[[#This Row],[Profit$]]/Table1[[#This Row],[Quantity]]</f>
        <v>14.399700000000015</v>
      </c>
      <c r="AB438" s="4" t="str">
        <f>IF(Table1[[#This Row],[Profit$]]&lt;0,"loss","profit")</f>
        <v>profit</v>
      </c>
      <c r="AC438" s="4" t="str">
        <f>IF(Table1[[#This Row],[Discount]]&gt;0.2,"high",IF(Table1[[#This Row],[Discount]]&gt;0.1,"average","low"))</f>
        <v>high</v>
      </c>
      <c r="AD438" s="12">
        <f>Table1[[#This Row],[Profit$]]/Table1[[#This Row],[cost price$]]</f>
        <v>4.4776119402985121E-2</v>
      </c>
    </row>
    <row r="439" spans="1:30" ht="15.75" customHeight="1" x14ac:dyDescent="0.3">
      <c r="A439" s="2">
        <v>438</v>
      </c>
      <c r="B439" s="2" t="s">
        <v>1528</v>
      </c>
      <c r="C439" s="3">
        <v>42533</v>
      </c>
      <c r="D439" s="3" t="str">
        <f>TEXT(Table1[[#This Row],[Order Date]],"MMMM")</f>
        <v>June</v>
      </c>
      <c r="E439" s="3" t="str">
        <f>TEXT(Table1[[#This Row],[Order Date]],"YYYy")</f>
        <v>2016</v>
      </c>
      <c r="F439" s="3">
        <v>42535</v>
      </c>
      <c r="G439" s="2" t="s">
        <v>20</v>
      </c>
      <c r="H439" s="2" t="s">
        <v>1529</v>
      </c>
      <c r="I439" s="2" t="s">
        <v>1530</v>
      </c>
      <c r="J439" s="2" t="s">
        <v>99</v>
      </c>
      <c r="K439" s="2" t="s">
        <v>24</v>
      </c>
      <c r="L439" s="2" t="s">
        <v>300</v>
      </c>
      <c r="M439" s="2" t="s">
        <v>208</v>
      </c>
      <c r="N439" s="2">
        <v>60623</v>
      </c>
      <c r="O439" s="2" t="s">
        <v>102</v>
      </c>
      <c r="P439" s="2" t="s">
        <v>1251</v>
      </c>
      <c r="Q439" s="2" t="s">
        <v>43</v>
      </c>
      <c r="R439" s="2" t="s">
        <v>87</v>
      </c>
      <c r="S439" s="2" t="s">
        <v>1444</v>
      </c>
      <c r="T439" s="6">
        <v>313.488</v>
      </c>
      <c r="U439" s="2">
        <v>7</v>
      </c>
      <c r="V439" s="9">
        <v>0.2</v>
      </c>
      <c r="W439" s="6">
        <v>113.63939999999998</v>
      </c>
      <c r="X439" s="12">
        <f>Table1[[#This Row],[Profit$]]/Table1[[#This Row],[Sales$]]</f>
        <v>0.36249999999999993</v>
      </c>
      <c r="Y439" s="13">
        <f>Table1[[#This Row],[Sales$]]-Table1[[#This Row],[Profit$]]</f>
        <v>199.84860000000003</v>
      </c>
      <c r="Z439" s="13">
        <f>Table1[[#This Row],[Sales$]]/Table1[[#This Row],[Quantity]]</f>
        <v>44.783999999999999</v>
      </c>
      <c r="AA439" s="13">
        <f>Table1[[#This Row],[Profit$]]/Table1[[#This Row],[Quantity]]</f>
        <v>16.234199999999998</v>
      </c>
      <c r="AB439" s="4" t="str">
        <f>IF(Table1[[#This Row],[Profit$]]&lt;0,"loss","profit")</f>
        <v>profit</v>
      </c>
      <c r="AC439" s="4" t="str">
        <f>IF(Table1[[#This Row],[Discount]]&gt;0.2,"high",IF(Table1[[#This Row],[Discount]]&gt;0.1,"average","low"))</f>
        <v>average</v>
      </c>
      <c r="AD439" s="12">
        <f>Table1[[#This Row],[Profit$]]/Table1[[#This Row],[cost price$]]</f>
        <v>0.56862745098039191</v>
      </c>
    </row>
    <row r="440" spans="1:30" ht="15.75" customHeight="1" x14ac:dyDescent="0.3">
      <c r="A440" s="2">
        <v>439</v>
      </c>
      <c r="B440" s="2" t="s">
        <v>1533</v>
      </c>
      <c r="C440" s="3">
        <v>42993</v>
      </c>
      <c r="D440" s="3" t="str">
        <f>TEXT(Table1[[#This Row],[Order Date]],"MMMM")</f>
        <v>September</v>
      </c>
      <c r="E440" s="3" t="str">
        <f>TEXT(Table1[[#This Row],[Order Date]],"YYYy")</f>
        <v>2017</v>
      </c>
      <c r="F440" s="3">
        <v>42997</v>
      </c>
      <c r="G440" s="2" t="s">
        <v>47</v>
      </c>
      <c r="H440" s="2" t="s">
        <v>1534</v>
      </c>
      <c r="I440" s="2" t="s">
        <v>1535</v>
      </c>
      <c r="J440" s="2" t="s">
        <v>38</v>
      </c>
      <c r="K440" s="2" t="s">
        <v>24</v>
      </c>
      <c r="L440" s="2" t="s">
        <v>181</v>
      </c>
      <c r="M440" s="2" t="s">
        <v>101</v>
      </c>
      <c r="N440" s="2">
        <v>77070</v>
      </c>
      <c r="O440" s="2" t="s">
        <v>102</v>
      </c>
      <c r="P440" s="2" t="s">
        <v>1536</v>
      </c>
      <c r="Q440" s="2" t="s">
        <v>43</v>
      </c>
      <c r="R440" s="2" t="s">
        <v>87</v>
      </c>
      <c r="S440" s="2" t="s">
        <v>1537</v>
      </c>
      <c r="T440" s="6">
        <v>31.872000000000003</v>
      </c>
      <c r="U440" s="2">
        <v>8</v>
      </c>
      <c r="V440" s="9">
        <v>0.2</v>
      </c>
      <c r="W440" s="6">
        <v>11.553600000000003</v>
      </c>
      <c r="X440" s="12">
        <f>Table1[[#This Row],[Profit$]]/Table1[[#This Row],[Sales$]]</f>
        <v>0.36250000000000004</v>
      </c>
      <c r="Y440" s="13">
        <f>Table1[[#This Row],[Sales$]]-Table1[[#This Row],[Profit$]]</f>
        <v>20.3184</v>
      </c>
      <c r="Z440" s="13">
        <f>Table1[[#This Row],[Sales$]]/Table1[[#This Row],[Quantity]]</f>
        <v>3.9840000000000004</v>
      </c>
      <c r="AA440" s="13">
        <f>Table1[[#This Row],[Profit$]]/Table1[[#This Row],[Quantity]]</f>
        <v>1.4442000000000004</v>
      </c>
      <c r="AB440" s="4" t="str">
        <f>IF(Table1[[#This Row],[Profit$]]&lt;0,"loss","profit")</f>
        <v>profit</v>
      </c>
      <c r="AC440" s="4" t="str">
        <f>IF(Table1[[#This Row],[Discount]]&gt;0.2,"high",IF(Table1[[#This Row],[Discount]]&gt;0.1,"average","low"))</f>
        <v>average</v>
      </c>
      <c r="AD440" s="12">
        <f>Table1[[#This Row],[Profit$]]/Table1[[#This Row],[cost price$]]</f>
        <v>0.56862745098039225</v>
      </c>
    </row>
    <row r="441" spans="1:30" ht="15.75" customHeight="1" x14ac:dyDescent="0.3">
      <c r="A441" s="2">
        <v>440</v>
      </c>
      <c r="B441" s="2" t="s">
        <v>1538</v>
      </c>
      <c r="C441" s="3">
        <v>42755</v>
      </c>
      <c r="D441" s="3" t="str">
        <f>TEXT(Table1[[#This Row],[Order Date]],"MMMM")</f>
        <v>January</v>
      </c>
      <c r="E441" s="3" t="str">
        <f>TEXT(Table1[[#This Row],[Order Date]],"YYYy")</f>
        <v>2017</v>
      </c>
      <c r="F441" s="3">
        <v>42758</v>
      </c>
      <c r="G441" s="2" t="s">
        <v>20</v>
      </c>
      <c r="H441" s="2" t="s">
        <v>478</v>
      </c>
      <c r="I441" s="2" t="s">
        <v>479</v>
      </c>
      <c r="J441" s="2" t="s">
        <v>38</v>
      </c>
      <c r="K441" s="2" t="s">
        <v>24</v>
      </c>
      <c r="L441" s="2" t="s">
        <v>263</v>
      </c>
      <c r="M441" s="2" t="s">
        <v>264</v>
      </c>
      <c r="N441" s="2">
        <v>10024</v>
      </c>
      <c r="O441" s="2" t="s">
        <v>145</v>
      </c>
      <c r="P441" s="2" t="s">
        <v>1539</v>
      </c>
      <c r="Q441" s="2" t="s">
        <v>29</v>
      </c>
      <c r="R441" s="2" t="s">
        <v>33</v>
      </c>
      <c r="S441" s="2" t="s">
        <v>1540</v>
      </c>
      <c r="T441" s="6">
        <v>207.84600000000003</v>
      </c>
      <c r="U441" s="2">
        <v>3</v>
      </c>
      <c r="V441" s="9">
        <v>0.1</v>
      </c>
      <c r="W441" s="6">
        <v>2.3093999999999895</v>
      </c>
      <c r="X441" s="12">
        <f>Table1[[#This Row],[Profit$]]/Table1[[#This Row],[Sales$]]</f>
        <v>1.1111111111111059E-2</v>
      </c>
      <c r="Y441" s="13">
        <f>Table1[[#This Row],[Sales$]]-Table1[[#This Row],[Profit$]]</f>
        <v>205.53660000000005</v>
      </c>
      <c r="Z441" s="13">
        <f>Table1[[#This Row],[Sales$]]/Table1[[#This Row],[Quantity]]</f>
        <v>69.282000000000011</v>
      </c>
      <c r="AA441" s="13">
        <f>Table1[[#This Row],[Profit$]]/Table1[[#This Row],[Quantity]]</f>
        <v>0.76979999999999649</v>
      </c>
      <c r="AB441" s="4" t="str">
        <f>IF(Table1[[#This Row],[Profit$]]&lt;0,"loss","profit")</f>
        <v>profit</v>
      </c>
      <c r="AC441" s="4" t="str">
        <f>IF(Table1[[#This Row],[Discount]]&gt;0.2,"high",IF(Table1[[#This Row],[Discount]]&gt;0.1,"average","low"))</f>
        <v>low</v>
      </c>
      <c r="AD441" s="12">
        <f>Table1[[#This Row],[Profit$]]/Table1[[#This Row],[cost price$]]</f>
        <v>1.1235955056179721E-2</v>
      </c>
    </row>
    <row r="442" spans="1:30" ht="15.75" customHeight="1" x14ac:dyDescent="0.3">
      <c r="A442" s="2">
        <v>441</v>
      </c>
      <c r="B442" s="2" t="s">
        <v>1541</v>
      </c>
      <c r="C442" s="3">
        <v>42618</v>
      </c>
      <c r="D442" s="3" t="str">
        <f>TEXT(Table1[[#This Row],[Order Date]],"MMMM")</f>
        <v>September</v>
      </c>
      <c r="E442" s="3" t="str">
        <f>TEXT(Table1[[#This Row],[Order Date]],"YYYy")</f>
        <v>2016</v>
      </c>
      <c r="F442" s="3">
        <v>42620</v>
      </c>
      <c r="G442" s="2" t="s">
        <v>20</v>
      </c>
      <c r="H442" s="2" t="s">
        <v>108</v>
      </c>
      <c r="I442" s="2" t="s">
        <v>109</v>
      </c>
      <c r="J442" s="2" t="s">
        <v>23</v>
      </c>
      <c r="K442" s="2" t="s">
        <v>24</v>
      </c>
      <c r="L442" s="2" t="s">
        <v>879</v>
      </c>
      <c r="M442" s="2" t="s">
        <v>235</v>
      </c>
      <c r="N442" s="2">
        <v>48227</v>
      </c>
      <c r="O442" s="2" t="s">
        <v>102</v>
      </c>
      <c r="P442" s="2" t="s">
        <v>1542</v>
      </c>
      <c r="Q442" s="2" t="s">
        <v>29</v>
      </c>
      <c r="R442" s="2" t="s">
        <v>62</v>
      </c>
      <c r="S442" s="2" t="s">
        <v>1543</v>
      </c>
      <c r="T442" s="6">
        <v>12.22</v>
      </c>
      <c r="U442" s="2">
        <v>1</v>
      </c>
      <c r="V442" s="9">
        <v>0</v>
      </c>
      <c r="W442" s="6">
        <v>3.6659999999999986</v>
      </c>
      <c r="X442" s="12">
        <f>Table1[[#This Row],[Profit$]]/Table1[[#This Row],[Sales$]]</f>
        <v>0.29999999999999988</v>
      </c>
      <c r="Y442" s="13">
        <f>Table1[[#This Row],[Sales$]]-Table1[[#This Row],[Profit$]]</f>
        <v>8.554000000000002</v>
      </c>
      <c r="Z442" s="13">
        <f>Table1[[#This Row],[Sales$]]/Table1[[#This Row],[Quantity]]</f>
        <v>12.22</v>
      </c>
      <c r="AA442" s="13">
        <f>Table1[[#This Row],[Profit$]]/Table1[[#This Row],[Quantity]]</f>
        <v>3.6659999999999986</v>
      </c>
      <c r="AB442" s="4" t="str">
        <f>IF(Table1[[#This Row],[Profit$]]&lt;0,"loss","profit")</f>
        <v>profit</v>
      </c>
      <c r="AC442" s="4" t="str">
        <f>IF(Table1[[#This Row],[Discount]]&gt;0.2,"high",IF(Table1[[#This Row],[Discount]]&gt;0.1,"average","low"))</f>
        <v>low</v>
      </c>
      <c r="AD442" s="12">
        <f>Table1[[#This Row],[Profit$]]/Table1[[#This Row],[cost price$]]</f>
        <v>0.42857142857142833</v>
      </c>
    </row>
    <row r="443" spans="1:30" ht="15.75" customHeight="1" x14ac:dyDescent="0.3">
      <c r="A443" s="2">
        <v>442</v>
      </c>
      <c r="B443" s="2" t="s">
        <v>1541</v>
      </c>
      <c r="C443" s="3">
        <v>42618</v>
      </c>
      <c r="D443" s="3" t="str">
        <f>TEXT(Table1[[#This Row],[Order Date]],"MMMM")</f>
        <v>September</v>
      </c>
      <c r="E443" s="3" t="str">
        <f>TEXT(Table1[[#This Row],[Order Date]],"YYYy")</f>
        <v>2016</v>
      </c>
      <c r="F443" s="3">
        <v>42620</v>
      </c>
      <c r="G443" s="2" t="s">
        <v>20</v>
      </c>
      <c r="H443" s="2" t="s">
        <v>108</v>
      </c>
      <c r="I443" s="2" t="s">
        <v>109</v>
      </c>
      <c r="J443" s="2" t="s">
        <v>23</v>
      </c>
      <c r="K443" s="2" t="s">
        <v>24</v>
      </c>
      <c r="L443" s="2" t="s">
        <v>879</v>
      </c>
      <c r="M443" s="2" t="s">
        <v>235</v>
      </c>
      <c r="N443" s="2">
        <v>48227</v>
      </c>
      <c r="O443" s="2" t="s">
        <v>102</v>
      </c>
      <c r="P443" s="2" t="s">
        <v>1544</v>
      </c>
      <c r="Q443" s="2" t="s">
        <v>43</v>
      </c>
      <c r="R443" s="2" t="s">
        <v>56</v>
      </c>
      <c r="S443" s="2" t="s">
        <v>1545</v>
      </c>
      <c r="T443" s="6">
        <v>194.94</v>
      </c>
      <c r="U443" s="2">
        <v>3</v>
      </c>
      <c r="V443" s="9">
        <v>0</v>
      </c>
      <c r="W443" s="6">
        <v>23.392800000000008</v>
      </c>
      <c r="X443" s="12">
        <f>Table1[[#This Row],[Profit$]]/Table1[[#This Row],[Sales$]]</f>
        <v>0.12000000000000004</v>
      </c>
      <c r="Y443" s="13">
        <f>Table1[[#This Row],[Sales$]]-Table1[[#This Row],[Profit$]]</f>
        <v>171.54719999999998</v>
      </c>
      <c r="Z443" s="13">
        <f>Table1[[#This Row],[Sales$]]/Table1[[#This Row],[Quantity]]</f>
        <v>64.98</v>
      </c>
      <c r="AA443" s="13">
        <f>Table1[[#This Row],[Profit$]]/Table1[[#This Row],[Quantity]]</f>
        <v>7.7976000000000028</v>
      </c>
      <c r="AB443" s="4" t="str">
        <f>IF(Table1[[#This Row],[Profit$]]&lt;0,"loss","profit")</f>
        <v>profit</v>
      </c>
      <c r="AC443" s="4" t="str">
        <f>IF(Table1[[#This Row],[Discount]]&gt;0.2,"high",IF(Table1[[#This Row],[Discount]]&gt;0.1,"average","low"))</f>
        <v>low</v>
      </c>
      <c r="AD443" s="12">
        <f>Table1[[#This Row],[Profit$]]/Table1[[#This Row],[cost price$]]</f>
        <v>0.13636363636363644</v>
      </c>
    </row>
    <row r="444" spans="1:30" ht="15.75" customHeight="1" x14ac:dyDescent="0.3">
      <c r="A444" s="2">
        <v>443</v>
      </c>
      <c r="B444" s="2" t="s">
        <v>1541</v>
      </c>
      <c r="C444" s="3">
        <v>42618</v>
      </c>
      <c r="D444" s="3" t="str">
        <f>TEXT(Table1[[#This Row],[Order Date]],"MMMM")</f>
        <v>September</v>
      </c>
      <c r="E444" s="3" t="str">
        <f>TEXT(Table1[[#This Row],[Order Date]],"YYYy")</f>
        <v>2016</v>
      </c>
      <c r="F444" s="3">
        <v>42620</v>
      </c>
      <c r="G444" s="2" t="s">
        <v>20</v>
      </c>
      <c r="H444" s="2" t="s">
        <v>108</v>
      </c>
      <c r="I444" s="2" t="s">
        <v>109</v>
      </c>
      <c r="J444" s="2" t="s">
        <v>23</v>
      </c>
      <c r="K444" s="2" t="s">
        <v>24</v>
      </c>
      <c r="L444" s="2" t="s">
        <v>879</v>
      </c>
      <c r="M444" s="2" t="s">
        <v>235</v>
      </c>
      <c r="N444" s="2">
        <v>48227</v>
      </c>
      <c r="O444" s="2" t="s">
        <v>102</v>
      </c>
      <c r="P444" s="2" t="s">
        <v>1546</v>
      </c>
      <c r="Q444" s="2" t="s">
        <v>43</v>
      </c>
      <c r="R444" s="2" t="s">
        <v>56</v>
      </c>
      <c r="S444" s="2" t="s">
        <v>1547</v>
      </c>
      <c r="T444" s="6">
        <v>70.949999999999989</v>
      </c>
      <c r="U444" s="2">
        <v>3</v>
      </c>
      <c r="V444" s="9">
        <v>0</v>
      </c>
      <c r="W444" s="6">
        <v>20.575499999999998</v>
      </c>
      <c r="X444" s="12">
        <f>Table1[[#This Row],[Profit$]]/Table1[[#This Row],[Sales$]]</f>
        <v>0.29000000000000004</v>
      </c>
      <c r="Y444" s="13">
        <f>Table1[[#This Row],[Sales$]]-Table1[[#This Row],[Profit$]]</f>
        <v>50.374499999999991</v>
      </c>
      <c r="Z444" s="13">
        <f>Table1[[#This Row],[Sales$]]/Table1[[#This Row],[Quantity]]</f>
        <v>23.649999999999995</v>
      </c>
      <c r="AA444" s="13">
        <f>Table1[[#This Row],[Profit$]]/Table1[[#This Row],[Quantity]]</f>
        <v>6.8584999999999994</v>
      </c>
      <c r="AB444" s="4" t="str">
        <f>IF(Table1[[#This Row],[Profit$]]&lt;0,"loss","profit")</f>
        <v>profit</v>
      </c>
      <c r="AC444" s="4" t="str">
        <f>IF(Table1[[#This Row],[Discount]]&gt;0.2,"high",IF(Table1[[#This Row],[Discount]]&gt;0.1,"average","low"))</f>
        <v>low</v>
      </c>
      <c r="AD444" s="12">
        <f>Table1[[#This Row],[Profit$]]/Table1[[#This Row],[cost price$]]</f>
        <v>0.40845070422535218</v>
      </c>
    </row>
    <row r="445" spans="1:30" ht="15.75" customHeight="1" x14ac:dyDescent="0.3">
      <c r="A445" s="2">
        <v>444</v>
      </c>
      <c r="B445" s="2" t="s">
        <v>1541</v>
      </c>
      <c r="C445" s="3">
        <v>42618</v>
      </c>
      <c r="D445" s="3" t="str">
        <f>TEXT(Table1[[#This Row],[Order Date]],"MMMM")</f>
        <v>September</v>
      </c>
      <c r="E445" s="3" t="str">
        <f>TEXT(Table1[[#This Row],[Order Date]],"YYYy")</f>
        <v>2016</v>
      </c>
      <c r="F445" s="3">
        <v>42620</v>
      </c>
      <c r="G445" s="2" t="s">
        <v>20</v>
      </c>
      <c r="H445" s="2" t="s">
        <v>108</v>
      </c>
      <c r="I445" s="2" t="s">
        <v>109</v>
      </c>
      <c r="J445" s="2" t="s">
        <v>23</v>
      </c>
      <c r="K445" s="2" t="s">
        <v>24</v>
      </c>
      <c r="L445" s="2" t="s">
        <v>879</v>
      </c>
      <c r="M445" s="2" t="s">
        <v>235</v>
      </c>
      <c r="N445" s="2">
        <v>48227</v>
      </c>
      <c r="O445" s="2" t="s">
        <v>102</v>
      </c>
      <c r="P445" s="2" t="s">
        <v>1548</v>
      </c>
      <c r="Q445" s="2" t="s">
        <v>43</v>
      </c>
      <c r="R445" s="2" t="s">
        <v>87</v>
      </c>
      <c r="S445" s="2" t="s">
        <v>1549</v>
      </c>
      <c r="T445" s="6">
        <v>91.36</v>
      </c>
      <c r="U445" s="2">
        <v>4</v>
      </c>
      <c r="V445" s="9">
        <v>0</v>
      </c>
      <c r="W445" s="6">
        <v>42.025599999999997</v>
      </c>
      <c r="X445" s="12">
        <f>Table1[[#This Row],[Profit$]]/Table1[[#This Row],[Sales$]]</f>
        <v>0.45999999999999996</v>
      </c>
      <c r="Y445" s="13">
        <f>Table1[[#This Row],[Sales$]]-Table1[[#This Row],[Profit$]]</f>
        <v>49.334400000000002</v>
      </c>
      <c r="Z445" s="13">
        <f>Table1[[#This Row],[Sales$]]/Table1[[#This Row],[Quantity]]</f>
        <v>22.84</v>
      </c>
      <c r="AA445" s="13">
        <f>Table1[[#This Row],[Profit$]]/Table1[[#This Row],[Quantity]]</f>
        <v>10.506399999999999</v>
      </c>
      <c r="AB445" s="4" t="str">
        <f>IF(Table1[[#This Row],[Profit$]]&lt;0,"loss","profit")</f>
        <v>profit</v>
      </c>
      <c r="AC445" s="4" t="str">
        <f>IF(Table1[[#This Row],[Discount]]&gt;0.2,"high",IF(Table1[[#This Row],[Discount]]&gt;0.1,"average","low"))</f>
        <v>low</v>
      </c>
      <c r="AD445" s="12">
        <f>Table1[[#This Row],[Profit$]]/Table1[[#This Row],[cost price$]]</f>
        <v>0.85185185185185175</v>
      </c>
    </row>
    <row r="446" spans="1:30" ht="15.75" customHeight="1" x14ac:dyDescent="0.3">
      <c r="A446" s="2">
        <v>445</v>
      </c>
      <c r="B446" s="2" t="s">
        <v>1541</v>
      </c>
      <c r="C446" s="3">
        <v>42618</v>
      </c>
      <c r="D446" s="3" t="str">
        <f>TEXT(Table1[[#This Row],[Order Date]],"MMMM")</f>
        <v>September</v>
      </c>
      <c r="E446" s="3" t="str">
        <f>TEXT(Table1[[#This Row],[Order Date]],"YYYy")</f>
        <v>2016</v>
      </c>
      <c r="F446" s="3">
        <v>42620</v>
      </c>
      <c r="G446" s="2" t="s">
        <v>20</v>
      </c>
      <c r="H446" s="2" t="s">
        <v>108</v>
      </c>
      <c r="I446" s="2" t="s">
        <v>109</v>
      </c>
      <c r="J446" s="2" t="s">
        <v>23</v>
      </c>
      <c r="K446" s="2" t="s">
        <v>24</v>
      </c>
      <c r="L446" s="2" t="s">
        <v>879</v>
      </c>
      <c r="M446" s="2" t="s">
        <v>235</v>
      </c>
      <c r="N446" s="2">
        <v>48227</v>
      </c>
      <c r="O446" s="2" t="s">
        <v>102</v>
      </c>
      <c r="P446" s="2" t="s">
        <v>1550</v>
      </c>
      <c r="Q446" s="2" t="s">
        <v>29</v>
      </c>
      <c r="R446" s="2" t="s">
        <v>33</v>
      </c>
      <c r="S446" s="2" t="s">
        <v>1551</v>
      </c>
      <c r="T446" s="6">
        <v>242.94</v>
      </c>
      <c r="U446" s="2">
        <v>3</v>
      </c>
      <c r="V446" s="9">
        <v>0</v>
      </c>
      <c r="W446" s="6">
        <v>29.152800000000013</v>
      </c>
      <c r="X446" s="12">
        <f>Table1[[#This Row],[Profit$]]/Table1[[#This Row],[Sales$]]</f>
        <v>0.12000000000000005</v>
      </c>
      <c r="Y446" s="13">
        <f>Table1[[#This Row],[Sales$]]-Table1[[#This Row],[Profit$]]</f>
        <v>213.78719999999998</v>
      </c>
      <c r="Z446" s="13">
        <f>Table1[[#This Row],[Sales$]]/Table1[[#This Row],[Quantity]]</f>
        <v>80.98</v>
      </c>
      <c r="AA446" s="13">
        <f>Table1[[#This Row],[Profit$]]/Table1[[#This Row],[Quantity]]</f>
        <v>9.7176000000000045</v>
      </c>
      <c r="AB446" s="4" t="str">
        <f>IF(Table1[[#This Row],[Profit$]]&lt;0,"loss","profit")</f>
        <v>profit</v>
      </c>
      <c r="AC446" s="4" t="str">
        <f>IF(Table1[[#This Row],[Discount]]&gt;0.2,"high",IF(Table1[[#This Row],[Discount]]&gt;0.1,"average","low"))</f>
        <v>low</v>
      </c>
      <c r="AD446" s="12">
        <f>Table1[[#This Row],[Profit$]]/Table1[[#This Row],[cost price$]]</f>
        <v>0.13636363636363644</v>
      </c>
    </row>
    <row r="447" spans="1:30" ht="15.75" customHeight="1" x14ac:dyDescent="0.3">
      <c r="A447" s="2">
        <v>446</v>
      </c>
      <c r="B447" s="2" t="s">
        <v>1541</v>
      </c>
      <c r="C447" s="3">
        <v>42618</v>
      </c>
      <c r="D447" s="3" t="str">
        <f>TEXT(Table1[[#This Row],[Order Date]],"MMMM")</f>
        <v>September</v>
      </c>
      <c r="E447" s="3" t="str">
        <f>TEXT(Table1[[#This Row],[Order Date]],"YYYy")</f>
        <v>2016</v>
      </c>
      <c r="F447" s="3">
        <v>42620</v>
      </c>
      <c r="G447" s="2" t="s">
        <v>20</v>
      </c>
      <c r="H447" s="2" t="s">
        <v>108</v>
      </c>
      <c r="I447" s="2" t="s">
        <v>109</v>
      </c>
      <c r="J447" s="2" t="s">
        <v>23</v>
      </c>
      <c r="K447" s="2" t="s">
        <v>24</v>
      </c>
      <c r="L447" s="2" t="s">
        <v>879</v>
      </c>
      <c r="M447" s="2" t="s">
        <v>235</v>
      </c>
      <c r="N447" s="2">
        <v>48227</v>
      </c>
      <c r="O447" s="2" t="s">
        <v>102</v>
      </c>
      <c r="P447" s="2" t="s">
        <v>1552</v>
      </c>
      <c r="Q447" s="2" t="s">
        <v>43</v>
      </c>
      <c r="R447" s="2" t="s">
        <v>44</v>
      </c>
      <c r="S447" s="2" t="s">
        <v>1553</v>
      </c>
      <c r="T447" s="6">
        <v>22.05</v>
      </c>
      <c r="U447" s="2">
        <v>7</v>
      </c>
      <c r="V447" s="9">
        <v>0</v>
      </c>
      <c r="W447" s="6">
        <v>10.584</v>
      </c>
      <c r="X447" s="12">
        <f>Table1[[#This Row],[Profit$]]/Table1[[#This Row],[Sales$]]</f>
        <v>0.48</v>
      </c>
      <c r="Y447" s="13">
        <f>Table1[[#This Row],[Sales$]]-Table1[[#This Row],[Profit$]]</f>
        <v>11.466000000000001</v>
      </c>
      <c r="Z447" s="13">
        <f>Table1[[#This Row],[Sales$]]/Table1[[#This Row],[Quantity]]</f>
        <v>3.15</v>
      </c>
      <c r="AA447" s="13">
        <f>Table1[[#This Row],[Profit$]]/Table1[[#This Row],[Quantity]]</f>
        <v>1.512</v>
      </c>
      <c r="AB447" s="4" t="str">
        <f>IF(Table1[[#This Row],[Profit$]]&lt;0,"loss","profit")</f>
        <v>profit</v>
      </c>
      <c r="AC447" s="4" t="str">
        <f>IF(Table1[[#This Row],[Discount]]&gt;0.2,"high",IF(Table1[[#This Row],[Discount]]&gt;0.1,"average","low"))</f>
        <v>low</v>
      </c>
      <c r="AD447" s="12">
        <f>Table1[[#This Row],[Profit$]]/Table1[[#This Row],[cost price$]]</f>
        <v>0.92307692307692291</v>
      </c>
    </row>
    <row r="448" spans="1:30" ht="15.75" customHeight="1" x14ac:dyDescent="0.3">
      <c r="A448" s="2">
        <v>447</v>
      </c>
      <c r="B448" s="2" t="s">
        <v>1554</v>
      </c>
      <c r="C448" s="3">
        <v>42814</v>
      </c>
      <c r="D448" s="3" t="str">
        <f>TEXT(Table1[[#This Row],[Order Date]],"MMMM")</f>
        <v>March</v>
      </c>
      <c r="E448" s="3" t="str">
        <f>TEXT(Table1[[#This Row],[Order Date]],"YYYy")</f>
        <v>2017</v>
      </c>
      <c r="F448" s="3">
        <v>42819</v>
      </c>
      <c r="G448" s="2" t="s">
        <v>20</v>
      </c>
      <c r="H448" s="2" t="s">
        <v>1555</v>
      </c>
      <c r="I448" s="2" t="s">
        <v>1556</v>
      </c>
      <c r="J448" s="2" t="s">
        <v>23</v>
      </c>
      <c r="K448" s="2" t="s">
        <v>24</v>
      </c>
      <c r="L448" s="2" t="s">
        <v>494</v>
      </c>
      <c r="M448" s="2" t="s">
        <v>251</v>
      </c>
      <c r="N448" s="2">
        <v>47201</v>
      </c>
      <c r="O448" s="2" t="s">
        <v>102</v>
      </c>
      <c r="P448" s="2" t="s">
        <v>1557</v>
      </c>
      <c r="Q448" s="2" t="s">
        <v>29</v>
      </c>
      <c r="R448" s="2" t="s">
        <v>62</v>
      </c>
      <c r="S448" s="2" t="s">
        <v>1558</v>
      </c>
      <c r="T448" s="6">
        <v>2.91</v>
      </c>
      <c r="U448" s="2">
        <v>1</v>
      </c>
      <c r="V448" s="9">
        <v>0</v>
      </c>
      <c r="W448" s="6">
        <v>1.3676999999999999</v>
      </c>
      <c r="X448" s="12">
        <f>Table1[[#This Row],[Profit$]]/Table1[[#This Row],[Sales$]]</f>
        <v>0.47</v>
      </c>
      <c r="Y448" s="13">
        <f>Table1[[#This Row],[Sales$]]-Table1[[#This Row],[Profit$]]</f>
        <v>1.5423000000000002</v>
      </c>
      <c r="Z448" s="13">
        <f>Table1[[#This Row],[Sales$]]/Table1[[#This Row],[Quantity]]</f>
        <v>2.91</v>
      </c>
      <c r="AA448" s="13">
        <f>Table1[[#This Row],[Profit$]]/Table1[[#This Row],[Quantity]]</f>
        <v>1.3676999999999999</v>
      </c>
      <c r="AB448" s="4" t="str">
        <f>IF(Table1[[#This Row],[Profit$]]&lt;0,"loss","profit")</f>
        <v>profit</v>
      </c>
      <c r="AC448" s="4" t="str">
        <f>IF(Table1[[#This Row],[Discount]]&gt;0.2,"high",IF(Table1[[#This Row],[Discount]]&gt;0.1,"average","low"))</f>
        <v>low</v>
      </c>
      <c r="AD448" s="12">
        <f>Table1[[#This Row],[Profit$]]/Table1[[#This Row],[cost price$]]</f>
        <v>0.88679245283018848</v>
      </c>
    </row>
    <row r="449" spans="1:30" ht="15.75" customHeight="1" x14ac:dyDescent="0.3">
      <c r="A449" s="2">
        <v>448</v>
      </c>
      <c r="B449" s="2" t="s">
        <v>1559</v>
      </c>
      <c r="C449" s="3">
        <v>42461</v>
      </c>
      <c r="D449" s="3" t="str">
        <f>TEXT(Table1[[#This Row],[Order Date]],"MMMM")</f>
        <v>April</v>
      </c>
      <c r="E449" s="3" t="str">
        <f>TEXT(Table1[[#This Row],[Order Date]],"YYYy")</f>
        <v>2016</v>
      </c>
      <c r="F449" s="3">
        <v>42463</v>
      </c>
      <c r="G449" s="2" t="s">
        <v>20</v>
      </c>
      <c r="H449" s="2" t="s">
        <v>1560</v>
      </c>
      <c r="I449" s="2" t="s">
        <v>1561</v>
      </c>
      <c r="J449" s="2" t="s">
        <v>23</v>
      </c>
      <c r="K449" s="2" t="s">
        <v>24</v>
      </c>
      <c r="L449" s="2" t="s">
        <v>1562</v>
      </c>
      <c r="M449" s="2" t="s">
        <v>264</v>
      </c>
      <c r="N449" s="2">
        <v>13021</v>
      </c>
      <c r="O449" s="2" t="s">
        <v>145</v>
      </c>
      <c r="P449" s="2" t="s">
        <v>1563</v>
      </c>
      <c r="Q449" s="2" t="s">
        <v>43</v>
      </c>
      <c r="R449" s="2" t="s">
        <v>65</v>
      </c>
      <c r="S449" s="2" t="s">
        <v>1564</v>
      </c>
      <c r="T449" s="6">
        <v>59.519999999999996</v>
      </c>
      <c r="U449" s="2">
        <v>3</v>
      </c>
      <c r="V449" s="9">
        <v>0</v>
      </c>
      <c r="W449" s="6">
        <v>15.475200000000001</v>
      </c>
      <c r="X449" s="12">
        <f>Table1[[#This Row],[Profit$]]/Table1[[#This Row],[Sales$]]</f>
        <v>0.26</v>
      </c>
      <c r="Y449" s="13">
        <f>Table1[[#This Row],[Sales$]]-Table1[[#This Row],[Profit$]]</f>
        <v>44.044799999999995</v>
      </c>
      <c r="Z449" s="13">
        <f>Table1[[#This Row],[Sales$]]/Table1[[#This Row],[Quantity]]</f>
        <v>19.84</v>
      </c>
      <c r="AA449" s="13">
        <f>Table1[[#This Row],[Profit$]]/Table1[[#This Row],[Quantity]]</f>
        <v>5.1584000000000003</v>
      </c>
      <c r="AB449" s="4" t="str">
        <f>IF(Table1[[#This Row],[Profit$]]&lt;0,"loss","profit")</f>
        <v>profit</v>
      </c>
      <c r="AC449" s="4" t="str">
        <f>IF(Table1[[#This Row],[Discount]]&gt;0.2,"high",IF(Table1[[#This Row],[Discount]]&gt;0.1,"average","low"))</f>
        <v>low</v>
      </c>
      <c r="AD449" s="12">
        <f>Table1[[#This Row],[Profit$]]/Table1[[#This Row],[cost price$]]</f>
        <v>0.35135135135135143</v>
      </c>
    </row>
    <row r="450" spans="1:30" ht="15.75" customHeight="1" x14ac:dyDescent="0.3">
      <c r="A450" s="2">
        <v>449</v>
      </c>
      <c r="B450" s="2" t="s">
        <v>1559</v>
      </c>
      <c r="C450" s="3">
        <v>42461</v>
      </c>
      <c r="D450" s="3" t="str">
        <f>TEXT(Table1[[#This Row],[Order Date]],"MMMM")</f>
        <v>April</v>
      </c>
      <c r="E450" s="3" t="str">
        <f>TEXT(Table1[[#This Row],[Order Date]],"YYYy")</f>
        <v>2016</v>
      </c>
      <c r="F450" s="3">
        <v>42463</v>
      </c>
      <c r="G450" s="2" t="s">
        <v>20</v>
      </c>
      <c r="H450" s="2" t="s">
        <v>1560</v>
      </c>
      <c r="I450" s="2" t="s">
        <v>1561</v>
      </c>
      <c r="J450" s="2" t="s">
        <v>23</v>
      </c>
      <c r="K450" s="2" t="s">
        <v>24</v>
      </c>
      <c r="L450" s="2" t="s">
        <v>1562</v>
      </c>
      <c r="M450" s="2" t="s">
        <v>264</v>
      </c>
      <c r="N450" s="2">
        <v>13021</v>
      </c>
      <c r="O450" s="2" t="s">
        <v>145</v>
      </c>
      <c r="P450" s="2" t="s">
        <v>1565</v>
      </c>
      <c r="Q450" s="2" t="s">
        <v>43</v>
      </c>
      <c r="R450" s="2" t="s">
        <v>56</v>
      </c>
      <c r="S450" s="2" t="s">
        <v>1566</v>
      </c>
      <c r="T450" s="6">
        <v>161.94</v>
      </c>
      <c r="U450" s="2">
        <v>3</v>
      </c>
      <c r="V450" s="9">
        <v>0</v>
      </c>
      <c r="W450" s="6">
        <v>9.716399999999993</v>
      </c>
      <c r="X450" s="12">
        <f>Table1[[#This Row],[Profit$]]/Table1[[#This Row],[Sales$]]</f>
        <v>5.9999999999999956E-2</v>
      </c>
      <c r="Y450" s="13">
        <f>Table1[[#This Row],[Sales$]]-Table1[[#This Row],[Profit$]]</f>
        <v>152.2236</v>
      </c>
      <c r="Z450" s="13">
        <f>Table1[[#This Row],[Sales$]]/Table1[[#This Row],[Quantity]]</f>
        <v>53.98</v>
      </c>
      <c r="AA450" s="13">
        <f>Table1[[#This Row],[Profit$]]/Table1[[#This Row],[Quantity]]</f>
        <v>3.2387999999999977</v>
      </c>
      <c r="AB450" s="4" t="str">
        <f>IF(Table1[[#This Row],[Profit$]]&lt;0,"loss","profit")</f>
        <v>profit</v>
      </c>
      <c r="AC450" s="4" t="str">
        <f>IF(Table1[[#This Row],[Discount]]&gt;0.2,"high",IF(Table1[[#This Row],[Discount]]&gt;0.1,"average","low"))</f>
        <v>low</v>
      </c>
      <c r="AD450" s="12">
        <f>Table1[[#This Row],[Profit$]]/Table1[[#This Row],[cost price$]]</f>
        <v>6.3829787234042507E-2</v>
      </c>
    </row>
    <row r="451" spans="1:30" ht="15.75" customHeight="1" x14ac:dyDescent="0.3">
      <c r="A451" s="2">
        <v>450</v>
      </c>
      <c r="B451" s="2" t="s">
        <v>1559</v>
      </c>
      <c r="C451" s="3">
        <v>42461</v>
      </c>
      <c r="D451" s="3" t="str">
        <f>TEXT(Table1[[#This Row],[Order Date]],"MMMM")</f>
        <v>April</v>
      </c>
      <c r="E451" s="3" t="str">
        <f>TEXT(Table1[[#This Row],[Order Date]],"YYYy")</f>
        <v>2016</v>
      </c>
      <c r="F451" s="3">
        <v>42463</v>
      </c>
      <c r="G451" s="2" t="s">
        <v>20</v>
      </c>
      <c r="H451" s="2" t="s">
        <v>1560</v>
      </c>
      <c r="I451" s="2" t="s">
        <v>1561</v>
      </c>
      <c r="J451" s="2" t="s">
        <v>23</v>
      </c>
      <c r="K451" s="2" t="s">
        <v>24</v>
      </c>
      <c r="L451" s="2" t="s">
        <v>1562</v>
      </c>
      <c r="M451" s="2" t="s">
        <v>264</v>
      </c>
      <c r="N451" s="2">
        <v>13021</v>
      </c>
      <c r="O451" s="2" t="s">
        <v>145</v>
      </c>
      <c r="P451" s="2" t="s">
        <v>1567</v>
      </c>
      <c r="Q451" s="2" t="s">
        <v>43</v>
      </c>
      <c r="R451" s="2" t="s">
        <v>65</v>
      </c>
      <c r="S451" s="2" t="s">
        <v>1568</v>
      </c>
      <c r="T451" s="6">
        <v>263.88</v>
      </c>
      <c r="U451" s="2">
        <v>6</v>
      </c>
      <c r="V451" s="9">
        <v>0</v>
      </c>
      <c r="W451" s="6">
        <v>71.247600000000006</v>
      </c>
      <c r="X451" s="12">
        <f>Table1[[#This Row],[Profit$]]/Table1[[#This Row],[Sales$]]</f>
        <v>0.27</v>
      </c>
      <c r="Y451" s="13">
        <f>Table1[[#This Row],[Sales$]]-Table1[[#This Row],[Profit$]]</f>
        <v>192.63239999999999</v>
      </c>
      <c r="Z451" s="13">
        <f>Table1[[#This Row],[Sales$]]/Table1[[#This Row],[Quantity]]</f>
        <v>43.98</v>
      </c>
      <c r="AA451" s="13">
        <f>Table1[[#This Row],[Profit$]]/Table1[[#This Row],[Quantity]]</f>
        <v>11.874600000000001</v>
      </c>
      <c r="AB451" s="4" t="str">
        <f>IF(Table1[[#This Row],[Profit$]]&lt;0,"loss","profit")</f>
        <v>profit</v>
      </c>
      <c r="AC451" s="4" t="str">
        <f>IF(Table1[[#This Row],[Discount]]&gt;0.2,"high",IF(Table1[[#This Row],[Discount]]&gt;0.1,"average","low"))</f>
        <v>low</v>
      </c>
      <c r="AD451" s="12">
        <f>Table1[[#This Row],[Profit$]]/Table1[[#This Row],[cost price$]]</f>
        <v>0.36986301369863017</v>
      </c>
    </row>
    <row r="452" spans="1:30" ht="15.75" customHeight="1" x14ac:dyDescent="0.3">
      <c r="A452" s="2">
        <v>451</v>
      </c>
      <c r="B452" s="2" t="s">
        <v>1559</v>
      </c>
      <c r="C452" s="3">
        <v>42461</v>
      </c>
      <c r="D452" s="3" t="str">
        <f>TEXT(Table1[[#This Row],[Order Date]],"MMMM")</f>
        <v>April</v>
      </c>
      <c r="E452" s="3" t="str">
        <f>TEXT(Table1[[#This Row],[Order Date]],"YYYy")</f>
        <v>2016</v>
      </c>
      <c r="F452" s="3">
        <v>42463</v>
      </c>
      <c r="G452" s="2" t="s">
        <v>20</v>
      </c>
      <c r="H452" s="2" t="s">
        <v>1560</v>
      </c>
      <c r="I452" s="2" t="s">
        <v>1561</v>
      </c>
      <c r="J452" s="2" t="s">
        <v>23</v>
      </c>
      <c r="K452" s="2" t="s">
        <v>24</v>
      </c>
      <c r="L452" s="2" t="s">
        <v>1562</v>
      </c>
      <c r="M452" s="2" t="s">
        <v>264</v>
      </c>
      <c r="N452" s="2">
        <v>13021</v>
      </c>
      <c r="O452" s="2" t="s">
        <v>145</v>
      </c>
      <c r="P452" s="2" t="s">
        <v>1569</v>
      </c>
      <c r="Q452" s="2" t="s">
        <v>43</v>
      </c>
      <c r="R452" s="2" t="s">
        <v>65</v>
      </c>
      <c r="S452" s="2" t="s">
        <v>1570</v>
      </c>
      <c r="T452" s="6">
        <v>30.48</v>
      </c>
      <c r="U452" s="2">
        <v>3</v>
      </c>
      <c r="V452" s="9">
        <v>0</v>
      </c>
      <c r="W452" s="6">
        <v>7.9248000000000012</v>
      </c>
      <c r="X452" s="12">
        <f>Table1[[#This Row],[Profit$]]/Table1[[#This Row],[Sales$]]</f>
        <v>0.26</v>
      </c>
      <c r="Y452" s="13">
        <f>Table1[[#This Row],[Sales$]]-Table1[[#This Row],[Profit$]]</f>
        <v>22.555199999999999</v>
      </c>
      <c r="Z452" s="13">
        <f>Table1[[#This Row],[Sales$]]/Table1[[#This Row],[Quantity]]</f>
        <v>10.16</v>
      </c>
      <c r="AA452" s="13">
        <f>Table1[[#This Row],[Profit$]]/Table1[[#This Row],[Quantity]]</f>
        <v>2.6416000000000004</v>
      </c>
      <c r="AB452" s="4" t="str">
        <f>IF(Table1[[#This Row],[Profit$]]&lt;0,"loss","profit")</f>
        <v>profit</v>
      </c>
      <c r="AC452" s="4" t="str">
        <f>IF(Table1[[#This Row],[Discount]]&gt;0.2,"high",IF(Table1[[#This Row],[Discount]]&gt;0.1,"average","low"))</f>
        <v>low</v>
      </c>
      <c r="AD452" s="12">
        <f>Table1[[#This Row],[Profit$]]/Table1[[#This Row],[cost price$]]</f>
        <v>0.35135135135135143</v>
      </c>
    </row>
    <row r="453" spans="1:30" ht="15.75" customHeight="1" x14ac:dyDescent="0.3">
      <c r="A453" s="2">
        <v>452</v>
      </c>
      <c r="B453" s="2" t="s">
        <v>1559</v>
      </c>
      <c r="C453" s="3">
        <v>42461</v>
      </c>
      <c r="D453" s="3" t="str">
        <f>TEXT(Table1[[#This Row],[Order Date]],"MMMM")</f>
        <v>April</v>
      </c>
      <c r="E453" s="3" t="str">
        <f>TEXT(Table1[[#This Row],[Order Date]],"YYYy")</f>
        <v>2016</v>
      </c>
      <c r="F453" s="3">
        <v>42463</v>
      </c>
      <c r="G453" s="2" t="s">
        <v>20</v>
      </c>
      <c r="H453" s="2" t="s">
        <v>1560</v>
      </c>
      <c r="I453" s="2" t="s">
        <v>1561</v>
      </c>
      <c r="J453" s="2" t="s">
        <v>23</v>
      </c>
      <c r="K453" s="2" t="s">
        <v>24</v>
      </c>
      <c r="L453" s="2" t="s">
        <v>1562</v>
      </c>
      <c r="M453" s="2" t="s">
        <v>264</v>
      </c>
      <c r="N453" s="2">
        <v>13021</v>
      </c>
      <c r="O453" s="2" t="s">
        <v>145</v>
      </c>
      <c r="P453" s="2" t="s">
        <v>1571</v>
      </c>
      <c r="Q453" s="2" t="s">
        <v>43</v>
      </c>
      <c r="R453" s="2" t="s">
        <v>65</v>
      </c>
      <c r="S453" s="2" t="s">
        <v>1572</v>
      </c>
      <c r="T453" s="6">
        <v>9.84</v>
      </c>
      <c r="U453" s="2">
        <v>3</v>
      </c>
      <c r="V453" s="9">
        <v>0</v>
      </c>
      <c r="W453" s="6">
        <v>2.8535999999999988</v>
      </c>
      <c r="X453" s="12">
        <f>Table1[[#This Row],[Profit$]]/Table1[[#This Row],[Sales$]]</f>
        <v>0.28999999999999987</v>
      </c>
      <c r="Y453" s="13">
        <f>Table1[[#This Row],[Sales$]]-Table1[[#This Row],[Profit$]]</f>
        <v>6.9864000000000015</v>
      </c>
      <c r="Z453" s="13">
        <f>Table1[[#This Row],[Sales$]]/Table1[[#This Row],[Quantity]]</f>
        <v>3.28</v>
      </c>
      <c r="AA453" s="13">
        <f>Table1[[#This Row],[Profit$]]/Table1[[#This Row],[Quantity]]</f>
        <v>0.9511999999999996</v>
      </c>
      <c r="AB453" s="4" t="str">
        <f>IF(Table1[[#This Row],[Profit$]]&lt;0,"loss","profit")</f>
        <v>profit</v>
      </c>
      <c r="AC453" s="4" t="str">
        <f>IF(Table1[[#This Row],[Discount]]&gt;0.2,"high",IF(Table1[[#This Row],[Discount]]&gt;0.1,"average","low"))</f>
        <v>low</v>
      </c>
      <c r="AD453" s="12">
        <f>Table1[[#This Row],[Profit$]]/Table1[[#This Row],[cost price$]]</f>
        <v>0.40845070422535185</v>
      </c>
    </row>
    <row r="454" spans="1:30" ht="15.75" customHeight="1" x14ac:dyDescent="0.3">
      <c r="A454" s="2">
        <v>453</v>
      </c>
      <c r="B454" s="2" t="s">
        <v>1559</v>
      </c>
      <c r="C454" s="3">
        <v>42461</v>
      </c>
      <c r="D454" s="3" t="str">
        <f>TEXT(Table1[[#This Row],[Order Date]],"MMMM")</f>
        <v>April</v>
      </c>
      <c r="E454" s="3" t="str">
        <f>TEXT(Table1[[#This Row],[Order Date]],"YYYy")</f>
        <v>2016</v>
      </c>
      <c r="F454" s="3">
        <v>42463</v>
      </c>
      <c r="G454" s="2" t="s">
        <v>20</v>
      </c>
      <c r="H454" s="2" t="s">
        <v>1560</v>
      </c>
      <c r="I454" s="2" t="s">
        <v>1561</v>
      </c>
      <c r="J454" s="2" t="s">
        <v>23</v>
      </c>
      <c r="K454" s="2" t="s">
        <v>24</v>
      </c>
      <c r="L454" s="2" t="s">
        <v>1562</v>
      </c>
      <c r="M454" s="2" t="s">
        <v>264</v>
      </c>
      <c r="N454" s="2">
        <v>13021</v>
      </c>
      <c r="O454" s="2" t="s">
        <v>145</v>
      </c>
      <c r="P454" s="2" t="s">
        <v>1573</v>
      </c>
      <c r="Q454" s="2" t="s">
        <v>68</v>
      </c>
      <c r="R454" s="2" t="s">
        <v>69</v>
      </c>
      <c r="S454" s="2" t="s">
        <v>1574</v>
      </c>
      <c r="T454" s="6">
        <v>35.119999999999997</v>
      </c>
      <c r="U454" s="2">
        <v>4</v>
      </c>
      <c r="V454" s="9">
        <v>0</v>
      </c>
      <c r="W454" s="6">
        <v>9.1311999999999998</v>
      </c>
      <c r="X454" s="12">
        <f>Table1[[#This Row],[Profit$]]/Table1[[#This Row],[Sales$]]</f>
        <v>0.26</v>
      </c>
      <c r="Y454" s="13">
        <f>Table1[[#This Row],[Sales$]]-Table1[[#This Row],[Profit$]]</f>
        <v>25.988799999999998</v>
      </c>
      <c r="Z454" s="13">
        <f>Table1[[#This Row],[Sales$]]/Table1[[#This Row],[Quantity]]</f>
        <v>8.7799999999999994</v>
      </c>
      <c r="AA454" s="13">
        <f>Table1[[#This Row],[Profit$]]/Table1[[#This Row],[Quantity]]</f>
        <v>2.2827999999999999</v>
      </c>
      <c r="AB454" s="4" t="str">
        <f>IF(Table1[[#This Row],[Profit$]]&lt;0,"loss","profit")</f>
        <v>profit</v>
      </c>
      <c r="AC454" s="4" t="str">
        <f>IF(Table1[[#This Row],[Discount]]&gt;0.2,"high",IF(Table1[[#This Row],[Discount]]&gt;0.1,"average","low"))</f>
        <v>low</v>
      </c>
      <c r="AD454" s="12">
        <f>Table1[[#This Row],[Profit$]]/Table1[[#This Row],[cost price$]]</f>
        <v>0.35135135135135137</v>
      </c>
    </row>
    <row r="455" spans="1:30" ht="15.75" customHeight="1" x14ac:dyDescent="0.3">
      <c r="A455" s="2">
        <v>454</v>
      </c>
      <c r="B455" s="2" t="s">
        <v>1575</v>
      </c>
      <c r="C455" s="3">
        <v>43028</v>
      </c>
      <c r="D455" s="3" t="str">
        <f>TEXT(Table1[[#This Row],[Order Date]],"MMMM")</f>
        <v>October</v>
      </c>
      <c r="E455" s="3" t="str">
        <f>TEXT(Table1[[#This Row],[Order Date]],"YYYy")</f>
        <v>2017</v>
      </c>
      <c r="F455" s="3">
        <v>43032</v>
      </c>
      <c r="G455" s="2" t="s">
        <v>47</v>
      </c>
      <c r="H455" s="2" t="s">
        <v>1576</v>
      </c>
      <c r="I455" s="2" t="s">
        <v>1577</v>
      </c>
      <c r="J455" s="2" t="s">
        <v>38</v>
      </c>
      <c r="K455" s="2" t="s">
        <v>24</v>
      </c>
      <c r="L455" s="2" t="s">
        <v>800</v>
      </c>
      <c r="M455" s="2" t="s">
        <v>495</v>
      </c>
      <c r="N455" s="2">
        <v>44312</v>
      </c>
      <c r="O455" s="2" t="s">
        <v>145</v>
      </c>
      <c r="P455" s="2" t="s">
        <v>77</v>
      </c>
      <c r="Q455" s="2" t="s">
        <v>29</v>
      </c>
      <c r="R455" s="2" t="s">
        <v>53</v>
      </c>
      <c r="S455" s="2" t="s">
        <v>78</v>
      </c>
      <c r="T455" s="6">
        <v>284.36399999999998</v>
      </c>
      <c r="U455" s="2">
        <v>2</v>
      </c>
      <c r="V455" s="9">
        <v>0.4</v>
      </c>
      <c r="W455" s="6">
        <v>-75.830400000000054</v>
      </c>
      <c r="X455" s="12">
        <f>Table1[[#This Row],[Profit$]]/Table1[[#This Row],[Sales$]]</f>
        <v>-0.26666666666666689</v>
      </c>
      <c r="Y455" s="13">
        <f>Table1[[#This Row],[Sales$]]-Table1[[#This Row],[Profit$]]</f>
        <v>360.19440000000003</v>
      </c>
      <c r="Z455" s="13">
        <f>Table1[[#This Row],[Sales$]]/Table1[[#This Row],[Quantity]]</f>
        <v>142.18199999999999</v>
      </c>
      <c r="AA455" s="13">
        <f>Table1[[#This Row],[Profit$]]/Table1[[#This Row],[Quantity]]</f>
        <v>-37.915200000000027</v>
      </c>
      <c r="AB455" s="4" t="str">
        <f>IF(Table1[[#This Row],[Profit$]]&lt;0,"loss","profit")</f>
        <v>loss</v>
      </c>
      <c r="AC455" s="4" t="str">
        <f>IF(Table1[[#This Row],[Discount]]&gt;0.2,"high",IF(Table1[[#This Row],[Discount]]&gt;0.1,"average","low"))</f>
        <v>high</v>
      </c>
      <c r="AD455" s="12">
        <f>Table1[[#This Row],[Profit$]]/Table1[[#This Row],[cost price$]]</f>
        <v>-0.21052631578947381</v>
      </c>
    </row>
    <row r="456" spans="1:30" ht="15.75" customHeight="1" x14ac:dyDescent="0.3">
      <c r="A456" s="2">
        <v>455</v>
      </c>
      <c r="B456" s="2" t="s">
        <v>1575</v>
      </c>
      <c r="C456" s="3">
        <v>43028</v>
      </c>
      <c r="D456" s="3" t="str">
        <f>TEXT(Table1[[#This Row],[Order Date]],"MMMM")</f>
        <v>October</v>
      </c>
      <c r="E456" s="3" t="str">
        <f>TEXT(Table1[[#This Row],[Order Date]],"YYYy")</f>
        <v>2017</v>
      </c>
      <c r="F456" s="3">
        <v>43032</v>
      </c>
      <c r="G456" s="2" t="s">
        <v>47</v>
      </c>
      <c r="H456" s="2" t="s">
        <v>1576</v>
      </c>
      <c r="I456" s="2" t="s">
        <v>1577</v>
      </c>
      <c r="J456" s="2" t="s">
        <v>38</v>
      </c>
      <c r="K456" s="2" t="s">
        <v>24</v>
      </c>
      <c r="L456" s="2" t="s">
        <v>800</v>
      </c>
      <c r="M456" s="2" t="s">
        <v>495</v>
      </c>
      <c r="N456" s="2">
        <v>44312</v>
      </c>
      <c r="O456" s="2" t="s">
        <v>145</v>
      </c>
      <c r="P456" s="2" t="s">
        <v>1578</v>
      </c>
      <c r="Q456" s="2" t="s">
        <v>43</v>
      </c>
      <c r="R456" s="2" t="s">
        <v>56</v>
      </c>
      <c r="S456" s="2" t="s">
        <v>1579</v>
      </c>
      <c r="T456" s="6">
        <v>665.40800000000002</v>
      </c>
      <c r="U456" s="2">
        <v>2</v>
      </c>
      <c r="V456" s="9">
        <v>0.2</v>
      </c>
      <c r="W456" s="6">
        <v>66.540799999999962</v>
      </c>
      <c r="X456" s="12">
        <f>Table1[[#This Row],[Profit$]]/Table1[[#This Row],[Sales$]]</f>
        <v>9.9999999999999936E-2</v>
      </c>
      <c r="Y456" s="13">
        <f>Table1[[#This Row],[Sales$]]-Table1[[#This Row],[Profit$]]</f>
        <v>598.86720000000003</v>
      </c>
      <c r="Z456" s="13">
        <f>Table1[[#This Row],[Sales$]]/Table1[[#This Row],[Quantity]]</f>
        <v>332.70400000000001</v>
      </c>
      <c r="AA456" s="13">
        <f>Table1[[#This Row],[Profit$]]/Table1[[#This Row],[Quantity]]</f>
        <v>33.270399999999981</v>
      </c>
      <c r="AB456" s="4" t="str">
        <f>IF(Table1[[#This Row],[Profit$]]&lt;0,"loss","profit")</f>
        <v>profit</v>
      </c>
      <c r="AC456" s="4" t="str">
        <f>IF(Table1[[#This Row],[Discount]]&gt;0.2,"high",IF(Table1[[#This Row],[Discount]]&gt;0.1,"average","low"))</f>
        <v>average</v>
      </c>
      <c r="AD456" s="12">
        <f>Table1[[#This Row],[Profit$]]/Table1[[#This Row],[cost price$]]</f>
        <v>0.11111111111111105</v>
      </c>
    </row>
    <row r="457" spans="1:30" ht="15.75" customHeight="1" x14ac:dyDescent="0.3">
      <c r="A457" s="2">
        <v>456</v>
      </c>
      <c r="B457" s="2" t="s">
        <v>1580</v>
      </c>
      <c r="C457" s="3">
        <v>42717</v>
      </c>
      <c r="D457" s="3" t="str">
        <f>TEXT(Table1[[#This Row],[Order Date]],"MMMM")</f>
        <v>December</v>
      </c>
      <c r="E457" s="3" t="str">
        <f>TEXT(Table1[[#This Row],[Order Date]],"YYYy")</f>
        <v>2016</v>
      </c>
      <c r="F457" s="3">
        <v>42721</v>
      </c>
      <c r="G457" s="2" t="s">
        <v>47</v>
      </c>
      <c r="H457" s="2" t="s">
        <v>1505</v>
      </c>
      <c r="I457" s="2" t="s">
        <v>1506</v>
      </c>
      <c r="J457" s="2" t="s">
        <v>38</v>
      </c>
      <c r="K457" s="2" t="s">
        <v>24</v>
      </c>
      <c r="L457" s="2" t="s">
        <v>1581</v>
      </c>
      <c r="M457" s="2" t="s">
        <v>647</v>
      </c>
      <c r="N457" s="2">
        <v>73071</v>
      </c>
      <c r="O457" s="2" t="s">
        <v>102</v>
      </c>
      <c r="P457" s="2" t="s">
        <v>1582</v>
      </c>
      <c r="Q457" s="2" t="s">
        <v>68</v>
      </c>
      <c r="R457" s="2" t="s">
        <v>158</v>
      </c>
      <c r="S457" s="2" t="s">
        <v>1583</v>
      </c>
      <c r="T457" s="6">
        <v>63.88</v>
      </c>
      <c r="U457" s="2">
        <v>4</v>
      </c>
      <c r="V457" s="9">
        <v>0</v>
      </c>
      <c r="W457" s="6">
        <v>24.913200000000003</v>
      </c>
      <c r="X457" s="12">
        <f>Table1[[#This Row],[Profit$]]/Table1[[#This Row],[Sales$]]</f>
        <v>0.39</v>
      </c>
      <c r="Y457" s="13">
        <f>Table1[[#This Row],[Sales$]]-Table1[[#This Row],[Profit$]]</f>
        <v>38.966799999999999</v>
      </c>
      <c r="Z457" s="13">
        <f>Table1[[#This Row],[Sales$]]/Table1[[#This Row],[Quantity]]</f>
        <v>15.97</v>
      </c>
      <c r="AA457" s="13">
        <f>Table1[[#This Row],[Profit$]]/Table1[[#This Row],[Quantity]]</f>
        <v>6.2283000000000008</v>
      </c>
      <c r="AB457" s="4" t="str">
        <f>IF(Table1[[#This Row],[Profit$]]&lt;0,"loss","profit")</f>
        <v>profit</v>
      </c>
      <c r="AC457" s="4" t="str">
        <f>IF(Table1[[#This Row],[Discount]]&gt;0.2,"high",IF(Table1[[#This Row],[Discount]]&gt;0.1,"average","low"))</f>
        <v>low</v>
      </c>
      <c r="AD457" s="12">
        <f>Table1[[#This Row],[Profit$]]/Table1[[#This Row],[cost price$]]</f>
        <v>0.63934426229508201</v>
      </c>
    </row>
    <row r="458" spans="1:30" ht="15.75" customHeight="1" x14ac:dyDescent="0.3">
      <c r="A458" s="2">
        <v>457</v>
      </c>
      <c r="B458" s="2" t="s">
        <v>1584</v>
      </c>
      <c r="C458" s="3">
        <v>41682</v>
      </c>
      <c r="D458" s="3" t="str">
        <f>TEXT(Table1[[#This Row],[Order Date]],"MMMM")</f>
        <v>February</v>
      </c>
      <c r="E458" s="3" t="str">
        <f>TEXT(Table1[[#This Row],[Order Date]],"YYYy")</f>
        <v>2014</v>
      </c>
      <c r="F458" s="3">
        <v>41688</v>
      </c>
      <c r="G458" s="2" t="s">
        <v>47</v>
      </c>
      <c r="H458" s="2" t="s">
        <v>1585</v>
      </c>
      <c r="I458" s="2" t="s">
        <v>1586</v>
      </c>
      <c r="J458" s="2" t="s">
        <v>23</v>
      </c>
      <c r="K458" s="2" t="s">
        <v>24</v>
      </c>
      <c r="L458" s="2" t="s">
        <v>84</v>
      </c>
      <c r="M458" s="2" t="s">
        <v>40</v>
      </c>
      <c r="N458" s="2">
        <v>94521</v>
      </c>
      <c r="O458" s="2" t="s">
        <v>41</v>
      </c>
      <c r="P458" s="2" t="s">
        <v>1587</v>
      </c>
      <c r="Q458" s="2" t="s">
        <v>29</v>
      </c>
      <c r="R458" s="2" t="s">
        <v>33</v>
      </c>
      <c r="S458" s="2" t="s">
        <v>1588</v>
      </c>
      <c r="T458" s="6">
        <v>129.56800000000001</v>
      </c>
      <c r="U458" s="2">
        <v>2</v>
      </c>
      <c r="V458" s="9">
        <v>0.2</v>
      </c>
      <c r="W458" s="6">
        <v>-24.294000000000018</v>
      </c>
      <c r="X458" s="12">
        <f>Table1[[#This Row],[Profit$]]/Table1[[#This Row],[Sales$]]</f>
        <v>-0.18750000000000011</v>
      </c>
      <c r="Y458" s="13">
        <f>Table1[[#This Row],[Sales$]]-Table1[[#This Row],[Profit$]]</f>
        <v>153.86200000000002</v>
      </c>
      <c r="Z458" s="13">
        <f>Table1[[#This Row],[Sales$]]/Table1[[#This Row],[Quantity]]</f>
        <v>64.784000000000006</v>
      </c>
      <c r="AA458" s="13">
        <f>Table1[[#This Row],[Profit$]]/Table1[[#This Row],[Quantity]]</f>
        <v>-12.147000000000009</v>
      </c>
      <c r="AB458" s="4" t="str">
        <f>IF(Table1[[#This Row],[Profit$]]&lt;0,"loss","profit")</f>
        <v>loss</v>
      </c>
      <c r="AC458" s="4" t="str">
        <f>IF(Table1[[#This Row],[Discount]]&gt;0.2,"high",IF(Table1[[#This Row],[Discount]]&gt;0.1,"average","low"))</f>
        <v>average</v>
      </c>
      <c r="AD458" s="12">
        <f>Table1[[#This Row],[Profit$]]/Table1[[#This Row],[cost price$]]</f>
        <v>-0.15789473684210537</v>
      </c>
    </row>
    <row r="459" spans="1:30" ht="15.75" customHeight="1" x14ac:dyDescent="0.3">
      <c r="A459" s="2">
        <v>458</v>
      </c>
      <c r="B459" s="2" t="s">
        <v>1589</v>
      </c>
      <c r="C459" s="3">
        <v>42639</v>
      </c>
      <c r="D459" s="3" t="str">
        <f>TEXT(Table1[[#This Row],[Order Date]],"MMMM")</f>
        <v>September</v>
      </c>
      <c r="E459" s="3" t="str">
        <f>TEXT(Table1[[#This Row],[Order Date]],"YYYy")</f>
        <v>2016</v>
      </c>
      <c r="F459" s="3">
        <v>42644</v>
      </c>
      <c r="G459" s="2" t="s">
        <v>47</v>
      </c>
      <c r="H459" s="2" t="s">
        <v>1487</v>
      </c>
      <c r="I459" s="2" t="s">
        <v>1488</v>
      </c>
      <c r="J459" s="2" t="s">
        <v>23</v>
      </c>
      <c r="K459" s="2" t="s">
        <v>24</v>
      </c>
      <c r="L459" s="2" t="s">
        <v>354</v>
      </c>
      <c r="M459" s="2" t="s">
        <v>208</v>
      </c>
      <c r="N459" s="2">
        <v>62521</v>
      </c>
      <c r="O459" s="2" t="s">
        <v>102</v>
      </c>
      <c r="P459" s="2" t="s">
        <v>1590</v>
      </c>
      <c r="Q459" s="2" t="s">
        <v>29</v>
      </c>
      <c r="R459" s="2" t="s">
        <v>33</v>
      </c>
      <c r="S459" s="2" t="s">
        <v>1591</v>
      </c>
      <c r="T459" s="6">
        <v>747.55799999999999</v>
      </c>
      <c r="U459" s="2">
        <v>3</v>
      </c>
      <c r="V459" s="9">
        <v>0.3</v>
      </c>
      <c r="W459" s="6">
        <v>-96.11460000000011</v>
      </c>
      <c r="X459" s="12">
        <f>Table1[[#This Row],[Profit$]]/Table1[[#This Row],[Sales$]]</f>
        <v>-0.12857142857142873</v>
      </c>
      <c r="Y459" s="13">
        <f>Table1[[#This Row],[Sales$]]-Table1[[#This Row],[Profit$]]</f>
        <v>843.6726000000001</v>
      </c>
      <c r="Z459" s="13">
        <f>Table1[[#This Row],[Sales$]]/Table1[[#This Row],[Quantity]]</f>
        <v>249.18600000000001</v>
      </c>
      <c r="AA459" s="13">
        <f>Table1[[#This Row],[Profit$]]/Table1[[#This Row],[Quantity]]</f>
        <v>-32.038200000000039</v>
      </c>
      <c r="AB459" s="4" t="str">
        <f>IF(Table1[[#This Row],[Profit$]]&lt;0,"loss","profit")</f>
        <v>loss</v>
      </c>
      <c r="AC459" s="4" t="str">
        <f>IF(Table1[[#This Row],[Discount]]&gt;0.2,"high",IF(Table1[[#This Row],[Discount]]&gt;0.1,"average","low"))</f>
        <v>high</v>
      </c>
      <c r="AD459" s="12">
        <f>Table1[[#This Row],[Profit$]]/Table1[[#This Row],[cost price$]]</f>
        <v>-0.11392405063291151</v>
      </c>
    </row>
    <row r="460" spans="1:30" ht="15.75" customHeight="1" x14ac:dyDescent="0.3">
      <c r="A460" s="2">
        <v>459</v>
      </c>
      <c r="B460" s="2" t="s">
        <v>1589</v>
      </c>
      <c r="C460" s="3">
        <v>42639</v>
      </c>
      <c r="D460" s="3" t="str">
        <f>TEXT(Table1[[#This Row],[Order Date]],"MMMM")</f>
        <v>September</v>
      </c>
      <c r="E460" s="3" t="str">
        <f>TEXT(Table1[[#This Row],[Order Date]],"YYYy")</f>
        <v>2016</v>
      </c>
      <c r="F460" s="3">
        <v>42644</v>
      </c>
      <c r="G460" s="2" t="s">
        <v>47</v>
      </c>
      <c r="H460" s="2" t="s">
        <v>1487</v>
      </c>
      <c r="I460" s="2" t="s">
        <v>1488</v>
      </c>
      <c r="J460" s="2" t="s">
        <v>23</v>
      </c>
      <c r="K460" s="2" t="s">
        <v>24</v>
      </c>
      <c r="L460" s="2" t="s">
        <v>354</v>
      </c>
      <c r="M460" s="2" t="s">
        <v>208</v>
      </c>
      <c r="N460" s="2">
        <v>62521</v>
      </c>
      <c r="O460" s="2" t="s">
        <v>102</v>
      </c>
      <c r="P460" s="2" t="s">
        <v>1592</v>
      </c>
      <c r="Q460" s="2" t="s">
        <v>43</v>
      </c>
      <c r="R460" s="2" t="s">
        <v>170</v>
      </c>
      <c r="S460" s="2" t="s">
        <v>668</v>
      </c>
      <c r="T460" s="6">
        <v>8.9280000000000008</v>
      </c>
      <c r="U460" s="2">
        <v>2</v>
      </c>
      <c r="V460" s="9">
        <v>0.2</v>
      </c>
      <c r="W460" s="6">
        <v>3.3479999999999999</v>
      </c>
      <c r="X460" s="12">
        <f>Table1[[#This Row],[Profit$]]/Table1[[#This Row],[Sales$]]</f>
        <v>0.37499999999999994</v>
      </c>
      <c r="Y460" s="13">
        <f>Table1[[#This Row],[Sales$]]-Table1[[#This Row],[Profit$]]</f>
        <v>5.580000000000001</v>
      </c>
      <c r="Z460" s="13">
        <f>Table1[[#This Row],[Sales$]]/Table1[[#This Row],[Quantity]]</f>
        <v>4.4640000000000004</v>
      </c>
      <c r="AA460" s="13">
        <f>Table1[[#This Row],[Profit$]]/Table1[[#This Row],[Quantity]]</f>
        <v>1.6739999999999999</v>
      </c>
      <c r="AB460" s="4" t="str">
        <f>IF(Table1[[#This Row],[Profit$]]&lt;0,"loss","profit")</f>
        <v>profit</v>
      </c>
      <c r="AC460" s="4" t="str">
        <f>IF(Table1[[#This Row],[Discount]]&gt;0.2,"high",IF(Table1[[#This Row],[Discount]]&gt;0.1,"average","low"))</f>
        <v>average</v>
      </c>
      <c r="AD460" s="12">
        <f>Table1[[#This Row],[Profit$]]/Table1[[#This Row],[cost price$]]</f>
        <v>0.59999999999999987</v>
      </c>
    </row>
    <row r="461" spans="1:30" ht="15.75" customHeight="1" x14ac:dyDescent="0.3">
      <c r="A461" s="2">
        <v>460</v>
      </c>
      <c r="B461" s="2" t="s">
        <v>1593</v>
      </c>
      <c r="C461" s="3">
        <v>42353</v>
      </c>
      <c r="D461" s="3" t="str">
        <f>TEXT(Table1[[#This Row],[Order Date]],"MMMM")</f>
        <v>December</v>
      </c>
      <c r="E461" s="3" t="str">
        <f>TEXT(Table1[[#This Row],[Order Date]],"YYYy")</f>
        <v>2015</v>
      </c>
      <c r="F461" s="3">
        <v>42360</v>
      </c>
      <c r="G461" s="2" t="s">
        <v>47</v>
      </c>
      <c r="H461" s="2" t="s">
        <v>829</v>
      </c>
      <c r="I461" s="2" t="s">
        <v>830</v>
      </c>
      <c r="J461" s="2" t="s">
        <v>23</v>
      </c>
      <c r="K461" s="2" t="s">
        <v>24</v>
      </c>
      <c r="L461" s="2" t="s">
        <v>92</v>
      </c>
      <c r="M461" s="2" t="s">
        <v>93</v>
      </c>
      <c r="N461" s="2">
        <v>98115</v>
      </c>
      <c r="O461" s="2" t="s">
        <v>41</v>
      </c>
      <c r="P461" s="2" t="s">
        <v>1594</v>
      </c>
      <c r="Q461" s="2" t="s">
        <v>43</v>
      </c>
      <c r="R461" s="2" t="s">
        <v>75</v>
      </c>
      <c r="S461" s="2" t="s">
        <v>1595</v>
      </c>
      <c r="T461" s="6">
        <v>103.92</v>
      </c>
      <c r="U461" s="2">
        <v>4</v>
      </c>
      <c r="V461" s="9">
        <v>0</v>
      </c>
      <c r="W461" s="6">
        <v>36.372</v>
      </c>
      <c r="X461" s="12">
        <f>Table1[[#This Row],[Profit$]]/Table1[[#This Row],[Sales$]]</f>
        <v>0.35</v>
      </c>
      <c r="Y461" s="13">
        <f>Table1[[#This Row],[Sales$]]-Table1[[#This Row],[Profit$]]</f>
        <v>67.548000000000002</v>
      </c>
      <c r="Z461" s="13">
        <f>Table1[[#This Row],[Sales$]]/Table1[[#This Row],[Quantity]]</f>
        <v>25.98</v>
      </c>
      <c r="AA461" s="13">
        <f>Table1[[#This Row],[Profit$]]/Table1[[#This Row],[Quantity]]</f>
        <v>9.093</v>
      </c>
      <c r="AB461" s="4" t="str">
        <f>IF(Table1[[#This Row],[Profit$]]&lt;0,"loss","profit")</f>
        <v>profit</v>
      </c>
      <c r="AC461" s="4" t="str">
        <f>IF(Table1[[#This Row],[Discount]]&gt;0.2,"high",IF(Table1[[#This Row],[Discount]]&gt;0.1,"average","low"))</f>
        <v>low</v>
      </c>
      <c r="AD461" s="12">
        <f>Table1[[#This Row],[Profit$]]/Table1[[#This Row],[cost price$]]</f>
        <v>0.53846153846153844</v>
      </c>
    </row>
    <row r="462" spans="1:30" ht="15.75" customHeight="1" x14ac:dyDescent="0.3">
      <c r="A462" s="2">
        <v>461</v>
      </c>
      <c r="B462" s="2" t="s">
        <v>1593</v>
      </c>
      <c r="C462" s="3">
        <v>42353</v>
      </c>
      <c r="D462" s="3" t="str">
        <f>TEXT(Table1[[#This Row],[Order Date]],"MMMM")</f>
        <v>December</v>
      </c>
      <c r="E462" s="3" t="str">
        <f>TEXT(Table1[[#This Row],[Order Date]],"YYYy")</f>
        <v>2015</v>
      </c>
      <c r="F462" s="3">
        <v>42360</v>
      </c>
      <c r="G462" s="2" t="s">
        <v>47</v>
      </c>
      <c r="H462" s="2" t="s">
        <v>829</v>
      </c>
      <c r="I462" s="2" t="s">
        <v>830</v>
      </c>
      <c r="J462" s="2" t="s">
        <v>23</v>
      </c>
      <c r="K462" s="2" t="s">
        <v>24</v>
      </c>
      <c r="L462" s="2" t="s">
        <v>92</v>
      </c>
      <c r="M462" s="2" t="s">
        <v>93</v>
      </c>
      <c r="N462" s="2">
        <v>98115</v>
      </c>
      <c r="O462" s="2" t="s">
        <v>41</v>
      </c>
      <c r="P462" s="2" t="s">
        <v>1596</v>
      </c>
      <c r="Q462" s="2" t="s">
        <v>68</v>
      </c>
      <c r="R462" s="2" t="s">
        <v>158</v>
      </c>
      <c r="S462" s="2" t="s">
        <v>1597</v>
      </c>
      <c r="T462" s="6">
        <v>899.91</v>
      </c>
      <c r="U462" s="2">
        <v>9</v>
      </c>
      <c r="V462" s="9">
        <v>0</v>
      </c>
      <c r="W462" s="6">
        <v>377.96220000000005</v>
      </c>
      <c r="X462" s="12">
        <f>Table1[[#This Row],[Profit$]]/Table1[[#This Row],[Sales$]]</f>
        <v>0.4200000000000001</v>
      </c>
      <c r="Y462" s="13">
        <f>Table1[[#This Row],[Sales$]]-Table1[[#This Row],[Profit$]]</f>
        <v>521.94779999999992</v>
      </c>
      <c r="Z462" s="13">
        <f>Table1[[#This Row],[Sales$]]/Table1[[#This Row],[Quantity]]</f>
        <v>99.99</v>
      </c>
      <c r="AA462" s="13">
        <f>Table1[[#This Row],[Profit$]]/Table1[[#This Row],[Quantity]]</f>
        <v>41.995800000000003</v>
      </c>
      <c r="AB462" s="4" t="str">
        <f>IF(Table1[[#This Row],[Profit$]]&lt;0,"loss","profit")</f>
        <v>profit</v>
      </c>
      <c r="AC462" s="4" t="str">
        <f>IF(Table1[[#This Row],[Discount]]&gt;0.2,"high",IF(Table1[[#This Row],[Discount]]&gt;0.1,"average","low"))</f>
        <v>low</v>
      </c>
      <c r="AD462" s="12">
        <f>Table1[[#This Row],[Profit$]]/Table1[[#This Row],[cost price$]]</f>
        <v>0.72413793103448298</v>
      </c>
    </row>
    <row r="463" spans="1:30" ht="15.75" customHeight="1" x14ac:dyDescent="0.3">
      <c r="A463" s="2">
        <v>462</v>
      </c>
      <c r="B463" s="2" t="s">
        <v>1593</v>
      </c>
      <c r="C463" s="3">
        <v>42353</v>
      </c>
      <c r="D463" s="3" t="str">
        <f>TEXT(Table1[[#This Row],[Order Date]],"MMMM")</f>
        <v>December</v>
      </c>
      <c r="E463" s="3" t="str">
        <f>TEXT(Table1[[#This Row],[Order Date]],"YYYy")</f>
        <v>2015</v>
      </c>
      <c r="F463" s="3">
        <v>42360</v>
      </c>
      <c r="G463" s="2" t="s">
        <v>47</v>
      </c>
      <c r="H463" s="2" t="s">
        <v>829</v>
      </c>
      <c r="I463" s="2" t="s">
        <v>830</v>
      </c>
      <c r="J463" s="2" t="s">
        <v>23</v>
      </c>
      <c r="K463" s="2" t="s">
        <v>24</v>
      </c>
      <c r="L463" s="2" t="s">
        <v>92</v>
      </c>
      <c r="M463" s="2" t="s">
        <v>93</v>
      </c>
      <c r="N463" s="2">
        <v>98115</v>
      </c>
      <c r="O463" s="2" t="s">
        <v>41</v>
      </c>
      <c r="P463" s="2" t="s">
        <v>1598</v>
      </c>
      <c r="Q463" s="2" t="s">
        <v>43</v>
      </c>
      <c r="R463" s="2" t="s">
        <v>72</v>
      </c>
      <c r="S463" s="2" t="s">
        <v>1599</v>
      </c>
      <c r="T463" s="6">
        <v>51.311999999999998</v>
      </c>
      <c r="U463" s="2">
        <v>3</v>
      </c>
      <c r="V463" s="9">
        <v>0.2</v>
      </c>
      <c r="W463" s="6">
        <v>18.600599999999996</v>
      </c>
      <c r="X463" s="12">
        <f>Table1[[#This Row],[Profit$]]/Table1[[#This Row],[Sales$]]</f>
        <v>0.36249999999999993</v>
      </c>
      <c r="Y463" s="13">
        <f>Table1[[#This Row],[Sales$]]-Table1[[#This Row],[Profit$]]</f>
        <v>32.711399999999998</v>
      </c>
      <c r="Z463" s="13">
        <f>Table1[[#This Row],[Sales$]]/Table1[[#This Row],[Quantity]]</f>
        <v>17.103999999999999</v>
      </c>
      <c r="AA463" s="13">
        <f>Table1[[#This Row],[Profit$]]/Table1[[#This Row],[Quantity]]</f>
        <v>6.2001999999999988</v>
      </c>
      <c r="AB463" s="4" t="str">
        <f>IF(Table1[[#This Row],[Profit$]]&lt;0,"loss","profit")</f>
        <v>profit</v>
      </c>
      <c r="AC463" s="4" t="str">
        <f>IF(Table1[[#This Row],[Discount]]&gt;0.2,"high",IF(Table1[[#This Row],[Discount]]&gt;0.1,"average","low"))</f>
        <v>average</v>
      </c>
      <c r="AD463" s="12">
        <f>Table1[[#This Row],[Profit$]]/Table1[[#This Row],[cost price$]]</f>
        <v>0.56862745098039214</v>
      </c>
    </row>
    <row r="464" spans="1:30" ht="15.75" customHeight="1" x14ac:dyDescent="0.3">
      <c r="A464" s="2">
        <v>463</v>
      </c>
      <c r="B464" s="2" t="s">
        <v>1600</v>
      </c>
      <c r="C464" s="3">
        <v>42482</v>
      </c>
      <c r="D464" s="3" t="str">
        <f>TEXT(Table1[[#This Row],[Order Date]],"MMMM")</f>
        <v>April</v>
      </c>
      <c r="E464" s="3" t="str">
        <f>TEXT(Table1[[#This Row],[Order Date]],"YYYy")</f>
        <v>2016</v>
      </c>
      <c r="F464" s="3">
        <v>42489</v>
      </c>
      <c r="G464" s="2" t="s">
        <v>47</v>
      </c>
      <c r="H464" s="2" t="s">
        <v>1601</v>
      </c>
      <c r="I464" s="2" t="s">
        <v>1602</v>
      </c>
      <c r="J464" s="2" t="s">
        <v>99</v>
      </c>
      <c r="K464" s="2" t="s">
        <v>24</v>
      </c>
      <c r="L464" s="2" t="s">
        <v>541</v>
      </c>
      <c r="M464" s="2" t="s">
        <v>307</v>
      </c>
      <c r="N464" s="2">
        <v>85023</v>
      </c>
      <c r="O464" s="2" t="s">
        <v>41</v>
      </c>
      <c r="P464" s="2" t="s">
        <v>1284</v>
      </c>
      <c r="Q464" s="2" t="s">
        <v>29</v>
      </c>
      <c r="R464" s="2" t="s">
        <v>62</v>
      </c>
      <c r="S464" s="2" t="s">
        <v>1285</v>
      </c>
      <c r="T464" s="6">
        <v>23.56</v>
      </c>
      <c r="U464" s="2">
        <v>5</v>
      </c>
      <c r="V464" s="9">
        <v>0.2</v>
      </c>
      <c r="W464" s="6">
        <v>7.0680000000000005</v>
      </c>
      <c r="X464" s="12">
        <f>Table1[[#This Row],[Profit$]]/Table1[[#This Row],[Sales$]]</f>
        <v>0.30000000000000004</v>
      </c>
      <c r="Y464" s="13">
        <f>Table1[[#This Row],[Sales$]]-Table1[[#This Row],[Profit$]]</f>
        <v>16.491999999999997</v>
      </c>
      <c r="Z464" s="13">
        <f>Table1[[#This Row],[Sales$]]/Table1[[#This Row],[Quantity]]</f>
        <v>4.7119999999999997</v>
      </c>
      <c r="AA464" s="13">
        <f>Table1[[#This Row],[Profit$]]/Table1[[#This Row],[Quantity]]</f>
        <v>1.4136000000000002</v>
      </c>
      <c r="AB464" s="4" t="str">
        <f>IF(Table1[[#This Row],[Profit$]]&lt;0,"loss","profit")</f>
        <v>profit</v>
      </c>
      <c r="AC464" s="4" t="str">
        <f>IF(Table1[[#This Row],[Discount]]&gt;0.2,"high",IF(Table1[[#This Row],[Discount]]&gt;0.1,"average","low"))</f>
        <v>average</v>
      </c>
      <c r="AD464" s="12">
        <f>Table1[[#This Row],[Profit$]]/Table1[[#This Row],[cost price$]]</f>
        <v>0.42857142857142866</v>
      </c>
    </row>
    <row r="465" spans="1:30" ht="15.75" customHeight="1" x14ac:dyDescent="0.3">
      <c r="A465" s="2">
        <v>464</v>
      </c>
      <c r="B465" s="2" t="s">
        <v>1600</v>
      </c>
      <c r="C465" s="3">
        <v>42482</v>
      </c>
      <c r="D465" s="3" t="str">
        <f>TEXT(Table1[[#This Row],[Order Date]],"MMMM")</f>
        <v>April</v>
      </c>
      <c r="E465" s="3" t="str">
        <f>TEXT(Table1[[#This Row],[Order Date]],"YYYy")</f>
        <v>2016</v>
      </c>
      <c r="F465" s="3">
        <v>42489</v>
      </c>
      <c r="G465" s="2" t="s">
        <v>47</v>
      </c>
      <c r="H465" s="2" t="s">
        <v>1601</v>
      </c>
      <c r="I465" s="2" t="s">
        <v>1602</v>
      </c>
      <c r="J465" s="2" t="s">
        <v>99</v>
      </c>
      <c r="K465" s="2" t="s">
        <v>24</v>
      </c>
      <c r="L465" s="2" t="s">
        <v>541</v>
      </c>
      <c r="M465" s="2" t="s">
        <v>307</v>
      </c>
      <c r="N465" s="2">
        <v>85023</v>
      </c>
      <c r="O465" s="2" t="s">
        <v>41</v>
      </c>
      <c r="P465" s="2" t="s">
        <v>1603</v>
      </c>
      <c r="Q465" s="2" t="s">
        <v>29</v>
      </c>
      <c r="R465" s="2" t="s">
        <v>53</v>
      </c>
      <c r="S465" s="2" t="s">
        <v>1604</v>
      </c>
      <c r="T465" s="6">
        <v>1272.6299999999999</v>
      </c>
      <c r="U465" s="2">
        <v>6</v>
      </c>
      <c r="V465" s="9">
        <v>0.5</v>
      </c>
      <c r="W465" s="6">
        <v>-814.4831999999999</v>
      </c>
      <c r="X465" s="12">
        <f>Table1[[#This Row],[Profit$]]/Table1[[#This Row],[Sales$]]</f>
        <v>-0.64</v>
      </c>
      <c r="Y465" s="13">
        <f>Table1[[#This Row],[Sales$]]-Table1[[#This Row],[Profit$]]</f>
        <v>2087.1131999999998</v>
      </c>
      <c r="Z465" s="13">
        <f>Table1[[#This Row],[Sales$]]/Table1[[#This Row],[Quantity]]</f>
        <v>212.10499999999999</v>
      </c>
      <c r="AA465" s="13">
        <f>Table1[[#This Row],[Profit$]]/Table1[[#This Row],[Quantity]]</f>
        <v>-135.74719999999999</v>
      </c>
      <c r="AB465" s="4" t="str">
        <f>IF(Table1[[#This Row],[Profit$]]&lt;0,"loss","profit")</f>
        <v>loss</v>
      </c>
      <c r="AC465" s="4" t="str">
        <f>IF(Table1[[#This Row],[Discount]]&gt;0.2,"high",IF(Table1[[#This Row],[Discount]]&gt;0.1,"average","low"))</f>
        <v>high</v>
      </c>
      <c r="AD465" s="12">
        <f>Table1[[#This Row],[Profit$]]/Table1[[#This Row],[cost price$]]</f>
        <v>-0.3902439024390244</v>
      </c>
    </row>
    <row r="466" spans="1:30" ht="15.75" customHeight="1" x14ac:dyDescent="0.3">
      <c r="A466" s="2">
        <v>465</v>
      </c>
      <c r="B466" s="2" t="s">
        <v>1600</v>
      </c>
      <c r="C466" s="3">
        <v>42482</v>
      </c>
      <c r="D466" s="3" t="str">
        <f>TEXT(Table1[[#This Row],[Order Date]],"MMMM")</f>
        <v>April</v>
      </c>
      <c r="E466" s="3" t="str">
        <f>TEXT(Table1[[#This Row],[Order Date]],"YYYy")</f>
        <v>2016</v>
      </c>
      <c r="F466" s="3">
        <v>42489</v>
      </c>
      <c r="G466" s="2" t="s">
        <v>47</v>
      </c>
      <c r="H466" s="2" t="s">
        <v>1601</v>
      </c>
      <c r="I466" s="2" t="s">
        <v>1602</v>
      </c>
      <c r="J466" s="2" t="s">
        <v>99</v>
      </c>
      <c r="K466" s="2" t="s">
        <v>24</v>
      </c>
      <c r="L466" s="2" t="s">
        <v>541</v>
      </c>
      <c r="M466" s="2" t="s">
        <v>307</v>
      </c>
      <c r="N466" s="2">
        <v>85023</v>
      </c>
      <c r="O466" s="2" t="s">
        <v>41</v>
      </c>
      <c r="P466" s="2" t="s">
        <v>1605</v>
      </c>
      <c r="Q466" s="2" t="s">
        <v>43</v>
      </c>
      <c r="R466" s="2" t="s">
        <v>72</v>
      </c>
      <c r="S466" s="2" t="s">
        <v>1606</v>
      </c>
      <c r="T466" s="6">
        <v>28.484999999999999</v>
      </c>
      <c r="U466" s="2">
        <v>5</v>
      </c>
      <c r="V466" s="9">
        <v>0.7</v>
      </c>
      <c r="W466" s="6">
        <v>-20.888999999999989</v>
      </c>
      <c r="X466" s="12">
        <f>Table1[[#This Row],[Profit$]]/Table1[[#This Row],[Sales$]]</f>
        <v>-0.73333333333333295</v>
      </c>
      <c r="Y466" s="13">
        <f>Table1[[#This Row],[Sales$]]-Table1[[#This Row],[Profit$]]</f>
        <v>49.373999999999988</v>
      </c>
      <c r="Z466" s="13">
        <f>Table1[[#This Row],[Sales$]]/Table1[[#This Row],[Quantity]]</f>
        <v>5.6970000000000001</v>
      </c>
      <c r="AA466" s="13">
        <f>Table1[[#This Row],[Profit$]]/Table1[[#This Row],[Quantity]]</f>
        <v>-4.1777999999999977</v>
      </c>
      <c r="AB466" s="4" t="str">
        <f>IF(Table1[[#This Row],[Profit$]]&lt;0,"loss","profit")</f>
        <v>loss</v>
      </c>
      <c r="AC466" s="4" t="str">
        <f>IF(Table1[[#This Row],[Discount]]&gt;0.2,"high",IF(Table1[[#This Row],[Discount]]&gt;0.1,"average","low"))</f>
        <v>high</v>
      </c>
      <c r="AD466" s="12">
        <f>Table1[[#This Row],[Profit$]]/Table1[[#This Row],[cost price$]]</f>
        <v>-0.42307692307692296</v>
      </c>
    </row>
    <row r="467" spans="1:30" ht="15.75" customHeight="1" x14ac:dyDescent="0.3">
      <c r="A467" s="2">
        <v>466</v>
      </c>
      <c r="B467" s="2" t="s">
        <v>1600</v>
      </c>
      <c r="C467" s="3">
        <v>42482</v>
      </c>
      <c r="D467" s="3" t="str">
        <f>TEXT(Table1[[#This Row],[Order Date]],"MMMM")</f>
        <v>April</v>
      </c>
      <c r="E467" s="3" t="str">
        <f>TEXT(Table1[[#This Row],[Order Date]],"YYYy")</f>
        <v>2016</v>
      </c>
      <c r="F467" s="3">
        <v>42489</v>
      </c>
      <c r="G467" s="2" t="s">
        <v>47</v>
      </c>
      <c r="H467" s="2" t="s">
        <v>1601</v>
      </c>
      <c r="I467" s="2" t="s">
        <v>1602</v>
      </c>
      <c r="J467" s="2" t="s">
        <v>99</v>
      </c>
      <c r="K467" s="2" t="s">
        <v>24</v>
      </c>
      <c r="L467" s="2" t="s">
        <v>541</v>
      </c>
      <c r="M467" s="2" t="s">
        <v>307</v>
      </c>
      <c r="N467" s="2">
        <v>85023</v>
      </c>
      <c r="O467" s="2" t="s">
        <v>41</v>
      </c>
      <c r="P467" s="2" t="s">
        <v>1607</v>
      </c>
      <c r="Q467" s="2" t="s">
        <v>43</v>
      </c>
      <c r="R467" s="2" t="s">
        <v>576</v>
      </c>
      <c r="S467" s="2" t="s">
        <v>1608</v>
      </c>
      <c r="T467" s="6">
        <v>185.376</v>
      </c>
      <c r="U467" s="2">
        <v>2</v>
      </c>
      <c r="V467" s="9">
        <v>0.2</v>
      </c>
      <c r="W467" s="6">
        <v>-34.758000000000017</v>
      </c>
      <c r="X467" s="12">
        <f>Table1[[#This Row],[Profit$]]/Table1[[#This Row],[Sales$]]</f>
        <v>-0.18750000000000008</v>
      </c>
      <c r="Y467" s="13">
        <f>Table1[[#This Row],[Sales$]]-Table1[[#This Row],[Profit$]]</f>
        <v>220.13400000000001</v>
      </c>
      <c r="Z467" s="13">
        <f>Table1[[#This Row],[Sales$]]/Table1[[#This Row],[Quantity]]</f>
        <v>92.688000000000002</v>
      </c>
      <c r="AA467" s="13">
        <f>Table1[[#This Row],[Profit$]]/Table1[[#This Row],[Quantity]]</f>
        <v>-17.379000000000008</v>
      </c>
      <c r="AB467" s="4" t="str">
        <f>IF(Table1[[#This Row],[Profit$]]&lt;0,"loss","profit")</f>
        <v>loss</v>
      </c>
      <c r="AC467" s="4" t="str">
        <f>IF(Table1[[#This Row],[Discount]]&gt;0.2,"high",IF(Table1[[#This Row],[Discount]]&gt;0.1,"average","low"))</f>
        <v>average</v>
      </c>
      <c r="AD467" s="12">
        <f>Table1[[#This Row],[Profit$]]/Table1[[#This Row],[cost price$]]</f>
        <v>-0.15789473684210534</v>
      </c>
    </row>
    <row r="468" spans="1:30" ht="15.75" customHeight="1" x14ac:dyDescent="0.3">
      <c r="A468" s="2">
        <v>467</v>
      </c>
      <c r="B468" s="2" t="s">
        <v>1600</v>
      </c>
      <c r="C468" s="3">
        <v>42482</v>
      </c>
      <c r="D468" s="3" t="str">
        <f>TEXT(Table1[[#This Row],[Order Date]],"MMMM")</f>
        <v>April</v>
      </c>
      <c r="E468" s="3" t="str">
        <f>TEXT(Table1[[#This Row],[Order Date]],"YYYy")</f>
        <v>2016</v>
      </c>
      <c r="F468" s="3">
        <v>42489</v>
      </c>
      <c r="G468" s="2" t="s">
        <v>47</v>
      </c>
      <c r="H468" s="2" t="s">
        <v>1601</v>
      </c>
      <c r="I468" s="2" t="s">
        <v>1602</v>
      </c>
      <c r="J468" s="2" t="s">
        <v>99</v>
      </c>
      <c r="K468" s="2" t="s">
        <v>24</v>
      </c>
      <c r="L468" s="2" t="s">
        <v>541</v>
      </c>
      <c r="M468" s="2" t="s">
        <v>307</v>
      </c>
      <c r="N468" s="2">
        <v>85023</v>
      </c>
      <c r="O468" s="2" t="s">
        <v>41</v>
      </c>
      <c r="P468" s="2" t="s">
        <v>1609</v>
      </c>
      <c r="Q468" s="2" t="s">
        <v>43</v>
      </c>
      <c r="R468" s="2" t="s">
        <v>75</v>
      </c>
      <c r="S468" s="2" t="s">
        <v>1610</v>
      </c>
      <c r="T468" s="6">
        <v>78.272000000000006</v>
      </c>
      <c r="U468" s="2">
        <v>2</v>
      </c>
      <c r="V468" s="9">
        <v>0.2</v>
      </c>
      <c r="W468" s="6">
        <v>5.8704000000000001</v>
      </c>
      <c r="X468" s="12">
        <f>Table1[[#This Row],[Profit$]]/Table1[[#This Row],[Sales$]]</f>
        <v>7.4999999999999997E-2</v>
      </c>
      <c r="Y468" s="13">
        <f>Table1[[#This Row],[Sales$]]-Table1[[#This Row],[Profit$]]</f>
        <v>72.401600000000002</v>
      </c>
      <c r="Z468" s="13">
        <f>Table1[[#This Row],[Sales$]]/Table1[[#This Row],[Quantity]]</f>
        <v>39.136000000000003</v>
      </c>
      <c r="AA468" s="13">
        <f>Table1[[#This Row],[Profit$]]/Table1[[#This Row],[Quantity]]</f>
        <v>2.9352</v>
      </c>
      <c r="AB468" s="4" t="str">
        <f>IF(Table1[[#This Row],[Profit$]]&lt;0,"loss","profit")</f>
        <v>profit</v>
      </c>
      <c r="AC468" s="4" t="str">
        <f>IF(Table1[[#This Row],[Discount]]&gt;0.2,"high",IF(Table1[[#This Row],[Discount]]&gt;0.1,"average","low"))</f>
        <v>average</v>
      </c>
      <c r="AD468" s="12">
        <f>Table1[[#This Row],[Profit$]]/Table1[[#This Row],[cost price$]]</f>
        <v>8.1081081081081086E-2</v>
      </c>
    </row>
    <row r="469" spans="1:30" ht="15.75" customHeight="1" x14ac:dyDescent="0.3">
      <c r="A469" s="2">
        <v>468</v>
      </c>
      <c r="B469" s="2" t="s">
        <v>1611</v>
      </c>
      <c r="C469" s="3">
        <v>42021</v>
      </c>
      <c r="D469" s="3" t="str">
        <f>TEXT(Table1[[#This Row],[Order Date]],"MMMM")</f>
        <v>January</v>
      </c>
      <c r="E469" s="3" t="str">
        <f>TEXT(Table1[[#This Row],[Order Date]],"YYYy")</f>
        <v>2015</v>
      </c>
      <c r="F469" s="3">
        <v>42028</v>
      </c>
      <c r="G469" s="2" t="s">
        <v>47</v>
      </c>
      <c r="H469" s="2" t="s">
        <v>1612</v>
      </c>
      <c r="I469" s="2" t="s">
        <v>1613</v>
      </c>
      <c r="J469" s="2" t="s">
        <v>99</v>
      </c>
      <c r="K469" s="2" t="s">
        <v>24</v>
      </c>
      <c r="L469" s="2" t="s">
        <v>1614</v>
      </c>
      <c r="M469" s="2" t="s">
        <v>208</v>
      </c>
      <c r="N469" s="2">
        <v>60068</v>
      </c>
      <c r="O469" s="2" t="s">
        <v>102</v>
      </c>
      <c r="P469" s="2" t="s">
        <v>1086</v>
      </c>
      <c r="Q469" s="2" t="s">
        <v>29</v>
      </c>
      <c r="R469" s="2" t="s">
        <v>62</v>
      </c>
      <c r="S469" s="2" t="s">
        <v>1087</v>
      </c>
      <c r="T469" s="6">
        <v>254.74400000000003</v>
      </c>
      <c r="U469" s="2">
        <v>7</v>
      </c>
      <c r="V469" s="9">
        <v>0.6</v>
      </c>
      <c r="W469" s="6">
        <v>-312.06139999999994</v>
      </c>
      <c r="X469" s="12">
        <f>Table1[[#This Row],[Profit$]]/Table1[[#This Row],[Sales$]]</f>
        <v>-1.2249999999999996</v>
      </c>
      <c r="Y469" s="13">
        <f>Table1[[#This Row],[Sales$]]-Table1[[#This Row],[Profit$]]</f>
        <v>566.80539999999996</v>
      </c>
      <c r="Z469" s="13">
        <f>Table1[[#This Row],[Sales$]]/Table1[[#This Row],[Quantity]]</f>
        <v>36.392000000000003</v>
      </c>
      <c r="AA469" s="13">
        <f>Table1[[#This Row],[Profit$]]/Table1[[#This Row],[Quantity]]</f>
        <v>-44.580199999999991</v>
      </c>
      <c r="AB469" s="4" t="str">
        <f>IF(Table1[[#This Row],[Profit$]]&lt;0,"loss","profit")</f>
        <v>loss</v>
      </c>
      <c r="AC469" s="4" t="str">
        <f>IF(Table1[[#This Row],[Discount]]&gt;0.2,"high",IF(Table1[[#This Row],[Discount]]&gt;0.1,"average","low"))</f>
        <v>high</v>
      </c>
      <c r="AD469" s="12">
        <f>Table1[[#This Row],[Profit$]]/Table1[[#This Row],[cost price$]]</f>
        <v>-0.55056179775280889</v>
      </c>
    </row>
    <row r="470" spans="1:30" ht="15.75" customHeight="1" x14ac:dyDescent="0.3">
      <c r="A470" s="2">
        <v>469</v>
      </c>
      <c r="B470" s="2" t="s">
        <v>1615</v>
      </c>
      <c r="C470" s="3">
        <v>42825</v>
      </c>
      <c r="D470" s="3" t="str">
        <f>TEXT(Table1[[#This Row],[Order Date]],"MMMM")</f>
        <v>March</v>
      </c>
      <c r="E470" s="3" t="str">
        <f>TEXT(Table1[[#This Row],[Order Date]],"YYYy")</f>
        <v>2017</v>
      </c>
      <c r="F470" s="3">
        <v>42829</v>
      </c>
      <c r="G470" s="2" t="s">
        <v>47</v>
      </c>
      <c r="H470" s="2" t="s">
        <v>877</v>
      </c>
      <c r="I470" s="2" t="s">
        <v>878</v>
      </c>
      <c r="J470" s="2" t="s">
        <v>38</v>
      </c>
      <c r="K470" s="2" t="s">
        <v>24</v>
      </c>
      <c r="L470" s="2" t="s">
        <v>1616</v>
      </c>
      <c r="M470" s="2" t="s">
        <v>101</v>
      </c>
      <c r="N470" s="2">
        <v>79109</v>
      </c>
      <c r="O470" s="2" t="s">
        <v>102</v>
      </c>
      <c r="P470" s="2" t="s">
        <v>1617</v>
      </c>
      <c r="Q470" s="2" t="s">
        <v>29</v>
      </c>
      <c r="R470" s="2" t="s">
        <v>30</v>
      </c>
      <c r="S470" s="2" t="s">
        <v>1618</v>
      </c>
      <c r="T470" s="6">
        <v>205.33279999999996</v>
      </c>
      <c r="U470" s="2">
        <v>2</v>
      </c>
      <c r="V470" s="9">
        <v>0.32</v>
      </c>
      <c r="W470" s="6">
        <v>-36.235200000000006</v>
      </c>
      <c r="X470" s="12">
        <f>Table1[[#This Row],[Profit$]]/Table1[[#This Row],[Sales$]]</f>
        <v>-0.17647058823529418</v>
      </c>
      <c r="Y470" s="13">
        <f>Table1[[#This Row],[Sales$]]-Table1[[#This Row],[Profit$]]</f>
        <v>241.56799999999998</v>
      </c>
      <c r="Z470" s="13">
        <f>Table1[[#This Row],[Sales$]]/Table1[[#This Row],[Quantity]]</f>
        <v>102.66639999999998</v>
      </c>
      <c r="AA470" s="13">
        <f>Table1[[#This Row],[Profit$]]/Table1[[#This Row],[Quantity]]</f>
        <v>-18.117600000000003</v>
      </c>
      <c r="AB470" s="4" t="str">
        <f>IF(Table1[[#This Row],[Profit$]]&lt;0,"loss","profit")</f>
        <v>loss</v>
      </c>
      <c r="AC470" s="4" t="str">
        <f>IF(Table1[[#This Row],[Discount]]&gt;0.2,"high",IF(Table1[[#This Row],[Discount]]&gt;0.1,"average","low"))</f>
        <v>high</v>
      </c>
      <c r="AD470" s="12">
        <f>Table1[[#This Row],[Profit$]]/Table1[[#This Row],[cost price$]]</f>
        <v>-0.15000000000000002</v>
      </c>
    </row>
    <row r="471" spans="1:30" ht="15.75" customHeight="1" x14ac:dyDescent="0.3">
      <c r="A471" s="2">
        <v>470</v>
      </c>
      <c r="B471" s="2" t="s">
        <v>1619</v>
      </c>
      <c r="C471" s="3">
        <v>42720</v>
      </c>
      <c r="D471" s="3" t="str">
        <f>TEXT(Table1[[#This Row],[Order Date]],"MMMM")</f>
        <v>December</v>
      </c>
      <c r="E471" s="3" t="str">
        <f>TEXT(Table1[[#This Row],[Order Date]],"YYYy")</f>
        <v>2016</v>
      </c>
      <c r="F471" s="3">
        <v>42724</v>
      </c>
      <c r="G471" s="2" t="s">
        <v>20</v>
      </c>
      <c r="H471" s="2" t="s">
        <v>965</v>
      </c>
      <c r="I471" s="2" t="s">
        <v>966</v>
      </c>
      <c r="J471" s="2" t="s">
        <v>23</v>
      </c>
      <c r="K471" s="2" t="s">
        <v>24</v>
      </c>
      <c r="L471" s="2" t="s">
        <v>300</v>
      </c>
      <c r="M471" s="2" t="s">
        <v>208</v>
      </c>
      <c r="N471" s="2">
        <v>60610</v>
      </c>
      <c r="O471" s="2" t="s">
        <v>102</v>
      </c>
      <c r="P471" s="2" t="s">
        <v>1620</v>
      </c>
      <c r="Q471" s="2" t="s">
        <v>43</v>
      </c>
      <c r="R471" s="2" t="s">
        <v>72</v>
      </c>
      <c r="S471" s="2" t="s">
        <v>1621</v>
      </c>
      <c r="T471" s="6">
        <v>4.7879999999999985</v>
      </c>
      <c r="U471" s="2">
        <v>3</v>
      </c>
      <c r="V471" s="9">
        <v>0.8</v>
      </c>
      <c r="W471" s="6">
        <v>-7.9001999999999999</v>
      </c>
      <c r="X471" s="12">
        <f>Table1[[#This Row],[Profit$]]/Table1[[#This Row],[Sales$]]</f>
        <v>-1.6500000000000006</v>
      </c>
      <c r="Y471" s="13">
        <f>Table1[[#This Row],[Sales$]]-Table1[[#This Row],[Profit$]]</f>
        <v>12.688199999999998</v>
      </c>
      <c r="Z471" s="13">
        <f>Table1[[#This Row],[Sales$]]/Table1[[#This Row],[Quantity]]</f>
        <v>1.5959999999999994</v>
      </c>
      <c r="AA471" s="13">
        <f>Table1[[#This Row],[Profit$]]/Table1[[#This Row],[Quantity]]</f>
        <v>-2.6334</v>
      </c>
      <c r="AB471" s="4" t="str">
        <f>IF(Table1[[#This Row],[Profit$]]&lt;0,"loss","profit")</f>
        <v>loss</v>
      </c>
      <c r="AC471" s="4" t="str">
        <f>IF(Table1[[#This Row],[Discount]]&gt;0.2,"high",IF(Table1[[#This Row],[Discount]]&gt;0.1,"average","low"))</f>
        <v>high</v>
      </c>
      <c r="AD471" s="12">
        <f>Table1[[#This Row],[Profit$]]/Table1[[#This Row],[cost price$]]</f>
        <v>-0.62264150943396235</v>
      </c>
    </row>
    <row r="472" spans="1:30" ht="15.75" customHeight="1" x14ac:dyDescent="0.3">
      <c r="A472" s="2">
        <v>471</v>
      </c>
      <c r="B472" s="2" t="s">
        <v>1622</v>
      </c>
      <c r="C472" s="3">
        <v>42358</v>
      </c>
      <c r="D472" s="3" t="str">
        <f>TEXT(Table1[[#This Row],[Order Date]],"MMMM")</f>
        <v>December</v>
      </c>
      <c r="E472" s="3" t="str">
        <f>TEXT(Table1[[#This Row],[Order Date]],"YYYy")</f>
        <v>2015</v>
      </c>
      <c r="F472" s="3">
        <v>42362</v>
      </c>
      <c r="G472" s="2" t="s">
        <v>47</v>
      </c>
      <c r="H472" s="2" t="s">
        <v>1623</v>
      </c>
      <c r="I472" s="2" t="s">
        <v>1624</v>
      </c>
      <c r="J472" s="2" t="s">
        <v>38</v>
      </c>
      <c r="K472" s="2" t="s">
        <v>24</v>
      </c>
      <c r="L472" s="2" t="s">
        <v>1625</v>
      </c>
      <c r="M472" s="2" t="s">
        <v>264</v>
      </c>
      <c r="N472" s="2">
        <v>11757</v>
      </c>
      <c r="O472" s="2" t="s">
        <v>145</v>
      </c>
      <c r="P472" s="2" t="s">
        <v>1626</v>
      </c>
      <c r="Q472" s="2" t="s">
        <v>43</v>
      </c>
      <c r="R472" s="2" t="s">
        <v>87</v>
      </c>
      <c r="S472" s="2" t="s">
        <v>1627</v>
      </c>
      <c r="T472" s="6">
        <v>55.48</v>
      </c>
      <c r="U472" s="2">
        <v>1</v>
      </c>
      <c r="V472" s="9">
        <v>0</v>
      </c>
      <c r="W472" s="6">
        <v>26.630399999999998</v>
      </c>
      <c r="X472" s="12">
        <f>Table1[[#This Row],[Profit$]]/Table1[[#This Row],[Sales$]]</f>
        <v>0.48</v>
      </c>
      <c r="Y472" s="13">
        <f>Table1[[#This Row],[Sales$]]-Table1[[#This Row],[Profit$]]</f>
        <v>28.849599999999999</v>
      </c>
      <c r="Z472" s="13">
        <f>Table1[[#This Row],[Sales$]]/Table1[[#This Row],[Quantity]]</f>
        <v>55.48</v>
      </c>
      <c r="AA472" s="13">
        <f>Table1[[#This Row],[Profit$]]/Table1[[#This Row],[Quantity]]</f>
        <v>26.630399999999998</v>
      </c>
      <c r="AB472" s="4" t="str">
        <f>IF(Table1[[#This Row],[Profit$]]&lt;0,"loss","profit")</f>
        <v>profit</v>
      </c>
      <c r="AC472" s="4" t="str">
        <f>IF(Table1[[#This Row],[Discount]]&gt;0.2,"high",IF(Table1[[#This Row],[Discount]]&gt;0.1,"average","low"))</f>
        <v>low</v>
      </c>
      <c r="AD472" s="12">
        <f>Table1[[#This Row],[Profit$]]/Table1[[#This Row],[cost price$]]</f>
        <v>0.92307692307692302</v>
      </c>
    </row>
    <row r="473" spans="1:30" ht="15.75" customHeight="1" x14ac:dyDescent="0.3">
      <c r="A473" s="2">
        <v>472</v>
      </c>
      <c r="B473" s="2" t="s">
        <v>1628</v>
      </c>
      <c r="C473" s="3">
        <v>41952</v>
      </c>
      <c r="D473" s="3" t="str">
        <f>TEXT(Table1[[#This Row],[Order Date]],"MMMM")</f>
        <v>November</v>
      </c>
      <c r="E473" s="3" t="str">
        <f>TEXT(Table1[[#This Row],[Order Date]],"YYYy")</f>
        <v>2014</v>
      </c>
      <c r="F473" s="3">
        <v>41954</v>
      </c>
      <c r="G473" s="2" t="s">
        <v>20</v>
      </c>
      <c r="H473" s="2" t="s">
        <v>1629</v>
      </c>
      <c r="I473" s="2" t="s">
        <v>1630</v>
      </c>
      <c r="J473" s="2" t="s">
        <v>23</v>
      </c>
      <c r="K473" s="2" t="s">
        <v>24</v>
      </c>
      <c r="L473" s="2" t="s">
        <v>124</v>
      </c>
      <c r="M473" s="2" t="s">
        <v>40</v>
      </c>
      <c r="N473" s="2">
        <v>94110</v>
      </c>
      <c r="O473" s="2" t="s">
        <v>41</v>
      </c>
      <c r="P473" s="2" t="s">
        <v>1631</v>
      </c>
      <c r="Q473" s="2" t="s">
        <v>43</v>
      </c>
      <c r="R473" s="2" t="s">
        <v>56</v>
      </c>
      <c r="S473" s="2" t="s">
        <v>1632</v>
      </c>
      <c r="T473" s="6">
        <v>340.92</v>
      </c>
      <c r="U473" s="2">
        <v>3</v>
      </c>
      <c r="V473" s="9">
        <v>0</v>
      </c>
      <c r="W473" s="6">
        <v>3.4091999999999842</v>
      </c>
      <c r="X473" s="12">
        <f>Table1[[#This Row],[Profit$]]/Table1[[#This Row],[Sales$]]</f>
        <v>9.9999999999999534E-3</v>
      </c>
      <c r="Y473" s="13">
        <f>Table1[[#This Row],[Sales$]]-Table1[[#This Row],[Profit$]]</f>
        <v>337.51080000000002</v>
      </c>
      <c r="Z473" s="13">
        <f>Table1[[#This Row],[Sales$]]/Table1[[#This Row],[Quantity]]</f>
        <v>113.64</v>
      </c>
      <c r="AA473" s="13">
        <f>Table1[[#This Row],[Profit$]]/Table1[[#This Row],[Quantity]]</f>
        <v>1.1363999999999947</v>
      </c>
      <c r="AB473" s="4" t="str">
        <f>IF(Table1[[#This Row],[Profit$]]&lt;0,"loss","profit")</f>
        <v>profit</v>
      </c>
      <c r="AC473" s="4" t="str">
        <f>IF(Table1[[#This Row],[Discount]]&gt;0.2,"high",IF(Table1[[#This Row],[Discount]]&gt;0.1,"average","low"))</f>
        <v>low</v>
      </c>
      <c r="AD473" s="12">
        <f>Table1[[#This Row],[Profit$]]/Table1[[#This Row],[cost price$]]</f>
        <v>1.0101010101010053E-2</v>
      </c>
    </row>
    <row r="474" spans="1:30" ht="15.75" customHeight="1" x14ac:dyDescent="0.3">
      <c r="A474" s="2">
        <v>473</v>
      </c>
      <c r="B474" s="2" t="s">
        <v>1628</v>
      </c>
      <c r="C474" s="3">
        <v>41952</v>
      </c>
      <c r="D474" s="3" t="str">
        <f>TEXT(Table1[[#This Row],[Order Date]],"MMMM")</f>
        <v>November</v>
      </c>
      <c r="E474" s="3" t="str">
        <f>TEXT(Table1[[#This Row],[Order Date]],"YYYy")</f>
        <v>2014</v>
      </c>
      <c r="F474" s="3">
        <v>41954</v>
      </c>
      <c r="G474" s="2" t="s">
        <v>20</v>
      </c>
      <c r="H474" s="2" t="s">
        <v>1629</v>
      </c>
      <c r="I474" s="2" t="s">
        <v>1630</v>
      </c>
      <c r="J474" s="2" t="s">
        <v>23</v>
      </c>
      <c r="K474" s="2" t="s">
        <v>24</v>
      </c>
      <c r="L474" s="2" t="s">
        <v>124</v>
      </c>
      <c r="M474" s="2" t="s">
        <v>40</v>
      </c>
      <c r="N474" s="2">
        <v>94110</v>
      </c>
      <c r="O474" s="2" t="s">
        <v>41</v>
      </c>
      <c r="P474" s="2" t="s">
        <v>1633</v>
      </c>
      <c r="Q474" s="2" t="s">
        <v>29</v>
      </c>
      <c r="R474" s="2" t="s">
        <v>30</v>
      </c>
      <c r="S474" s="2" t="s">
        <v>1634</v>
      </c>
      <c r="T474" s="6">
        <v>222.66599999999997</v>
      </c>
      <c r="U474" s="2">
        <v>2</v>
      </c>
      <c r="V474" s="9">
        <v>0.15</v>
      </c>
      <c r="W474" s="6">
        <v>10.478399999999979</v>
      </c>
      <c r="X474" s="12">
        <f>Table1[[#This Row],[Profit$]]/Table1[[#This Row],[Sales$]]</f>
        <v>4.7058823529411681E-2</v>
      </c>
      <c r="Y474" s="13">
        <f>Table1[[#This Row],[Sales$]]-Table1[[#This Row],[Profit$]]</f>
        <v>212.18759999999997</v>
      </c>
      <c r="Z474" s="13">
        <f>Table1[[#This Row],[Sales$]]/Table1[[#This Row],[Quantity]]</f>
        <v>111.33299999999998</v>
      </c>
      <c r="AA474" s="13">
        <f>Table1[[#This Row],[Profit$]]/Table1[[#This Row],[Quantity]]</f>
        <v>5.2391999999999896</v>
      </c>
      <c r="AB474" s="4" t="str">
        <f>IF(Table1[[#This Row],[Profit$]]&lt;0,"loss","profit")</f>
        <v>profit</v>
      </c>
      <c r="AC474" s="4" t="str">
        <f>IF(Table1[[#This Row],[Discount]]&gt;0.2,"high",IF(Table1[[#This Row],[Discount]]&gt;0.1,"average","low"))</f>
        <v>average</v>
      </c>
      <c r="AD474" s="12">
        <f>Table1[[#This Row],[Profit$]]/Table1[[#This Row],[cost price$]]</f>
        <v>4.9382716049382623E-2</v>
      </c>
    </row>
    <row r="475" spans="1:30" ht="15.75" customHeight="1" x14ac:dyDescent="0.3">
      <c r="A475" s="2">
        <v>474</v>
      </c>
      <c r="B475" s="2" t="s">
        <v>1628</v>
      </c>
      <c r="C475" s="3">
        <v>41952</v>
      </c>
      <c r="D475" s="3" t="str">
        <f>TEXT(Table1[[#This Row],[Order Date]],"MMMM")</f>
        <v>November</v>
      </c>
      <c r="E475" s="3" t="str">
        <f>TEXT(Table1[[#This Row],[Order Date]],"YYYy")</f>
        <v>2014</v>
      </c>
      <c r="F475" s="3">
        <v>41954</v>
      </c>
      <c r="G475" s="2" t="s">
        <v>20</v>
      </c>
      <c r="H475" s="2" t="s">
        <v>1629</v>
      </c>
      <c r="I475" s="2" t="s">
        <v>1630</v>
      </c>
      <c r="J475" s="2" t="s">
        <v>23</v>
      </c>
      <c r="K475" s="2" t="s">
        <v>24</v>
      </c>
      <c r="L475" s="2" t="s">
        <v>124</v>
      </c>
      <c r="M475" s="2" t="s">
        <v>40</v>
      </c>
      <c r="N475" s="2">
        <v>94110</v>
      </c>
      <c r="O475" s="2" t="s">
        <v>41</v>
      </c>
      <c r="P475" s="2" t="s">
        <v>1635</v>
      </c>
      <c r="Q475" s="2" t="s">
        <v>68</v>
      </c>
      <c r="R475" s="2" t="s">
        <v>69</v>
      </c>
      <c r="S475" s="2" t="s">
        <v>1636</v>
      </c>
      <c r="T475" s="6">
        <v>703.96800000000007</v>
      </c>
      <c r="U475" s="2">
        <v>4</v>
      </c>
      <c r="V475" s="9">
        <v>0.2</v>
      </c>
      <c r="W475" s="6">
        <v>87.995999999999924</v>
      </c>
      <c r="X475" s="12">
        <f>Table1[[#This Row],[Profit$]]/Table1[[#This Row],[Sales$]]</f>
        <v>0.12499999999999988</v>
      </c>
      <c r="Y475" s="13">
        <f>Table1[[#This Row],[Sales$]]-Table1[[#This Row],[Profit$]]</f>
        <v>615.97200000000021</v>
      </c>
      <c r="Z475" s="13">
        <f>Table1[[#This Row],[Sales$]]/Table1[[#This Row],[Quantity]]</f>
        <v>175.99200000000002</v>
      </c>
      <c r="AA475" s="13">
        <f>Table1[[#This Row],[Profit$]]/Table1[[#This Row],[Quantity]]</f>
        <v>21.998999999999981</v>
      </c>
      <c r="AB475" s="4" t="str">
        <f>IF(Table1[[#This Row],[Profit$]]&lt;0,"loss","profit")</f>
        <v>profit</v>
      </c>
      <c r="AC475" s="4" t="str">
        <f>IF(Table1[[#This Row],[Discount]]&gt;0.2,"high",IF(Table1[[#This Row],[Discount]]&gt;0.1,"average","low"))</f>
        <v>average</v>
      </c>
      <c r="AD475" s="12">
        <f>Table1[[#This Row],[Profit$]]/Table1[[#This Row],[cost price$]]</f>
        <v>0.14285714285714268</v>
      </c>
    </row>
    <row r="476" spans="1:30" ht="15.75" customHeight="1" x14ac:dyDescent="0.3">
      <c r="A476" s="2">
        <v>475</v>
      </c>
      <c r="B476" s="2" t="s">
        <v>1628</v>
      </c>
      <c r="C476" s="3">
        <v>41952</v>
      </c>
      <c r="D476" s="3" t="str">
        <f>TEXT(Table1[[#This Row],[Order Date]],"MMMM")</f>
        <v>November</v>
      </c>
      <c r="E476" s="3" t="str">
        <f>TEXT(Table1[[#This Row],[Order Date]],"YYYy")</f>
        <v>2014</v>
      </c>
      <c r="F476" s="3">
        <v>41954</v>
      </c>
      <c r="G476" s="2" t="s">
        <v>20</v>
      </c>
      <c r="H476" s="2" t="s">
        <v>1629</v>
      </c>
      <c r="I476" s="2" t="s">
        <v>1630</v>
      </c>
      <c r="J476" s="2" t="s">
        <v>23</v>
      </c>
      <c r="K476" s="2" t="s">
        <v>24</v>
      </c>
      <c r="L476" s="2" t="s">
        <v>124</v>
      </c>
      <c r="M476" s="2" t="s">
        <v>40</v>
      </c>
      <c r="N476" s="2">
        <v>94110</v>
      </c>
      <c r="O476" s="2" t="s">
        <v>41</v>
      </c>
      <c r="P476" s="2" t="s">
        <v>1637</v>
      </c>
      <c r="Q476" s="2" t="s">
        <v>43</v>
      </c>
      <c r="R476" s="2" t="s">
        <v>56</v>
      </c>
      <c r="S476" s="2" t="s">
        <v>1638</v>
      </c>
      <c r="T476" s="6">
        <v>92.52</v>
      </c>
      <c r="U476" s="2">
        <v>6</v>
      </c>
      <c r="V476" s="9">
        <v>0</v>
      </c>
      <c r="W476" s="6">
        <v>24.980400000000007</v>
      </c>
      <c r="X476" s="12">
        <f>Table1[[#This Row],[Profit$]]/Table1[[#This Row],[Sales$]]</f>
        <v>0.27000000000000007</v>
      </c>
      <c r="Y476" s="13">
        <f>Table1[[#This Row],[Sales$]]-Table1[[#This Row],[Profit$]]</f>
        <v>67.539599999999993</v>
      </c>
      <c r="Z476" s="13">
        <f>Table1[[#This Row],[Sales$]]/Table1[[#This Row],[Quantity]]</f>
        <v>15.42</v>
      </c>
      <c r="AA476" s="13">
        <f>Table1[[#This Row],[Profit$]]/Table1[[#This Row],[Quantity]]</f>
        <v>4.1634000000000011</v>
      </c>
      <c r="AB476" s="4" t="str">
        <f>IF(Table1[[#This Row],[Profit$]]&lt;0,"loss","profit")</f>
        <v>profit</v>
      </c>
      <c r="AC476" s="4" t="str">
        <f>IF(Table1[[#This Row],[Discount]]&gt;0.2,"high",IF(Table1[[#This Row],[Discount]]&gt;0.1,"average","low"))</f>
        <v>low</v>
      </c>
      <c r="AD476" s="12">
        <f>Table1[[#This Row],[Profit$]]/Table1[[#This Row],[cost price$]]</f>
        <v>0.36986301369863028</v>
      </c>
    </row>
    <row r="477" spans="1:30" ht="15.75" customHeight="1" x14ac:dyDescent="0.3">
      <c r="A477" s="2">
        <v>476</v>
      </c>
      <c r="B477" s="2" t="s">
        <v>1628</v>
      </c>
      <c r="C477" s="3">
        <v>41952</v>
      </c>
      <c r="D477" s="3" t="str">
        <f>TEXT(Table1[[#This Row],[Order Date]],"MMMM")</f>
        <v>November</v>
      </c>
      <c r="E477" s="3" t="str">
        <f>TEXT(Table1[[#This Row],[Order Date]],"YYYy")</f>
        <v>2014</v>
      </c>
      <c r="F477" s="3">
        <v>41954</v>
      </c>
      <c r="G477" s="2" t="s">
        <v>20</v>
      </c>
      <c r="H477" s="2" t="s">
        <v>1629</v>
      </c>
      <c r="I477" s="2" t="s">
        <v>1630</v>
      </c>
      <c r="J477" s="2" t="s">
        <v>23</v>
      </c>
      <c r="K477" s="2" t="s">
        <v>24</v>
      </c>
      <c r="L477" s="2" t="s">
        <v>124</v>
      </c>
      <c r="M477" s="2" t="s">
        <v>40</v>
      </c>
      <c r="N477" s="2">
        <v>94110</v>
      </c>
      <c r="O477" s="2" t="s">
        <v>41</v>
      </c>
      <c r="P477" s="2" t="s">
        <v>1639</v>
      </c>
      <c r="Q477" s="2" t="s">
        <v>43</v>
      </c>
      <c r="R477" s="2" t="s">
        <v>87</v>
      </c>
      <c r="S477" s="2" t="s">
        <v>1640</v>
      </c>
      <c r="T477" s="6">
        <v>62.649999999999991</v>
      </c>
      <c r="U477" s="2">
        <v>7</v>
      </c>
      <c r="V477" s="9">
        <v>0</v>
      </c>
      <c r="W477" s="6">
        <v>28.818999999999996</v>
      </c>
      <c r="X477" s="12">
        <f>Table1[[#This Row],[Profit$]]/Table1[[#This Row],[Sales$]]</f>
        <v>0.45999999999999996</v>
      </c>
      <c r="Y477" s="13">
        <f>Table1[[#This Row],[Sales$]]-Table1[[#This Row],[Profit$]]</f>
        <v>33.830999999999996</v>
      </c>
      <c r="Z477" s="13">
        <f>Table1[[#This Row],[Sales$]]/Table1[[#This Row],[Quantity]]</f>
        <v>8.9499999999999993</v>
      </c>
      <c r="AA477" s="13">
        <f>Table1[[#This Row],[Profit$]]/Table1[[#This Row],[Quantity]]</f>
        <v>4.1169999999999991</v>
      </c>
      <c r="AB477" s="4" t="str">
        <f>IF(Table1[[#This Row],[Profit$]]&lt;0,"loss","profit")</f>
        <v>profit</v>
      </c>
      <c r="AC477" s="4" t="str">
        <f>IF(Table1[[#This Row],[Discount]]&gt;0.2,"high",IF(Table1[[#This Row],[Discount]]&gt;0.1,"average","low"))</f>
        <v>low</v>
      </c>
      <c r="AD477" s="12">
        <f>Table1[[#This Row],[Profit$]]/Table1[[#This Row],[cost price$]]</f>
        <v>0.85185185185185186</v>
      </c>
    </row>
    <row r="478" spans="1:30" ht="15.75" customHeight="1" x14ac:dyDescent="0.3">
      <c r="A478" s="2">
        <v>477</v>
      </c>
      <c r="B478" s="2" t="s">
        <v>1628</v>
      </c>
      <c r="C478" s="3">
        <v>41952</v>
      </c>
      <c r="D478" s="3" t="str">
        <f>TEXT(Table1[[#This Row],[Order Date]],"MMMM")</f>
        <v>November</v>
      </c>
      <c r="E478" s="3" t="str">
        <f>TEXT(Table1[[#This Row],[Order Date]],"YYYy")</f>
        <v>2014</v>
      </c>
      <c r="F478" s="3">
        <v>41954</v>
      </c>
      <c r="G478" s="2" t="s">
        <v>20</v>
      </c>
      <c r="H478" s="2" t="s">
        <v>1629</v>
      </c>
      <c r="I478" s="2" t="s">
        <v>1630</v>
      </c>
      <c r="J478" s="2" t="s">
        <v>23</v>
      </c>
      <c r="K478" s="2" t="s">
        <v>24</v>
      </c>
      <c r="L478" s="2" t="s">
        <v>124</v>
      </c>
      <c r="M478" s="2" t="s">
        <v>40</v>
      </c>
      <c r="N478" s="2">
        <v>94110</v>
      </c>
      <c r="O478" s="2" t="s">
        <v>41</v>
      </c>
      <c r="P478" s="2" t="s">
        <v>1641</v>
      </c>
      <c r="Q478" s="2" t="s">
        <v>43</v>
      </c>
      <c r="R478" s="2" t="s">
        <v>87</v>
      </c>
      <c r="S478" s="2" t="s">
        <v>1642</v>
      </c>
      <c r="T478" s="6">
        <v>94.85</v>
      </c>
      <c r="U478" s="2">
        <v>5</v>
      </c>
      <c r="V478" s="9">
        <v>0</v>
      </c>
      <c r="W478" s="6">
        <v>45.527999999999992</v>
      </c>
      <c r="X478" s="12">
        <f>Table1[[#This Row],[Profit$]]/Table1[[#This Row],[Sales$]]</f>
        <v>0.47999999999999993</v>
      </c>
      <c r="Y478" s="13">
        <f>Table1[[#This Row],[Sales$]]-Table1[[#This Row],[Profit$]]</f>
        <v>49.322000000000003</v>
      </c>
      <c r="Z478" s="13">
        <f>Table1[[#This Row],[Sales$]]/Table1[[#This Row],[Quantity]]</f>
        <v>18.97</v>
      </c>
      <c r="AA478" s="13">
        <f>Table1[[#This Row],[Profit$]]/Table1[[#This Row],[Quantity]]</f>
        <v>9.105599999999999</v>
      </c>
      <c r="AB478" s="4" t="str">
        <f>IF(Table1[[#This Row],[Profit$]]&lt;0,"loss","profit")</f>
        <v>profit</v>
      </c>
      <c r="AC478" s="4" t="str">
        <f>IF(Table1[[#This Row],[Discount]]&gt;0.2,"high",IF(Table1[[#This Row],[Discount]]&gt;0.1,"average","low"))</f>
        <v>low</v>
      </c>
      <c r="AD478" s="12">
        <f>Table1[[#This Row],[Profit$]]/Table1[[#This Row],[cost price$]]</f>
        <v>0.92307692307692291</v>
      </c>
    </row>
    <row r="479" spans="1:30" ht="15.75" customHeight="1" x14ac:dyDescent="0.3">
      <c r="A479" s="2">
        <v>478</v>
      </c>
      <c r="B479" s="2" t="s">
        <v>1643</v>
      </c>
      <c r="C479" s="3">
        <v>42563</v>
      </c>
      <c r="D479" s="3" t="str">
        <f>TEXT(Table1[[#This Row],[Order Date]],"MMMM")</f>
        <v>July</v>
      </c>
      <c r="E479" s="3" t="str">
        <f>TEXT(Table1[[#This Row],[Order Date]],"YYYy")</f>
        <v>2016</v>
      </c>
      <c r="F479" s="3">
        <v>42570</v>
      </c>
      <c r="G479" s="2" t="s">
        <v>47</v>
      </c>
      <c r="H479" s="2" t="s">
        <v>1013</v>
      </c>
      <c r="I479" s="2" t="s">
        <v>1014</v>
      </c>
      <c r="J479" s="2" t="s">
        <v>38</v>
      </c>
      <c r="K479" s="2" t="s">
        <v>24</v>
      </c>
      <c r="L479" s="2" t="s">
        <v>39</v>
      </c>
      <c r="M479" s="2" t="s">
        <v>40</v>
      </c>
      <c r="N479" s="2">
        <v>90008</v>
      </c>
      <c r="O479" s="2" t="s">
        <v>41</v>
      </c>
      <c r="P479" s="2" t="s">
        <v>1644</v>
      </c>
      <c r="Q479" s="2" t="s">
        <v>68</v>
      </c>
      <c r="R479" s="2" t="s">
        <v>69</v>
      </c>
      <c r="S479" s="2" t="s">
        <v>1645</v>
      </c>
      <c r="T479" s="6">
        <v>95.76</v>
      </c>
      <c r="U479" s="2">
        <v>6</v>
      </c>
      <c r="V479" s="9">
        <v>0.2</v>
      </c>
      <c r="W479" s="6">
        <v>7.1819999999999951</v>
      </c>
      <c r="X479" s="12">
        <f>Table1[[#This Row],[Profit$]]/Table1[[#This Row],[Sales$]]</f>
        <v>7.4999999999999942E-2</v>
      </c>
      <c r="Y479" s="13">
        <f>Table1[[#This Row],[Sales$]]-Table1[[#This Row],[Profit$]]</f>
        <v>88.578000000000003</v>
      </c>
      <c r="Z479" s="13">
        <f>Table1[[#This Row],[Sales$]]/Table1[[#This Row],[Quantity]]</f>
        <v>15.96</v>
      </c>
      <c r="AA479" s="13">
        <f>Table1[[#This Row],[Profit$]]/Table1[[#This Row],[Quantity]]</f>
        <v>1.1969999999999992</v>
      </c>
      <c r="AB479" s="4" t="str">
        <f>IF(Table1[[#This Row],[Profit$]]&lt;0,"loss","profit")</f>
        <v>profit</v>
      </c>
      <c r="AC479" s="4" t="str">
        <f>IF(Table1[[#This Row],[Discount]]&gt;0.2,"high",IF(Table1[[#This Row],[Discount]]&gt;0.1,"average","low"))</f>
        <v>average</v>
      </c>
      <c r="AD479" s="12">
        <f>Table1[[#This Row],[Profit$]]/Table1[[#This Row],[cost price$]]</f>
        <v>8.1081081081081016E-2</v>
      </c>
    </row>
    <row r="480" spans="1:30" ht="15.75" customHeight="1" x14ac:dyDescent="0.3">
      <c r="A480" s="2">
        <v>479</v>
      </c>
      <c r="B480" s="2" t="s">
        <v>1646</v>
      </c>
      <c r="C480" s="3">
        <v>42670</v>
      </c>
      <c r="D480" s="3" t="str">
        <f>TEXT(Table1[[#This Row],[Order Date]],"MMMM")</f>
        <v>October</v>
      </c>
      <c r="E480" s="3" t="str">
        <f>TEXT(Table1[[#This Row],[Order Date]],"YYYy")</f>
        <v>2016</v>
      </c>
      <c r="F480" s="3">
        <v>42676</v>
      </c>
      <c r="G480" s="2" t="s">
        <v>47</v>
      </c>
      <c r="H480" s="2" t="s">
        <v>1647</v>
      </c>
      <c r="I480" s="2" t="s">
        <v>1648</v>
      </c>
      <c r="J480" s="2" t="s">
        <v>23</v>
      </c>
      <c r="K480" s="2" t="s">
        <v>24</v>
      </c>
      <c r="L480" s="2" t="s">
        <v>273</v>
      </c>
      <c r="M480" s="2" t="s">
        <v>264</v>
      </c>
      <c r="N480" s="2">
        <v>12180</v>
      </c>
      <c r="O480" s="2" t="s">
        <v>145</v>
      </c>
      <c r="P480" s="2" t="s">
        <v>1110</v>
      </c>
      <c r="Q480" s="2" t="s">
        <v>29</v>
      </c>
      <c r="R480" s="2" t="s">
        <v>62</v>
      </c>
      <c r="S480" s="2" t="s">
        <v>1111</v>
      </c>
      <c r="T480" s="6">
        <v>40.200000000000003</v>
      </c>
      <c r="U480" s="2">
        <v>3</v>
      </c>
      <c r="V480" s="9">
        <v>0</v>
      </c>
      <c r="W480" s="6">
        <v>19.295999999999999</v>
      </c>
      <c r="X480" s="12">
        <f>Table1[[#This Row],[Profit$]]/Table1[[#This Row],[Sales$]]</f>
        <v>0.47999999999999993</v>
      </c>
      <c r="Y480" s="13">
        <f>Table1[[#This Row],[Sales$]]-Table1[[#This Row],[Profit$]]</f>
        <v>20.904000000000003</v>
      </c>
      <c r="Z480" s="13">
        <f>Table1[[#This Row],[Sales$]]/Table1[[#This Row],[Quantity]]</f>
        <v>13.4</v>
      </c>
      <c r="AA480" s="13">
        <f>Table1[[#This Row],[Profit$]]/Table1[[#This Row],[Quantity]]</f>
        <v>6.4319999999999995</v>
      </c>
      <c r="AB480" s="4" t="str">
        <f>IF(Table1[[#This Row],[Profit$]]&lt;0,"loss","profit")</f>
        <v>profit</v>
      </c>
      <c r="AC480" s="4" t="str">
        <f>IF(Table1[[#This Row],[Discount]]&gt;0.2,"high",IF(Table1[[#This Row],[Discount]]&gt;0.1,"average","low"))</f>
        <v>low</v>
      </c>
      <c r="AD480" s="12">
        <f>Table1[[#This Row],[Profit$]]/Table1[[#This Row],[cost price$]]</f>
        <v>0.92307692307692291</v>
      </c>
    </row>
    <row r="481" spans="1:30" ht="15.75" customHeight="1" x14ac:dyDescent="0.3">
      <c r="A481" s="2">
        <v>480</v>
      </c>
      <c r="B481" s="2" t="s">
        <v>1649</v>
      </c>
      <c r="C481" s="3">
        <v>42547</v>
      </c>
      <c r="D481" s="3" t="str">
        <f>TEXT(Table1[[#This Row],[Order Date]],"MMMM")</f>
        <v>June</v>
      </c>
      <c r="E481" s="3" t="str">
        <f>TEXT(Table1[[#This Row],[Order Date]],"YYYy")</f>
        <v>2016</v>
      </c>
      <c r="F481" s="3">
        <v>42553</v>
      </c>
      <c r="G481" s="2" t="s">
        <v>47</v>
      </c>
      <c r="H481" s="2" t="s">
        <v>1650</v>
      </c>
      <c r="I481" s="2" t="s">
        <v>1651</v>
      </c>
      <c r="J481" s="2" t="s">
        <v>38</v>
      </c>
      <c r="K481" s="2" t="s">
        <v>24</v>
      </c>
      <c r="L481" s="2" t="s">
        <v>263</v>
      </c>
      <c r="M481" s="2" t="s">
        <v>264</v>
      </c>
      <c r="N481" s="2">
        <v>10024</v>
      </c>
      <c r="O481" s="2" t="s">
        <v>145</v>
      </c>
      <c r="P481" s="2" t="s">
        <v>1652</v>
      </c>
      <c r="Q481" s="2" t="s">
        <v>43</v>
      </c>
      <c r="R481" s="2" t="s">
        <v>65</v>
      </c>
      <c r="S481" s="2" t="s">
        <v>1653</v>
      </c>
      <c r="T481" s="6">
        <v>14.7</v>
      </c>
      <c r="U481" s="2">
        <v>5</v>
      </c>
      <c r="V481" s="9">
        <v>0</v>
      </c>
      <c r="W481" s="6">
        <v>6.6150000000000002</v>
      </c>
      <c r="X481" s="12">
        <f>Table1[[#This Row],[Profit$]]/Table1[[#This Row],[Sales$]]</f>
        <v>0.45</v>
      </c>
      <c r="Y481" s="13">
        <f>Table1[[#This Row],[Sales$]]-Table1[[#This Row],[Profit$]]</f>
        <v>8.0849999999999991</v>
      </c>
      <c r="Z481" s="13">
        <f>Table1[[#This Row],[Sales$]]/Table1[[#This Row],[Quantity]]</f>
        <v>2.94</v>
      </c>
      <c r="AA481" s="13">
        <f>Table1[[#This Row],[Profit$]]/Table1[[#This Row],[Quantity]]</f>
        <v>1.323</v>
      </c>
      <c r="AB481" s="4" t="str">
        <f>IF(Table1[[#This Row],[Profit$]]&lt;0,"loss","profit")</f>
        <v>profit</v>
      </c>
      <c r="AC481" s="4" t="str">
        <f>IF(Table1[[#This Row],[Discount]]&gt;0.2,"high",IF(Table1[[#This Row],[Discount]]&gt;0.1,"average","low"))</f>
        <v>low</v>
      </c>
      <c r="AD481" s="12">
        <f>Table1[[#This Row],[Profit$]]/Table1[[#This Row],[cost price$]]</f>
        <v>0.81818181818181834</v>
      </c>
    </row>
    <row r="482" spans="1:30" ht="15.75" customHeight="1" x14ac:dyDescent="0.3">
      <c r="A482" s="2">
        <v>481</v>
      </c>
      <c r="B482" s="2" t="s">
        <v>1649</v>
      </c>
      <c r="C482" s="3">
        <v>42547</v>
      </c>
      <c r="D482" s="3" t="str">
        <f>TEXT(Table1[[#This Row],[Order Date]],"MMMM")</f>
        <v>June</v>
      </c>
      <c r="E482" s="3" t="str">
        <f>TEXT(Table1[[#This Row],[Order Date]],"YYYy")</f>
        <v>2016</v>
      </c>
      <c r="F482" s="3">
        <v>42553</v>
      </c>
      <c r="G482" s="2" t="s">
        <v>47</v>
      </c>
      <c r="H482" s="2" t="s">
        <v>1650</v>
      </c>
      <c r="I482" s="2" t="s">
        <v>1651</v>
      </c>
      <c r="J482" s="2" t="s">
        <v>38</v>
      </c>
      <c r="K482" s="2" t="s">
        <v>24</v>
      </c>
      <c r="L482" s="2" t="s">
        <v>263</v>
      </c>
      <c r="M482" s="2" t="s">
        <v>264</v>
      </c>
      <c r="N482" s="2">
        <v>10024</v>
      </c>
      <c r="O482" s="2" t="s">
        <v>145</v>
      </c>
      <c r="P482" s="2" t="s">
        <v>1654</v>
      </c>
      <c r="Q482" s="2" t="s">
        <v>43</v>
      </c>
      <c r="R482" s="2" t="s">
        <v>56</v>
      </c>
      <c r="S482" s="2" t="s">
        <v>1655</v>
      </c>
      <c r="T482" s="6">
        <v>704.25</v>
      </c>
      <c r="U482" s="2">
        <v>5</v>
      </c>
      <c r="V482" s="9">
        <v>0</v>
      </c>
      <c r="W482" s="6">
        <v>84.51</v>
      </c>
      <c r="X482" s="12">
        <f>Table1[[#This Row],[Profit$]]/Table1[[#This Row],[Sales$]]</f>
        <v>0.12000000000000001</v>
      </c>
      <c r="Y482" s="13">
        <f>Table1[[#This Row],[Sales$]]-Table1[[#This Row],[Profit$]]</f>
        <v>619.74</v>
      </c>
      <c r="Z482" s="13">
        <f>Table1[[#This Row],[Sales$]]/Table1[[#This Row],[Quantity]]</f>
        <v>140.85</v>
      </c>
      <c r="AA482" s="13">
        <f>Table1[[#This Row],[Profit$]]/Table1[[#This Row],[Quantity]]</f>
        <v>16.902000000000001</v>
      </c>
      <c r="AB482" s="4" t="str">
        <f>IF(Table1[[#This Row],[Profit$]]&lt;0,"loss","profit")</f>
        <v>profit</v>
      </c>
      <c r="AC482" s="4" t="str">
        <f>IF(Table1[[#This Row],[Discount]]&gt;0.2,"high",IF(Table1[[#This Row],[Discount]]&gt;0.1,"average","low"))</f>
        <v>low</v>
      </c>
      <c r="AD482" s="12">
        <f>Table1[[#This Row],[Profit$]]/Table1[[#This Row],[cost price$]]</f>
        <v>0.13636363636363638</v>
      </c>
    </row>
    <row r="483" spans="1:30" ht="15.75" customHeight="1" x14ac:dyDescent="0.3">
      <c r="A483" s="2">
        <v>482</v>
      </c>
      <c r="B483" s="2" t="s">
        <v>1656</v>
      </c>
      <c r="C483" s="3">
        <v>41918</v>
      </c>
      <c r="D483" s="3" t="str">
        <f>TEXT(Table1[[#This Row],[Order Date]],"MMMM")</f>
        <v>October</v>
      </c>
      <c r="E483" s="3" t="str">
        <f>TEXT(Table1[[#This Row],[Order Date]],"YYYy")</f>
        <v>2014</v>
      </c>
      <c r="F483" s="3">
        <v>41922</v>
      </c>
      <c r="G483" s="2" t="s">
        <v>47</v>
      </c>
      <c r="H483" s="2" t="s">
        <v>1657</v>
      </c>
      <c r="I483" s="2" t="s">
        <v>1658</v>
      </c>
      <c r="J483" s="2" t="s">
        <v>23</v>
      </c>
      <c r="K483" s="2" t="s">
        <v>24</v>
      </c>
      <c r="L483" s="2" t="s">
        <v>947</v>
      </c>
      <c r="M483" s="2" t="s">
        <v>40</v>
      </c>
      <c r="N483" s="2">
        <v>92024</v>
      </c>
      <c r="O483" s="2" t="s">
        <v>41</v>
      </c>
      <c r="P483" s="2" t="s">
        <v>1659</v>
      </c>
      <c r="Q483" s="2" t="s">
        <v>68</v>
      </c>
      <c r="R483" s="2" t="s">
        <v>158</v>
      </c>
      <c r="S483" s="2" t="s">
        <v>1660</v>
      </c>
      <c r="T483" s="6">
        <v>9.09</v>
      </c>
      <c r="U483" s="2">
        <v>3</v>
      </c>
      <c r="V483" s="9">
        <v>0</v>
      </c>
      <c r="W483" s="6">
        <v>1.9088999999999996</v>
      </c>
      <c r="X483" s="12">
        <f>Table1[[#This Row],[Profit$]]/Table1[[#This Row],[Sales$]]</f>
        <v>0.20999999999999996</v>
      </c>
      <c r="Y483" s="13">
        <f>Table1[[#This Row],[Sales$]]-Table1[[#This Row],[Profit$]]</f>
        <v>7.1811000000000007</v>
      </c>
      <c r="Z483" s="13">
        <f>Table1[[#This Row],[Sales$]]/Table1[[#This Row],[Quantity]]</f>
        <v>3.03</v>
      </c>
      <c r="AA483" s="13">
        <f>Table1[[#This Row],[Profit$]]/Table1[[#This Row],[Quantity]]</f>
        <v>0.63629999999999987</v>
      </c>
      <c r="AB483" s="4" t="str">
        <f>IF(Table1[[#This Row],[Profit$]]&lt;0,"loss","profit")</f>
        <v>profit</v>
      </c>
      <c r="AC483" s="4" t="str">
        <f>IF(Table1[[#This Row],[Discount]]&gt;0.2,"high",IF(Table1[[#This Row],[Discount]]&gt;0.1,"average","low"))</f>
        <v>low</v>
      </c>
      <c r="AD483" s="12">
        <f>Table1[[#This Row],[Profit$]]/Table1[[#This Row],[cost price$]]</f>
        <v>0.2658227848101265</v>
      </c>
    </row>
    <row r="484" spans="1:30" ht="15.75" customHeight="1" x14ac:dyDescent="0.3">
      <c r="A484" s="2">
        <v>483</v>
      </c>
      <c r="B484" s="2" t="s">
        <v>1661</v>
      </c>
      <c r="C484" s="3">
        <v>41842</v>
      </c>
      <c r="D484" s="3" t="str">
        <f>TEXT(Table1[[#This Row],[Order Date]],"MMMM")</f>
        <v>July</v>
      </c>
      <c r="E484" s="3" t="str">
        <f>TEXT(Table1[[#This Row],[Order Date]],"YYYy")</f>
        <v>2014</v>
      </c>
      <c r="F484" s="3">
        <v>41847</v>
      </c>
      <c r="G484" s="2" t="s">
        <v>47</v>
      </c>
      <c r="H484" s="2" t="s">
        <v>1662</v>
      </c>
      <c r="I484" s="2" t="s">
        <v>1663</v>
      </c>
      <c r="J484" s="2" t="s">
        <v>23</v>
      </c>
      <c r="K484" s="2" t="s">
        <v>24</v>
      </c>
      <c r="L484" s="2" t="s">
        <v>263</v>
      </c>
      <c r="M484" s="2" t="s">
        <v>264</v>
      </c>
      <c r="N484" s="2">
        <v>10024</v>
      </c>
      <c r="O484" s="2" t="s">
        <v>145</v>
      </c>
      <c r="P484" s="2" t="s">
        <v>363</v>
      </c>
      <c r="Q484" s="2" t="s">
        <v>43</v>
      </c>
      <c r="R484" s="2" t="s">
        <v>65</v>
      </c>
      <c r="S484" s="2" t="s">
        <v>364</v>
      </c>
      <c r="T484" s="6">
        <v>5.96</v>
      </c>
      <c r="U484" s="2">
        <v>2</v>
      </c>
      <c r="V484" s="9">
        <v>0</v>
      </c>
      <c r="W484" s="6">
        <v>1.6688000000000001</v>
      </c>
      <c r="X484" s="12">
        <f>Table1[[#This Row],[Profit$]]/Table1[[#This Row],[Sales$]]</f>
        <v>0.28000000000000003</v>
      </c>
      <c r="Y484" s="13">
        <f>Table1[[#This Row],[Sales$]]-Table1[[#This Row],[Profit$]]</f>
        <v>4.2911999999999999</v>
      </c>
      <c r="Z484" s="13">
        <f>Table1[[#This Row],[Sales$]]/Table1[[#This Row],[Quantity]]</f>
        <v>2.98</v>
      </c>
      <c r="AA484" s="13">
        <f>Table1[[#This Row],[Profit$]]/Table1[[#This Row],[Quantity]]</f>
        <v>0.83440000000000003</v>
      </c>
      <c r="AB484" s="4" t="str">
        <f>IF(Table1[[#This Row],[Profit$]]&lt;0,"loss","profit")</f>
        <v>profit</v>
      </c>
      <c r="AC484" s="4" t="str">
        <f>IF(Table1[[#This Row],[Discount]]&gt;0.2,"high",IF(Table1[[#This Row],[Discount]]&gt;0.1,"average","low"))</f>
        <v>low</v>
      </c>
      <c r="AD484" s="12">
        <f>Table1[[#This Row],[Profit$]]/Table1[[#This Row],[cost price$]]</f>
        <v>0.3888888888888889</v>
      </c>
    </row>
    <row r="485" spans="1:30" ht="15.75" customHeight="1" x14ac:dyDescent="0.3">
      <c r="A485" s="2">
        <v>484</v>
      </c>
      <c r="B485" s="2" t="s">
        <v>1661</v>
      </c>
      <c r="C485" s="3">
        <v>41842</v>
      </c>
      <c r="D485" s="3" t="str">
        <f>TEXT(Table1[[#This Row],[Order Date]],"MMMM")</f>
        <v>July</v>
      </c>
      <c r="E485" s="3" t="str">
        <f>TEXT(Table1[[#This Row],[Order Date]],"YYYy")</f>
        <v>2014</v>
      </c>
      <c r="F485" s="3">
        <v>41847</v>
      </c>
      <c r="G485" s="2" t="s">
        <v>47</v>
      </c>
      <c r="H485" s="2" t="s">
        <v>1662</v>
      </c>
      <c r="I485" s="2" t="s">
        <v>1663</v>
      </c>
      <c r="J485" s="2" t="s">
        <v>23</v>
      </c>
      <c r="K485" s="2" t="s">
        <v>24</v>
      </c>
      <c r="L485" s="2" t="s">
        <v>263</v>
      </c>
      <c r="M485" s="2" t="s">
        <v>264</v>
      </c>
      <c r="N485" s="2">
        <v>10024</v>
      </c>
      <c r="O485" s="2" t="s">
        <v>145</v>
      </c>
      <c r="P485" s="2" t="s">
        <v>1664</v>
      </c>
      <c r="Q485" s="2" t="s">
        <v>68</v>
      </c>
      <c r="R485" s="2" t="s">
        <v>158</v>
      </c>
      <c r="S485" s="2" t="s">
        <v>1665</v>
      </c>
      <c r="T485" s="6">
        <v>159.97999999999999</v>
      </c>
      <c r="U485" s="2">
        <v>2</v>
      </c>
      <c r="V485" s="9">
        <v>0</v>
      </c>
      <c r="W485" s="6">
        <v>57.592799999999997</v>
      </c>
      <c r="X485" s="12">
        <f>Table1[[#This Row],[Profit$]]/Table1[[#This Row],[Sales$]]</f>
        <v>0.36</v>
      </c>
      <c r="Y485" s="13">
        <f>Table1[[#This Row],[Sales$]]-Table1[[#This Row],[Profit$]]</f>
        <v>102.38719999999999</v>
      </c>
      <c r="Z485" s="13">
        <f>Table1[[#This Row],[Sales$]]/Table1[[#This Row],[Quantity]]</f>
        <v>79.989999999999995</v>
      </c>
      <c r="AA485" s="13">
        <f>Table1[[#This Row],[Profit$]]/Table1[[#This Row],[Quantity]]</f>
        <v>28.796399999999998</v>
      </c>
      <c r="AB485" s="4" t="str">
        <f>IF(Table1[[#This Row],[Profit$]]&lt;0,"loss","profit")</f>
        <v>profit</v>
      </c>
      <c r="AC485" s="4" t="str">
        <f>IF(Table1[[#This Row],[Discount]]&gt;0.2,"high",IF(Table1[[#This Row],[Discount]]&gt;0.1,"average","low"))</f>
        <v>low</v>
      </c>
      <c r="AD485" s="12">
        <f>Table1[[#This Row],[Profit$]]/Table1[[#This Row],[cost price$]]</f>
        <v>0.5625</v>
      </c>
    </row>
    <row r="486" spans="1:30" ht="15.75" customHeight="1" x14ac:dyDescent="0.3">
      <c r="A486" s="2">
        <v>485</v>
      </c>
      <c r="B486" s="2" t="s">
        <v>1666</v>
      </c>
      <c r="C486" s="3">
        <v>42896</v>
      </c>
      <c r="D486" s="3" t="str">
        <f>TEXT(Table1[[#This Row],[Order Date]],"MMMM")</f>
        <v>June</v>
      </c>
      <c r="E486" s="3" t="str">
        <f>TEXT(Table1[[#This Row],[Order Date]],"YYYy")</f>
        <v>2017</v>
      </c>
      <c r="F486" s="3">
        <v>42899</v>
      </c>
      <c r="G486" s="2" t="s">
        <v>185</v>
      </c>
      <c r="H486" s="2" t="s">
        <v>1667</v>
      </c>
      <c r="I486" s="2" t="s">
        <v>1668</v>
      </c>
      <c r="J486" s="2" t="s">
        <v>99</v>
      </c>
      <c r="K486" s="2" t="s">
        <v>24</v>
      </c>
      <c r="L486" s="2" t="s">
        <v>39</v>
      </c>
      <c r="M486" s="2" t="s">
        <v>40</v>
      </c>
      <c r="N486" s="2">
        <v>90045</v>
      </c>
      <c r="O486" s="2" t="s">
        <v>41</v>
      </c>
      <c r="P486" s="2" t="s">
        <v>1669</v>
      </c>
      <c r="Q486" s="2" t="s">
        <v>43</v>
      </c>
      <c r="R486" s="2" t="s">
        <v>44</v>
      </c>
      <c r="S486" s="2" t="s">
        <v>1670</v>
      </c>
      <c r="T486" s="6">
        <v>29.6</v>
      </c>
      <c r="U486" s="2">
        <v>2</v>
      </c>
      <c r="V486" s="9">
        <v>0</v>
      </c>
      <c r="W486" s="6">
        <v>14.8</v>
      </c>
      <c r="X486" s="12">
        <f>Table1[[#This Row],[Profit$]]/Table1[[#This Row],[Sales$]]</f>
        <v>0.5</v>
      </c>
      <c r="Y486" s="13">
        <f>Table1[[#This Row],[Sales$]]-Table1[[#This Row],[Profit$]]</f>
        <v>14.8</v>
      </c>
      <c r="Z486" s="13">
        <f>Table1[[#This Row],[Sales$]]/Table1[[#This Row],[Quantity]]</f>
        <v>14.8</v>
      </c>
      <c r="AA486" s="13">
        <f>Table1[[#This Row],[Profit$]]/Table1[[#This Row],[Quantity]]</f>
        <v>7.4</v>
      </c>
      <c r="AB486" s="4" t="str">
        <f>IF(Table1[[#This Row],[Profit$]]&lt;0,"loss","profit")</f>
        <v>profit</v>
      </c>
      <c r="AC486" s="4" t="str">
        <f>IF(Table1[[#This Row],[Discount]]&gt;0.2,"high",IF(Table1[[#This Row],[Discount]]&gt;0.1,"average","low"))</f>
        <v>low</v>
      </c>
      <c r="AD486" s="12">
        <f>Table1[[#This Row],[Profit$]]/Table1[[#This Row],[cost price$]]</f>
        <v>1</v>
      </c>
    </row>
    <row r="487" spans="1:30" ht="15.75" customHeight="1" x14ac:dyDescent="0.3">
      <c r="A487" s="2">
        <v>486</v>
      </c>
      <c r="B487" s="2" t="s">
        <v>1666</v>
      </c>
      <c r="C487" s="3">
        <v>42896</v>
      </c>
      <c r="D487" s="3" t="str">
        <f>TEXT(Table1[[#This Row],[Order Date]],"MMMM")</f>
        <v>June</v>
      </c>
      <c r="E487" s="3" t="str">
        <f>TEXT(Table1[[#This Row],[Order Date]],"YYYy")</f>
        <v>2017</v>
      </c>
      <c r="F487" s="3">
        <v>42899</v>
      </c>
      <c r="G487" s="2" t="s">
        <v>185</v>
      </c>
      <c r="H487" s="2" t="s">
        <v>1667</v>
      </c>
      <c r="I487" s="2" t="s">
        <v>1668</v>
      </c>
      <c r="J487" s="2" t="s">
        <v>99</v>
      </c>
      <c r="K487" s="2" t="s">
        <v>24</v>
      </c>
      <c r="L487" s="2" t="s">
        <v>39</v>
      </c>
      <c r="M487" s="2" t="s">
        <v>40</v>
      </c>
      <c r="N487" s="2">
        <v>90045</v>
      </c>
      <c r="O487" s="2" t="s">
        <v>41</v>
      </c>
      <c r="P487" s="2" t="s">
        <v>1671</v>
      </c>
      <c r="Q487" s="2" t="s">
        <v>29</v>
      </c>
      <c r="R487" s="2" t="s">
        <v>30</v>
      </c>
      <c r="S487" s="2" t="s">
        <v>1672</v>
      </c>
      <c r="T487" s="6">
        <v>514.16499999999996</v>
      </c>
      <c r="U487" s="2">
        <v>5</v>
      </c>
      <c r="V487" s="9">
        <v>0.15</v>
      </c>
      <c r="W487" s="6">
        <v>-30.24499999999999</v>
      </c>
      <c r="X487" s="12">
        <f>Table1[[#This Row],[Profit$]]/Table1[[#This Row],[Sales$]]</f>
        <v>-5.8823529411764691E-2</v>
      </c>
      <c r="Y487" s="13">
        <f>Table1[[#This Row],[Sales$]]-Table1[[#This Row],[Profit$]]</f>
        <v>544.41</v>
      </c>
      <c r="Z487" s="13">
        <f>Table1[[#This Row],[Sales$]]/Table1[[#This Row],[Quantity]]</f>
        <v>102.833</v>
      </c>
      <c r="AA487" s="13">
        <f>Table1[[#This Row],[Profit$]]/Table1[[#This Row],[Quantity]]</f>
        <v>-6.0489999999999977</v>
      </c>
      <c r="AB487" s="4" t="str">
        <f>IF(Table1[[#This Row],[Profit$]]&lt;0,"loss","profit")</f>
        <v>loss</v>
      </c>
      <c r="AC487" s="4" t="str">
        <f>IF(Table1[[#This Row],[Discount]]&gt;0.2,"high",IF(Table1[[#This Row],[Discount]]&gt;0.1,"average","low"))</f>
        <v>average</v>
      </c>
      <c r="AD487" s="12">
        <f>Table1[[#This Row],[Profit$]]/Table1[[#This Row],[cost price$]]</f>
        <v>-5.5555555555555539E-2</v>
      </c>
    </row>
    <row r="488" spans="1:30" ht="15.75" customHeight="1" x14ac:dyDescent="0.3">
      <c r="A488" s="2">
        <v>487</v>
      </c>
      <c r="B488" s="2" t="s">
        <v>1666</v>
      </c>
      <c r="C488" s="3">
        <v>42896</v>
      </c>
      <c r="D488" s="3" t="str">
        <f>TEXT(Table1[[#This Row],[Order Date]],"MMMM")</f>
        <v>June</v>
      </c>
      <c r="E488" s="3" t="str">
        <f>TEXT(Table1[[#This Row],[Order Date]],"YYYy")</f>
        <v>2017</v>
      </c>
      <c r="F488" s="3">
        <v>42899</v>
      </c>
      <c r="G488" s="2" t="s">
        <v>185</v>
      </c>
      <c r="H488" s="2" t="s">
        <v>1667</v>
      </c>
      <c r="I488" s="2" t="s">
        <v>1668</v>
      </c>
      <c r="J488" s="2" t="s">
        <v>99</v>
      </c>
      <c r="K488" s="2" t="s">
        <v>24</v>
      </c>
      <c r="L488" s="2" t="s">
        <v>39</v>
      </c>
      <c r="M488" s="2" t="s">
        <v>40</v>
      </c>
      <c r="N488" s="2">
        <v>90045</v>
      </c>
      <c r="O488" s="2" t="s">
        <v>41</v>
      </c>
      <c r="P488" s="2" t="s">
        <v>1673</v>
      </c>
      <c r="Q488" s="2" t="s">
        <v>68</v>
      </c>
      <c r="R488" s="2" t="s">
        <v>69</v>
      </c>
      <c r="S488" s="2" t="s">
        <v>1674</v>
      </c>
      <c r="T488" s="6">
        <v>279.95999999999998</v>
      </c>
      <c r="U488" s="2">
        <v>5</v>
      </c>
      <c r="V488" s="9">
        <v>0.2</v>
      </c>
      <c r="W488" s="6">
        <v>17.497500000000016</v>
      </c>
      <c r="X488" s="12">
        <f>Table1[[#This Row],[Profit$]]/Table1[[#This Row],[Sales$]]</f>
        <v>6.2500000000000069E-2</v>
      </c>
      <c r="Y488" s="13">
        <f>Table1[[#This Row],[Sales$]]-Table1[[#This Row],[Profit$]]</f>
        <v>262.46249999999998</v>
      </c>
      <c r="Z488" s="13">
        <f>Table1[[#This Row],[Sales$]]/Table1[[#This Row],[Quantity]]</f>
        <v>55.991999999999997</v>
      </c>
      <c r="AA488" s="13">
        <f>Table1[[#This Row],[Profit$]]/Table1[[#This Row],[Quantity]]</f>
        <v>3.4995000000000034</v>
      </c>
      <c r="AB488" s="4" t="str">
        <f>IF(Table1[[#This Row],[Profit$]]&lt;0,"loss","profit")</f>
        <v>profit</v>
      </c>
      <c r="AC488" s="4" t="str">
        <f>IF(Table1[[#This Row],[Discount]]&gt;0.2,"high",IF(Table1[[#This Row],[Discount]]&gt;0.1,"average","low"))</f>
        <v>average</v>
      </c>
      <c r="AD488" s="12">
        <f>Table1[[#This Row],[Profit$]]/Table1[[#This Row],[cost price$]]</f>
        <v>6.6666666666666735E-2</v>
      </c>
    </row>
    <row r="489" spans="1:30" ht="15.75" customHeight="1" x14ac:dyDescent="0.3">
      <c r="A489" s="2">
        <v>488</v>
      </c>
      <c r="B489" s="2" t="s">
        <v>1675</v>
      </c>
      <c r="C489" s="3">
        <v>41941</v>
      </c>
      <c r="D489" s="3" t="str">
        <f>TEXT(Table1[[#This Row],[Order Date]],"MMMM")</f>
        <v>October</v>
      </c>
      <c r="E489" s="3" t="str">
        <f>TEXT(Table1[[#This Row],[Order Date]],"YYYy")</f>
        <v>2014</v>
      </c>
      <c r="F489" s="3">
        <v>41943</v>
      </c>
      <c r="G489" s="2" t="s">
        <v>185</v>
      </c>
      <c r="H489" s="2" t="s">
        <v>1676</v>
      </c>
      <c r="I489" s="2" t="s">
        <v>1677</v>
      </c>
      <c r="J489" s="2" t="s">
        <v>23</v>
      </c>
      <c r="K489" s="2" t="s">
        <v>24</v>
      </c>
      <c r="L489" s="2" t="s">
        <v>300</v>
      </c>
      <c r="M489" s="2" t="s">
        <v>208</v>
      </c>
      <c r="N489" s="2">
        <v>60610</v>
      </c>
      <c r="O489" s="2" t="s">
        <v>102</v>
      </c>
      <c r="P489" s="2" t="s">
        <v>1678</v>
      </c>
      <c r="Q489" s="2" t="s">
        <v>68</v>
      </c>
      <c r="R489" s="2" t="s">
        <v>69</v>
      </c>
      <c r="S489" s="2" t="s">
        <v>1679</v>
      </c>
      <c r="T489" s="6">
        <v>2735.9520000000002</v>
      </c>
      <c r="U489" s="2">
        <v>6</v>
      </c>
      <c r="V489" s="9">
        <v>0.2</v>
      </c>
      <c r="W489" s="6">
        <v>341.99399999999969</v>
      </c>
      <c r="X489" s="12">
        <f>Table1[[#This Row],[Profit$]]/Table1[[#This Row],[Sales$]]</f>
        <v>0.12499999999999988</v>
      </c>
      <c r="Y489" s="13">
        <f>Table1[[#This Row],[Sales$]]-Table1[[#This Row],[Profit$]]</f>
        <v>2393.9580000000005</v>
      </c>
      <c r="Z489" s="13">
        <f>Table1[[#This Row],[Sales$]]/Table1[[#This Row],[Quantity]]</f>
        <v>455.99200000000002</v>
      </c>
      <c r="AA489" s="13">
        <f>Table1[[#This Row],[Profit$]]/Table1[[#This Row],[Quantity]]</f>
        <v>56.998999999999945</v>
      </c>
      <c r="AB489" s="4" t="str">
        <f>IF(Table1[[#This Row],[Profit$]]&lt;0,"loss","profit")</f>
        <v>profit</v>
      </c>
      <c r="AC489" s="4" t="str">
        <f>IF(Table1[[#This Row],[Discount]]&gt;0.2,"high",IF(Table1[[#This Row],[Discount]]&gt;0.1,"average","low"))</f>
        <v>average</v>
      </c>
      <c r="AD489" s="12">
        <f>Table1[[#This Row],[Profit$]]/Table1[[#This Row],[cost price$]]</f>
        <v>0.14285714285714268</v>
      </c>
    </row>
    <row r="490" spans="1:30" ht="15.75" customHeight="1" x14ac:dyDescent="0.3">
      <c r="A490" s="2">
        <v>489</v>
      </c>
      <c r="B490" s="2" t="s">
        <v>1680</v>
      </c>
      <c r="C490" s="3">
        <v>41799</v>
      </c>
      <c r="D490" s="3" t="str">
        <f>TEXT(Table1[[#This Row],[Order Date]],"MMMM")</f>
        <v>June</v>
      </c>
      <c r="E490" s="3" t="str">
        <f>TEXT(Table1[[#This Row],[Order Date]],"YYYy")</f>
        <v>2014</v>
      </c>
      <c r="F490" s="3">
        <v>41803</v>
      </c>
      <c r="G490" s="2" t="s">
        <v>20</v>
      </c>
      <c r="H490" s="2" t="s">
        <v>1681</v>
      </c>
      <c r="I490" s="2" t="s">
        <v>1682</v>
      </c>
      <c r="J490" s="2" t="s">
        <v>99</v>
      </c>
      <c r="K490" s="2" t="s">
        <v>24</v>
      </c>
      <c r="L490" s="2" t="s">
        <v>1683</v>
      </c>
      <c r="M490" s="2" t="s">
        <v>101</v>
      </c>
      <c r="N490" s="2">
        <v>77340</v>
      </c>
      <c r="O490" s="2" t="s">
        <v>102</v>
      </c>
      <c r="P490" s="2" t="s">
        <v>1684</v>
      </c>
      <c r="Q490" s="2" t="s">
        <v>68</v>
      </c>
      <c r="R490" s="2" t="s">
        <v>69</v>
      </c>
      <c r="S490" s="2" t="s">
        <v>1685</v>
      </c>
      <c r="T490" s="6">
        <v>7.9920000000000009</v>
      </c>
      <c r="U490" s="2">
        <v>1</v>
      </c>
      <c r="V490" s="9">
        <v>0.2</v>
      </c>
      <c r="W490" s="6">
        <v>0.59940000000000015</v>
      </c>
      <c r="X490" s="12">
        <f>Table1[[#This Row],[Profit$]]/Table1[[#This Row],[Sales$]]</f>
        <v>7.5000000000000011E-2</v>
      </c>
      <c r="Y490" s="13">
        <f>Table1[[#This Row],[Sales$]]-Table1[[#This Row],[Profit$]]</f>
        <v>7.3926000000000007</v>
      </c>
      <c r="Z490" s="13">
        <f>Table1[[#This Row],[Sales$]]/Table1[[#This Row],[Quantity]]</f>
        <v>7.9920000000000009</v>
      </c>
      <c r="AA490" s="13">
        <f>Table1[[#This Row],[Profit$]]/Table1[[#This Row],[Quantity]]</f>
        <v>0.59940000000000015</v>
      </c>
      <c r="AB490" s="4" t="str">
        <f>IF(Table1[[#This Row],[Profit$]]&lt;0,"loss","profit")</f>
        <v>profit</v>
      </c>
      <c r="AC490" s="4" t="str">
        <f>IF(Table1[[#This Row],[Discount]]&gt;0.2,"high",IF(Table1[[#This Row],[Discount]]&gt;0.1,"average","low"))</f>
        <v>average</v>
      </c>
      <c r="AD490" s="12">
        <f>Table1[[#This Row],[Profit$]]/Table1[[#This Row],[cost price$]]</f>
        <v>8.1081081081081099E-2</v>
      </c>
    </row>
    <row r="491" spans="1:30" ht="15.75" customHeight="1" x14ac:dyDescent="0.3">
      <c r="A491" s="2">
        <v>490</v>
      </c>
      <c r="B491" s="2" t="s">
        <v>1680</v>
      </c>
      <c r="C491" s="3">
        <v>41799</v>
      </c>
      <c r="D491" s="3" t="str">
        <f>TEXT(Table1[[#This Row],[Order Date]],"MMMM")</f>
        <v>June</v>
      </c>
      <c r="E491" s="3" t="str">
        <f>TEXT(Table1[[#This Row],[Order Date]],"YYYy")</f>
        <v>2014</v>
      </c>
      <c r="F491" s="3">
        <v>41803</v>
      </c>
      <c r="G491" s="2" t="s">
        <v>20</v>
      </c>
      <c r="H491" s="2" t="s">
        <v>1681</v>
      </c>
      <c r="I491" s="2" t="s">
        <v>1682</v>
      </c>
      <c r="J491" s="2" t="s">
        <v>99</v>
      </c>
      <c r="K491" s="2" t="s">
        <v>24</v>
      </c>
      <c r="L491" s="2" t="s">
        <v>1683</v>
      </c>
      <c r="M491" s="2" t="s">
        <v>101</v>
      </c>
      <c r="N491" s="2">
        <v>77340</v>
      </c>
      <c r="O491" s="2" t="s">
        <v>102</v>
      </c>
      <c r="P491" s="2" t="s">
        <v>1686</v>
      </c>
      <c r="Q491" s="2" t="s">
        <v>68</v>
      </c>
      <c r="R491" s="2" t="s">
        <v>158</v>
      </c>
      <c r="S491" s="2" t="s">
        <v>1687</v>
      </c>
      <c r="T491" s="6">
        <v>63.984000000000009</v>
      </c>
      <c r="U491" s="2">
        <v>2</v>
      </c>
      <c r="V491" s="9">
        <v>0.2</v>
      </c>
      <c r="W491" s="6">
        <v>10.397399999999998</v>
      </c>
      <c r="X491" s="12">
        <f>Table1[[#This Row],[Profit$]]/Table1[[#This Row],[Sales$]]</f>
        <v>0.16249999999999995</v>
      </c>
      <c r="Y491" s="13">
        <f>Table1[[#This Row],[Sales$]]-Table1[[#This Row],[Profit$]]</f>
        <v>53.586600000000011</v>
      </c>
      <c r="Z491" s="13">
        <f>Table1[[#This Row],[Sales$]]/Table1[[#This Row],[Quantity]]</f>
        <v>31.992000000000004</v>
      </c>
      <c r="AA491" s="13">
        <f>Table1[[#This Row],[Profit$]]/Table1[[#This Row],[Quantity]]</f>
        <v>5.1986999999999988</v>
      </c>
      <c r="AB491" s="4" t="str">
        <f>IF(Table1[[#This Row],[Profit$]]&lt;0,"loss","profit")</f>
        <v>profit</v>
      </c>
      <c r="AC491" s="4" t="str">
        <f>IF(Table1[[#This Row],[Discount]]&gt;0.2,"high",IF(Table1[[#This Row],[Discount]]&gt;0.1,"average","low"))</f>
        <v>average</v>
      </c>
      <c r="AD491" s="12">
        <f>Table1[[#This Row],[Profit$]]/Table1[[#This Row],[cost price$]]</f>
        <v>0.19402985074626858</v>
      </c>
    </row>
    <row r="492" spans="1:30" ht="15.75" customHeight="1" x14ac:dyDescent="0.3">
      <c r="A492" s="2">
        <v>491</v>
      </c>
      <c r="B492" s="2" t="s">
        <v>1680</v>
      </c>
      <c r="C492" s="3">
        <v>41799</v>
      </c>
      <c r="D492" s="3" t="str">
        <f>TEXT(Table1[[#This Row],[Order Date]],"MMMM")</f>
        <v>June</v>
      </c>
      <c r="E492" s="3" t="str">
        <f>TEXT(Table1[[#This Row],[Order Date]],"YYYy")</f>
        <v>2014</v>
      </c>
      <c r="F492" s="3">
        <v>41803</v>
      </c>
      <c r="G492" s="2" t="s">
        <v>20</v>
      </c>
      <c r="H492" s="2" t="s">
        <v>1681</v>
      </c>
      <c r="I492" s="2" t="s">
        <v>1682</v>
      </c>
      <c r="J492" s="2" t="s">
        <v>99</v>
      </c>
      <c r="K492" s="2" t="s">
        <v>24</v>
      </c>
      <c r="L492" s="2" t="s">
        <v>1683</v>
      </c>
      <c r="M492" s="2" t="s">
        <v>101</v>
      </c>
      <c r="N492" s="2">
        <v>77340</v>
      </c>
      <c r="O492" s="2" t="s">
        <v>102</v>
      </c>
      <c r="P492" s="2" t="s">
        <v>1567</v>
      </c>
      <c r="Q492" s="2" t="s">
        <v>43</v>
      </c>
      <c r="R492" s="2" t="s">
        <v>65</v>
      </c>
      <c r="S492" s="2" t="s">
        <v>1568</v>
      </c>
      <c r="T492" s="6">
        <v>70.367999999999995</v>
      </c>
      <c r="U492" s="2">
        <v>2</v>
      </c>
      <c r="V492" s="9">
        <v>0.2</v>
      </c>
      <c r="W492" s="6">
        <v>6.1572000000000031</v>
      </c>
      <c r="X492" s="12">
        <f>Table1[[#This Row],[Profit$]]/Table1[[#This Row],[Sales$]]</f>
        <v>8.750000000000005E-2</v>
      </c>
      <c r="Y492" s="13">
        <f>Table1[[#This Row],[Sales$]]-Table1[[#This Row],[Profit$]]</f>
        <v>64.210799999999992</v>
      </c>
      <c r="Z492" s="13">
        <f>Table1[[#This Row],[Sales$]]/Table1[[#This Row],[Quantity]]</f>
        <v>35.183999999999997</v>
      </c>
      <c r="AA492" s="13">
        <f>Table1[[#This Row],[Profit$]]/Table1[[#This Row],[Quantity]]</f>
        <v>3.0786000000000016</v>
      </c>
      <c r="AB492" s="4" t="str">
        <f>IF(Table1[[#This Row],[Profit$]]&lt;0,"loss","profit")</f>
        <v>profit</v>
      </c>
      <c r="AC492" s="4" t="str">
        <f>IF(Table1[[#This Row],[Discount]]&gt;0.2,"high",IF(Table1[[#This Row],[Discount]]&gt;0.1,"average","low"))</f>
        <v>average</v>
      </c>
      <c r="AD492" s="12">
        <f>Table1[[#This Row],[Profit$]]/Table1[[#This Row],[cost price$]]</f>
        <v>9.5890410958904174E-2</v>
      </c>
    </row>
    <row r="493" spans="1:30" ht="15.75" customHeight="1" x14ac:dyDescent="0.3">
      <c r="A493" s="2">
        <v>492</v>
      </c>
      <c r="B493" s="2" t="s">
        <v>1688</v>
      </c>
      <c r="C493" s="3">
        <v>41896</v>
      </c>
      <c r="D493" s="3" t="str">
        <f>TEXT(Table1[[#This Row],[Order Date]],"MMMM")</f>
        <v>September</v>
      </c>
      <c r="E493" s="3" t="str">
        <f>TEXT(Table1[[#This Row],[Order Date]],"YYYy")</f>
        <v>2014</v>
      </c>
      <c r="F493" s="3">
        <v>41901</v>
      </c>
      <c r="G493" s="2" t="s">
        <v>47</v>
      </c>
      <c r="H493" s="2" t="s">
        <v>1689</v>
      </c>
      <c r="I493" s="2" t="s">
        <v>1690</v>
      </c>
      <c r="J493" s="2" t="s">
        <v>23</v>
      </c>
      <c r="K493" s="2" t="s">
        <v>24</v>
      </c>
      <c r="L493" s="2" t="s">
        <v>386</v>
      </c>
      <c r="M493" s="2" t="s">
        <v>264</v>
      </c>
      <c r="N493" s="2">
        <v>14609</v>
      </c>
      <c r="O493" s="2" t="s">
        <v>145</v>
      </c>
      <c r="P493" s="2" t="s">
        <v>1691</v>
      </c>
      <c r="Q493" s="2" t="s">
        <v>43</v>
      </c>
      <c r="R493" s="2" t="s">
        <v>56</v>
      </c>
      <c r="S493" s="2" t="s">
        <v>1692</v>
      </c>
      <c r="T493" s="6">
        <v>449.15</v>
      </c>
      <c r="U493" s="2">
        <v>5</v>
      </c>
      <c r="V493" s="9">
        <v>0</v>
      </c>
      <c r="W493" s="6">
        <v>8.9829999999999899</v>
      </c>
      <c r="X493" s="12">
        <f>Table1[[#This Row],[Profit$]]/Table1[[#This Row],[Sales$]]</f>
        <v>1.999999999999998E-2</v>
      </c>
      <c r="Y493" s="13">
        <f>Table1[[#This Row],[Sales$]]-Table1[[#This Row],[Profit$]]</f>
        <v>440.16699999999997</v>
      </c>
      <c r="Z493" s="13">
        <f>Table1[[#This Row],[Sales$]]/Table1[[#This Row],[Quantity]]</f>
        <v>89.83</v>
      </c>
      <c r="AA493" s="13">
        <f>Table1[[#This Row],[Profit$]]/Table1[[#This Row],[Quantity]]</f>
        <v>1.796599999999998</v>
      </c>
      <c r="AB493" s="4" t="str">
        <f>IF(Table1[[#This Row],[Profit$]]&lt;0,"loss","profit")</f>
        <v>profit</v>
      </c>
      <c r="AC493" s="4" t="str">
        <f>IF(Table1[[#This Row],[Discount]]&gt;0.2,"high",IF(Table1[[#This Row],[Discount]]&gt;0.1,"average","low"))</f>
        <v>low</v>
      </c>
      <c r="AD493" s="12">
        <f>Table1[[#This Row],[Profit$]]/Table1[[#This Row],[cost price$]]</f>
        <v>2.04081632653061E-2</v>
      </c>
    </row>
    <row r="494" spans="1:30" ht="15.75" customHeight="1" x14ac:dyDescent="0.3">
      <c r="A494" s="2">
        <v>493</v>
      </c>
      <c r="B494" s="2" t="s">
        <v>1688</v>
      </c>
      <c r="C494" s="3">
        <v>41896</v>
      </c>
      <c r="D494" s="3" t="str">
        <f>TEXT(Table1[[#This Row],[Order Date]],"MMMM")</f>
        <v>September</v>
      </c>
      <c r="E494" s="3" t="str">
        <f>TEXT(Table1[[#This Row],[Order Date]],"YYYy")</f>
        <v>2014</v>
      </c>
      <c r="F494" s="3">
        <v>41901</v>
      </c>
      <c r="G494" s="2" t="s">
        <v>47</v>
      </c>
      <c r="H494" s="2" t="s">
        <v>1689</v>
      </c>
      <c r="I494" s="2" t="s">
        <v>1690</v>
      </c>
      <c r="J494" s="2" t="s">
        <v>23</v>
      </c>
      <c r="K494" s="2" t="s">
        <v>24</v>
      </c>
      <c r="L494" s="2" t="s">
        <v>386</v>
      </c>
      <c r="M494" s="2" t="s">
        <v>264</v>
      </c>
      <c r="N494" s="2">
        <v>14609</v>
      </c>
      <c r="O494" s="2" t="s">
        <v>145</v>
      </c>
      <c r="P494" s="2" t="s">
        <v>1693</v>
      </c>
      <c r="Q494" s="2" t="s">
        <v>43</v>
      </c>
      <c r="R494" s="2" t="s">
        <v>170</v>
      </c>
      <c r="S494" s="2" t="s">
        <v>1694</v>
      </c>
      <c r="T494" s="6">
        <v>11.07</v>
      </c>
      <c r="U494" s="2">
        <v>3</v>
      </c>
      <c r="V494" s="9">
        <v>0</v>
      </c>
      <c r="W494" s="6">
        <v>5.0921999999999992</v>
      </c>
      <c r="X494" s="12">
        <f>Table1[[#This Row],[Profit$]]/Table1[[#This Row],[Sales$]]</f>
        <v>0.45999999999999991</v>
      </c>
      <c r="Y494" s="13">
        <f>Table1[[#This Row],[Sales$]]-Table1[[#This Row],[Profit$]]</f>
        <v>5.9778000000000011</v>
      </c>
      <c r="Z494" s="13">
        <f>Table1[[#This Row],[Sales$]]/Table1[[#This Row],[Quantity]]</f>
        <v>3.69</v>
      </c>
      <c r="AA494" s="13">
        <f>Table1[[#This Row],[Profit$]]/Table1[[#This Row],[Quantity]]</f>
        <v>1.6973999999999998</v>
      </c>
      <c r="AB494" s="4" t="str">
        <f>IF(Table1[[#This Row],[Profit$]]&lt;0,"loss","profit")</f>
        <v>profit</v>
      </c>
      <c r="AC494" s="4" t="str">
        <f>IF(Table1[[#This Row],[Discount]]&gt;0.2,"high",IF(Table1[[#This Row],[Discount]]&gt;0.1,"average","low"))</f>
        <v>low</v>
      </c>
      <c r="AD494" s="12">
        <f>Table1[[#This Row],[Profit$]]/Table1[[#This Row],[cost price$]]</f>
        <v>0.85185185185185153</v>
      </c>
    </row>
    <row r="495" spans="1:30" ht="15.75" customHeight="1" x14ac:dyDescent="0.3">
      <c r="A495" s="2">
        <v>494</v>
      </c>
      <c r="B495" s="2" t="s">
        <v>1695</v>
      </c>
      <c r="C495" s="3">
        <v>42499</v>
      </c>
      <c r="D495" s="3" t="str">
        <f>TEXT(Table1[[#This Row],[Order Date]],"MMMM")</f>
        <v>May</v>
      </c>
      <c r="E495" s="3" t="str">
        <f>TEXT(Table1[[#This Row],[Order Date]],"YYYy")</f>
        <v>2016</v>
      </c>
      <c r="F495" s="3">
        <v>42504</v>
      </c>
      <c r="G495" s="2" t="s">
        <v>47</v>
      </c>
      <c r="H495" s="2" t="s">
        <v>1696</v>
      </c>
      <c r="I495" s="2" t="s">
        <v>1697</v>
      </c>
      <c r="J495" s="2" t="s">
        <v>23</v>
      </c>
      <c r="K495" s="2" t="s">
        <v>24</v>
      </c>
      <c r="L495" s="2" t="s">
        <v>92</v>
      </c>
      <c r="M495" s="2" t="s">
        <v>93</v>
      </c>
      <c r="N495" s="2">
        <v>98115</v>
      </c>
      <c r="O495" s="2" t="s">
        <v>41</v>
      </c>
      <c r="P495" s="2" t="s">
        <v>1698</v>
      </c>
      <c r="Q495" s="2" t="s">
        <v>68</v>
      </c>
      <c r="R495" s="2" t="s">
        <v>158</v>
      </c>
      <c r="S495" s="2" t="s">
        <v>1699</v>
      </c>
      <c r="T495" s="6">
        <v>93.98</v>
      </c>
      <c r="U495" s="2">
        <v>2</v>
      </c>
      <c r="V495" s="9">
        <v>0</v>
      </c>
      <c r="W495" s="6">
        <v>13.157200000000003</v>
      </c>
      <c r="X495" s="12">
        <f>Table1[[#This Row],[Profit$]]/Table1[[#This Row],[Sales$]]</f>
        <v>0.14000000000000004</v>
      </c>
      <c r="Y495" s="13">
        <f>Table1[[#This Row],[Sales$]]-Table1[[#This Row],[Profit$]]</f>
        <v>80.822800000000001</v>
      </c>
      <c r="Z495" s="13">
        <f>Table1[[#This Row],[Sales$]]/Table1[[#This Row],[Quantity]]</f>
        <v>46.99</v>
      </c>
      <c r="AA495" s="13">
        <f>Table1[[#This Row],[Profit$]]/Table1[[#This Row],[Quantity]]</f>
        <v>6.5786000000000016</v>
      </c>
      <c r="AB495" s="4" t="str">
        <f>IF(Table1[[#This Row],[Profit$]]&lt;0,"loss","profit")</f>
        <v>profit</v>
      </c>
      <c r="AC495" s="4" t="str">
        <f>IF(Table1[[#This Row],[Discount]]&gt;0.2,"high",IF(Table1[[#This Row],[Discount]]&gt;0.1,"average","low"))</f>
        <v>low</v>
      </c>
      <c r="AD495" s="12">
        <f>Table1[[#This Row],[Profit$]]/Table1[[#This Row],[cost price$]]</f>
        <v>0.16279069767441864</v>
      </c>
    </row>
    <row r="496" spans="1:30" ht="15.75" customHeight="1" x14ac:dyDescent="0.3">
      <c r="A496" s="2">
        <v>495</v>
      </c>
      <c r="B496" s="2" t="s">
        <v>1700</v>
      </c>
      <c r="C496" s="3">
        <v>42447</v>
      </c>
      <c r="D496" s="3" t="str">
        <f>TEXT(Table1[[#This Row],[Order Date]],"MMMM")</f>
        <v>March</v>
      </c>
      <c r="E496" s="3" t="str">
        <f>TEXT(Table1[[#This Row],[Order Date]],"YYYy")</f>
        <v>2016</v>
      </c>
      <c r="F496" s="3">
        <v>42450</v>
      </c>
      <c r="G496" s="2" t="s">
        <v>20</v>
      </c>
      <c r="H496" s="2" t="s">
        <v>1701</v>
      </c>
      <c r="I496" s="2" t="s">
        <v>1702</v>
      </c>
      <c r="J496" s="2" t="s">
        <v>23</v>
      </c>
      <c r="K496" s="2" t="s">
        <v>24</v>
      </c>
      <c r="L496" s="2" t="s">
        <v>331</v>
      </c>
      <c r="M496" s="2" t="s">
        <v>332</v>
      </c>
      <c r="N496" s="2">
        <v>38109</v>
      </c>
      <c r="O496" s="2" t="s">
        <v>27</v>
      </c>
      <c r="P496" s="2" t="s">
        <v>1703</v>
      </c>
      <c r="Q496" s="2" t="s">
        <v>29</v>
      </c>
      <c r="R496" s="2" t="s">
        <v>53</v>
      </c>
      <c r="S496" s="2" t="s">
        <v>1704</v>
      </c>
      <c r="T496" s="6">
        <v>189.88200000000001</v>
      </c>
      <c r="U496" s="2">
        <v>3</v>
      </c>
      <c r="V496" s="9">
        <v>0.4</v>
      </c>
      <c r="W496" s="6">
        <v>-94.941000000000017</v>
      </c>
      <c r="X496" s="12">
        <f>Table1[[#This Row],[Profit$]]/Table1[[#This Row],[Sales$]]</f>
        <v>-0.50000000000000011</v>
      </c>
      <c r="Y496" s="13">
        <f>Table1[[#This Row],[Sales$]]-Table1[[#This Row],[Profit$]]</f>
        <v>284.82300000000004</v>
      </c>
      <c r="Z496" s="13">
        <f>Table1[[#This Row],[Sales$]]/Table1[[#This Row],[Quantity]]</f>
        <v>63.294000000000004</v>
      </c>
      <c r="AA496" s="13">
        <f>Table1[[#This Row],[Profit$]]/Table1[[#This Row],[Quantity]]</f>
        <v>-31.647000000000006</v>
      </c>
      <c r="AB496" s="4" t="str">
        <f>IF(Table1[[#This Row],[Profit$]]&lt;0,"loss","profit")</f>
        <v>loss</v>
      </c>
      <c r="AC496" s="4" t="str">
        <f>IF(Table1[[#This Row],[Discount]]&gt;0.2,"high",IF(Table1[[#This Row],[Discount]]&gt;0.1,"average","low"))</f>
        <v>high</v>
      </c>
      <c r="AD496" s="12">
        <f>Table1[[#This Row],[Profit$]]/Table1[[#This Row],[cost price$]]</f>
        <v>-0.33333333333333337</v>
      </c>
    </row>
    <row r="497" spans="1:30" ht="15.75" customHeight="1" x14ac:dyDescent="0.3">
      <c r="A497" s="2">
        <v>496</v>
      </c>
      <c r="B497" s="2" t="s">
        <v>1705</v>
      </c>
      <c r="C497" s="3">
        <v>42365</v>
      </c>
      <c r="D497" s="3" t="str">
        <f>TEXT(Table1[[#This Row],[Order Date]],"MMMM")</f>
        <v>December</v>
      </c>
      <c r="E497" s="3" t="str">
        <f>TEXT(Table1[[#This Row],[Order Date]],"YYYy")</f>
        <v>2015</v>
      </c>
      <c r="F497" s="3">
        <v>42369</v>
      </c>
      <c r="G497" s="2" t="s">
        <v>47</v>
      </c>
      <c r="H497" s="2" t="s">
        <v>1706</v>
      </c>
      <c r="I497" s="2" t="s">
        <v>1707</v>
      </c>
      <c r="J497" s="2" t="s">
        <v>23</v>
      </c>
      <c r="K497" s="2" t="s">
        <v>24</v>
      </c>
      <c r="L497" s="2" t="s">
        <v>1708</v>
      </c>
      <c r="M497" s="2" t="s">
        <v>1709</v>
      </c>
      <c r="N497" s="2">
        <v>72701</v>
      </c>
      <c r="O497" s="2" t="s">
        <v>27</v>
      </c>
      <c r="P497" s="2" t="s">
        <v>1710</v>
      </c>
      <c r="Q497" s="2" t="s">
        <v>43</v>
      </c>
      <c r="R497" s="2" t="s">
        <v>170</v>
      </c>
      <c r="S497" s="2" t="s">
        <v>1711</v>
      </c>
      <c r="T497" s="6">
        <v>105.42</v>
      </c>
      <c r="U497" s="2">
        <v>2</v>
      </c>
      <c r="V497" s="9">
        <v>0</v>
      </c>
      <c r="W497" s="6">
        <v>51.655799999999999</v>
      </c>
      <c r="X497" s="12">
        <f>Table1[[#This Row],[Profit$]]/Table1[[#This Row],[Sales$]]</f>
        <v>0.49</v>
      </c>
      <c r="Y497" s="13">
        <f>Table1[[#This Row],[Sales$]]-Table1[[#This Row],[Profit$]]</f>
        <v>53.764200000000002</v>
      </c>
      <c r="Z497" s="13">
        <f>Table1[[#This Row],[Sales$]]/Table1[[#This Row],[Quantity]]</f>
        <v>52.71</v>
      </c>
      <c r="AA497" s="13">
        <f>Table1[[#This Row],[Profit$]]/Table1[[#This Row],[Quantity]]</f>
        <v>25.8279</v>
      </c>
      <c r="AB497" s="4" t="str">
        <f>IF(Table1[[#This Row],[Profit$]]&lt;0,"loss","profit")</f>
        <v>profit</v>
      </c>
      <c r="AC497" s="4" t="str">
        <f>IF(Table1[[#This Row],[Discount]]&gt;0.2,"high",IF(Table1[[#This Row],[Discount]]&gt;0.1,"average","low"))</f>
        <v>low</v>
      </c>
      <c r="AD497" s="12">
        <f>Table1[[#This Row],[Profit$]]/Table1[[#This Row],[cost price$]]</f>
        <v>0.96078431372549011</v>
      </c>
    </row>
    <row r="498" spans="1:30" ht="15.75" customHeight="1" x14ac:dyDescent="0.3">
      <c r="A498" s="2">
        <v>497</v>
      </c>
      <c r="B498" s="2" t="s">
        <v>1712</v>
      </c>
      <c r="C498" s="3">
        <v>42576</v>
      </c>
      <c r="D498" s="3" t="str">
        <f>TEXT(Table1[[#This Row],[Order Date]],"MMMM")</f>
        <v>July</v>
      </c>
      <c r="E498" s="3" t="str">
        <f>TEXT(Table1[[#This Row],[Order Date]],"YYYy")</f>
        <v>2016</v>
      </c>
      <c r="F498" s="3">
        <v>42582</v>
      </c>
      <c r="G498" s="2" t="s">
        <v>47</v>
      </c>
      <c r="H498" s="2" t="s">
        <v>1585</v>
      </c>
      <c r="I498" s="2" t="s">
        <v>1586</v>
      </c>
      <c r="J498" s="2" t="s">
        <v>23</v>
      </c>
      <c r="K498" s="2" t="s">
        <v>24</v>
      </c>
      <c r="L498" s="2" t="s">
        <v>1713</v>
      </c>
      <c r="M498" s="2" t="s">
        <v>40</v>
      </c>
      <c r="N498" s="2">
        <v>92627</v>
      </c>
      <c r="O498" s="2" t="s">
        <v>41</v>
      </c>
      <c r="P498" s="2" t="s">
        <v>1714</v>
      </c>
      <c r="Q498" s="2" t="s">
        <v>43</v>
      </c>
      <c r="R498" s="2" t="s">
        <v>72</v>
      </c>
      <c r="S498" s="2" t="s">
        <v>1715</v>
      </c>
      <c r="T498" s="6">
        <v>119.61600000000001</v>
      </c>
      <c r="U498" s="2">
        <v>8</v>
      </c>
      <c r="V498" s="9">
        <v>0.2</v>
      </c>
      <c r="W498" s="6">
        <v>40.370399999999997</v>
      </c>
      <c r="X498" s="12">
        <f>Table1[[#This Row],[Profit$]]/Table1[[#This Row],[Sales$]]</f>
        <v>0.33749999999999991</v>
      </c>
      <c r="Y498" s="13">
        <f>Table1[[#This Row],[Sales$]]-Table1[[#This Row],[Profit$]]</f>
        <v>79.245600000000024</v>
      </c>
      <c r="Z498" s="13">
        <f>Table1[[#This Row],[Sales$]]/Table1[[#This Row],[Quantity]]</f>
        <v>14.952000000000002</v>
      </c>
      <c r="AA498" s="13">
        <f>Table1[[#This Row],[Profit$]]/Table1[[#This Row],[Quantity]]</f>
        <v>5.0462999999999996</v>
      </c>
      <c r="AB498" s="4" t="str">
        <f>IF(Table1[[#This Row],[Profit$]]&lt;0,"loss","profit")</f>
        <v>profit</v>
      </c>
      <c r="AC498" s="4" t="str">
        <f>IF(Table1[[#This Row],[Discount]]&gt;0.2,"high",IF(Table1[[#This Row],[Discount]]&gt;0.1,"average","low"))</f>
        <v>average</v>
      </c>
      <c r="AD498" s="12">
        <f>Table1[[#This Row],[Profit$]]/Table1[[#This Row],[cost price$]]</f>
        <v>0.50943396226415072</v>
      </c>
    </row>
    <row r="499" spans="1:30" ht="15.75" customHeight="1" x14ac:dyDescent="0.3">
      <c r="A499" s="2">
        <v>498</v>
      </c>
      <c r="B499" s="2" t="s">
        <v>1712</v>
      </c>
      <c r="C499" s="3">
        <v>42576</v>
      </c>
      <c r="D499" s="3" t="str">
        <f>TEXT(Table1[[#This Row],[Order Date]],"MMMM")</f>
        <v>July</v>
      </c>
      <c r="E499" s="3" t="str">
        <f>TEXT(Table1[[#This Row],[Order Date]],"YYYy")</f>
        <v>2016</v>
      </c>
      <c r="F499" s="3">
        <v>42582</v>
      </c>
      <c r="G499" s="2" t="s">
        <v>47</v>
      </c>
      <c r="H499" s="2" t="s">
        <v>1585</v>
      </c>
      <c r="I499" s="2" t="s">
        <v>1586</v>
      </c>
      <c r="J499" s="2" t="s">
        <v>23</v>
      </c>
      <c r="K499" s="2" t="s">
        <v>24</v>
      </c>
      <c r="L499" s="2" t="s">
        <v>1713</v>
      </c>
      <c r="M499" s="2" t="s">
        <v>40</v>
      </c>
      <c r="N499" s="2">
        <v>92627</v>
      </c>
      <c r="O499" s="2" t="s">
        <v>41</v>
      </c>
      <c r="P499" s="2" t="s">
        <v>1716</v>
      </c>
      <c r="Q499" s="2" t="s">
        <v>29</v>
      </c>
      <c r="R499" s="2" t="s">
        <v>62</v>
      </c>
      <c r="S499" s="2" t="s">
        <v>1717</v>
      </c>
      <c r="T499" s="6">
        <v>255.76</v>
      </c>
      <c r="U499" s="2">
        <v>4</v>
      </c>
      <c r="V499" s="9">
        <v>0</v>
      </c>
      <c r="W499" s="6">
        <v>81.843199999999996</v>
      </c>
      <c r="X499" s="12">
        <f>Table1[[#This Row],[Profit$]]/Table1[[#This Row],[Sales$]]</f>
        <v>0.32</v>
      </c>
      <c r="Y499" s="13">
        <f>Table1[[#This Row],[Sales$]]-Table1[[#This Row],[Profit$]]</f>
        <v>173.91679999999999</v>
      </c>
      <c r="Z499" s="13">
        <f>Table1[[#This Row],[Sales$]]/Table1[[#This Row],[Quantity]]</f>
        <v>63.94</v>
      </c>
      <c r="AA499" s="13">
        <f>Table1[[#This Row],[Profit$]]/Table1[[#This Row],[Quantity]]</f>
        <v>20.460799999999999</v>
      </c>
      <c r="AB499" s="4" t="str">
        <f>IF(Table1[[#This Row],[Profit$]]&lt;0,"loss","profit")</f>
        <v>profit</v>
      </c>
      <c r="AC499" s="4" t="str">
        <f>IF(Table1[[#This Row],[Discount]]&gt;0.2,"high",IF(Table1[[#This Row],[Discount]]&gt;0.1,"average","low"))</f>
        <v>low</v>
      </c>
      <c r="AD499" s="12">
        <f>Table1[[#This Row],[Profit$]]/Table1[[#This Row],[cost price$]]</f>
        <v>0.47058823529411764</v>
      </c>
    </row>
    <row r="500" spans="1:30" ht="15.75" customHeight="1" x14ac:dyDescent="0.3">
      <c r="A500" s="2">
        <v>499</v>
      </c>
      <c r="B500" s="2" t="s">
        <v>1712</v>
      </c>
      <c r="C500" s="3">
        <v>42576</v>
      </c>
      <c r="D500" s="3" t="str">
        <f>TEXT(Table1[[#This Row],[Order Date]],"MMMM")</f>
        <v>July</v>
      </c>
      <c r="E500" s="3" t="str">
        <f>TEXT(Table1[[#This Row],[Order Date]],"YYYy")</f>
        <v>2016</v>
      </c>
      <c r="F500" s="3">
        <v>42582</v>
      </c>
      <c r="G500" s="2" t="s">
        <v>47</v>
      </c>
      <c r="H500" s="2" t="s">
        <v>1585</v>
      </c>
      <c r="I500" s="2" t="s">
        <v>1586</v>
      </c>
      <c r="J500" s="2" t="s">
        <v>23</v>
      </c>
      <c r="K500" s="2" t="s">
        <v>24</v>
      </c>
      <c r="L500" s="2" t="s">
        <v>1713</v>
      </c>
      <c r="M500" s="2" t="s">
        <v>40</v>
      </c>
      <c r="N500" s="2">
        <v>92627</v>
      </c>
      <c r="O500" s="2" t="s">
        <v>41</v>
      </c>
      <c r="P500" s="2" t="s">
        <v>1164</v>
      </c>
      <c r="Q500" s="2" t="s">
        <v>29</v>
      </c>
      <c r="R500" s="2" t="s">
        <v>33</v>
      </c>
      <c r="S500" s="2" t="s">
        <v>1165</v>
      </c>
      <c r="T500" s="6">
        <v>241.56799999999998</v>
      </c>
      <c r="U500" s="2">
        <v>2</v>
      </c>
      <c r="V500" s="9">
        <v>0.2</v>
      </c>
      <c r="W500" s="6">
        <v>18.11760000000001</v>
      </c>
      <c r="X500" s="12">
        <f>Table1[[#This Row],[Profit$]]/Table1[[#This Row],[Sales$]]</f>
        <v>7.5000000000000053E-2</v>
      </c>
      <c r="Y500" s="13">
        <f>Table1[[#This Row],[Sales$]]-Table1[[#This Row],[Profit$]]</f>
        <v>223.45039999999997</v>
      </c>
      <c r="Z500" s="13">
        <f>Table1[[#This Row],[Sales$]]/Table1[[#This Row],[Quantity]]</f>
        <v>120.78399999999999</v>
      </c>
      <c r="AA500" s="13">
        <f>Table1[[#This Row],[Profit$]]/Table1[[#This Row],[Quantity]]</f>
        <v>9.0588000000000051</v>
      </c>
      <c r="AB500" s="4" t="str">
        <f>IF(Table1[[#This Row],[Profit$]]&lt;0,"loss","profit")</f>
        <v>profit</v>
      </c>
      <c r="AC500" s="4" t="str">
        <f>IF(Table1[[#This Row],[Discount]]&gt;0.2,"high",IF(Table1[[#This Row],[Discount]]&gt;0.1,"average","low"))</f>
        <v>average</v>
      </c>
      <c r="AD500" s="12">
        <f>Table1[[#This Row],[Profit$]]/Table1[[#This Row],[cost price$]]</f>
        <v>8.1081081081081141E-2</v>
      </c>
    </row>
    <row r="501" spans="1:30" ht="15.75" customHeight="1" x14ac:dyDescent="0.3">
      <c r="A501" s="2">
        <v>500</v>
      </c>
      <c r="B501" s="2" t="s">
        <v>1712</v>
      </c>
      <c r="C501" s="3">
        <v>42576</v>
      </c>
      <c r="D501" s="3" t="str">
        <f>TEXT(Table1[[#This Row],[Order Date]],"MMMM")</f>
        <v>July</v>
      </c>
      <c r="E501" s="3" t="str">
        <f>TEXT(Table1[[#This Row],[Order Date]],"YYYy")</f>
        <v>2016</v>
      </c>
      <c r="F501" s="3">
        <v>42582</v>
      </c>
      <c r="G501" s="2" t="s">
        <v>47</v>
      </c>
      <c r="H501" s="2" t="s">
        <v>1585</v>
      </c>
      <c r="I501" s="2" t="s">
        <v>1586</v>
      </c>
      <c r="J501" s="2" t="s">
        <v>23</v>
      </c>
      <c r="K501" s="2" t="s">
        <v>24</v>
      </c>
      <c r="L501" s="2" t="s">
        <v>1713</v>
      </c>
      <c r="M501" s="2" t="s">
        <v>40</v>
      </c>
      <c r="N501" s="2">
        <v>92627</v>
      </c>
      <c r="O501" s="2" t="s">
        <v>41</v>
      </c>
      <c r="P501" s="2" t="s">
        <v>1718</v>
      </c>
      <c r="Q501" s="2" t="s">
        <v>29</v>
      </c>
      <c r="R501" s="2" t="s">
        <v>62</v>
      </c>
      <c r="S501" s="2" t="s">
        <v>1719</v>
      </c>
      <c r="T501" s="6">
        <v>69.3</v>
      </c>
      <c r="U501" s="2">
        <v>9</v>
      </c>
      <c r="V501" s="9">
        <v>0</v>
      </c>
      <c r="W501" s="6">
        <v>22.868999999999996</v>
      </c>
      <c r="X501" s="12">
        <f>Table1[[#This Row],[Profit$]]/Table1[[#This Row],[Sales$]]</f>
        <v>0.32999999999999996</v>
      </c>
      <c r="Y501" s="13">
        <f>Table1[[#This Row],[Sales$]]-Table1[[#This Row],[Profit$]]</f>
        <v>46.430999999999997</v>
      </c>
      <c r="Z501" s="13">
        <f>Table1[[#This Row],[Sales$]]/Table1[[#This Row],[Quantity]]</f>
        <v>7.6999999999999993</v>
      </c>
      <c r="AA501" s="13">
        <f>Table1[[#This Row],[Profit$]]/Table1[[#This Row],[Quantity]]</f>
        <v>2.5409999999999995</v>
      </c>
      <c r="AB501" s="4" t="str">
        <f>IF(Table1[[#This Row],[Profit$]]&lt;0,"loss","profit")</f>
        <v>profit</v>
      </c>
      <c r="AC501" s="4" t="str">
        <f>IF(Table1[[#This Row],[Discount]]&gt;0.2,"high",IF(Table1[[#This Row],[Discount]]&gt;0.1,"average","low"))</f>
        <v>low</v>
      </c>
      <c r="AD501" s="12">
        <f>Table1[[#This Row],[Profit$]]/Table1[[#This Row],[cost price$]]</f>
        <v>0.49253731343283574</v>
      </c>
    </row>
    <row r="502" spans="1:30" ht="15.75" customHeight="1" x14ac:dyDescent="0.3">
      <c r="A502" s="2">
        <v>501</v>
      </c>
      <c r="B502" s="2" t="s">
        <v>1720</v>
      </c>
      <c r="C502" s="3">
        <v>42520</v>
      </c>
      <c r="D502" s="3" t="str">
        <f>TEXT(Table1[[#This Row],[Order Date]],"MMMM")</f>
        <v>May</v>
      </c>
      <c r="E502" s="3" t="str">
        <f>TEXT(Table1[[#This Row],[Order Date]],"YYYy")</f>
        <v>2016</v>
      </c>
      <c r="F502" s="3">
        <v>42525</v>
      </c>
      <c r="G502" s="2" t="s">
        <v>47</v>
      </c>
      <c r="H502" s="2" t="s">
        <v>1721</v>
      </c>
      <c r="I502" s="2" t="s">
        <v>1722</v>
      </c>
      <c r="J502" s="2" t="s">
        <v>38</v>
      </c>
      <c r="K502" s="2" t="s">
        <v>24</v>
      </c>
      <c r="L502" s="2" t="s">
        <v>1723</v>
      </c>
      <c r="M502" s="2" t="s">
        <v>454</v>
      </c>
      <c r="N502" s="2">
        <v>80134</v>
      </c>
      <c r="O502" s="2" t="s">
        <v>41</v>
      </c>
      <c r="P502" s="2" t="s">
        <v>1724</v>
      </c>
      <c r="Q502" s="2" t="s">
        <v>43</v>
      </c>
      <c r="R502" s="2" t="s">
        <v>72</v>
      </c>
      <c r="S502" s="2" t="s">
        <v>1725</v>
      </c>
      <c r="T502" s="6">
        <v>22.620000000000005</v>
      </c>
      <c r="U502" s="2">
        <v>2</v>
      </c>
      <c r="V502" s="9">
        <v>0.7</v>
      </c>
      <c r="W502" s="6">
        <v>-15.079999999999998</v>
      </c>
      <c r="X502" s="12">
        <f>Table1[[#This Row],[Profit$]]/Table1[[#This Row],[Sales$]]</f>
        <v>-0.66666666666666641</v>
      </c>
      <c r="Y502" s="13">
        <f>Table1[[#This Row],[Sales$]]-Table1[[#This Row],[Profit$]]</f>
        <v>37.700000000000003</v>
      </c>
      <c r="Z502" s="13">
        <f>Table1[[#This Row],[Sales$]]/Table1[[#This Row],[Quantity]]</f>
        <v>11.310000000000002</v>
      </c>
      <c r="AA502" s="13">
        <f>Table1[[#This Row],[Profit$]]/Table1[[#This Row],[Quantity]]</f>
        <v>-7.5399999999999991</v>
      </c>
      <c r="AB502" s="4" t="str">
        <f>IF(Table1[[#This Row],[Profit$]]&lt;0,"loss","profit")</f>
        <v>loss</v>
      </c>
      <c r="AC502" s="4" t="str">
        <f>IF(Table1[[#This Row],[Discount]]&gt;0.2,"high",IF(Table1[[#This Row],[Discount]]&gt;0.1,"average","low"))</f>
        <v>high</v>
      </c>
      <c r="AD502" s="12">
        <f>Table1[[#This Row],[Profit$]]/Table1[[#This Row],[cost price$]]</f>
        <v>-0.39999999999999991</v>
      </c>
    </row>
    <row r="503" spans="1:30" ht="15.75" customHeight="1" x14ac:dyDescent="0.3">
      <c r="A503" s="2">
        <v>502</v>
      </c>
      <c r="B503" s="2" t="s">
        <v>1720</v>
      </c>
      <c r="C503" s="3">
        <v>42520</v>
      </c>
      <c r="D503" s="3" t="str">
        <f>TEXT(Table1[[#This Row],[Order Date]],"MMMM")</f>
        <v>May</v>
      </c>
      <c r="E503" s="3" t="str">
        <f>TEXT(Table1[[#This Row],[Order Date]],"YYYy")</f>
        <v>2016</v>
      </c>
      <c r="F503" s="3">
        <v>42525</v>
      </c>
      <c r="G503" s="2" t="s">
        <v>47</v>
      </c>
      <c r="H503" s="2" t="s">
        <v>1721</v>
      </c>
      <c r="I503" s="2" t="s">
        <v>1722</v>
      </c>
      <c r="J503" s="2" t="s">
        <v>38</v>
      </c>
      <c r="K503" s="2" t="s">
        <v>24</v>
      </c>
      <c r="L503" s="2" t="s">
        <v>1723</v>
      </c>
      <c r="M503" s="2" t="s">
        <v>454</v>
      </c>
      <c r="N503" s="2">
        <v>80134</v>
      </c>
      <c r="O503" s="2" t="s">
        <v>41</v>
      </c>
      <c r="P503" s="2" t="s">
        <v>1726</v>
      </c>
      <c r="Q503" s="2" t="s">
        <v>43</v>
      </c>
      <c r="R503" s="2" t="s">
        <v>72</v>
      </c>
      <c r="S503" s="2" t="s">
        <v>1727</v>
      </c>
      <c r="T503" s="6">
        <v>14.952000000000004</v>
      </c>
      <c r="U503" s="2">
        <v>2</v>
      </c>
      <c r="V503" s="9">
        <v>0.7</v>
      </c>
      <c r="W503" s="6">
        <v>-11.961599999999997</v>
      </c>
      <c r="X503" s="12">
        <f>Table1[[#This Row],[Profit$]]/Table1[[#This Row],[Sales$]]</f>
        <v>-0.7999999999999996</v>
      </c>
      <c r="Y503" s="13">
        <f>Table1[[#This Row],[Sales$]]-Table1[[#This Row],[Profit$]]</f>
        <v>26.913600000000002</v>
      </c>
      <c r="Z503" s="13">
        <f>Table1[[#This Row],[Sales$]]/Table1[[#This Row],[Quantity]]</f>
        <v>7.4760000000000018</v>
      </c>
      <c r="AA503" s="13">
        <f>Table1[[#This Row],[Profit$]]/Table1[[#This Row],[Quantity]]</f>
        <v>-5.9807999999999986</v>
      </c>
      <c r="AB503" s="4" t="str">
        <f>IF(Table1[[#This Row],[Profit$]]&lt;0,"loss","profit")</f>
        <v>loss</v>
      </c>
      <c r="AC503" s="4" t="str">
        <f>IF(Table1[[#This Row],[Discount]]&gt;0.2,"high",IF(Table1[[#This Row],[Discount]]&gt;0.1,"average","low"))</f>
        <v>high</v>
      </c>
      <c r="AD503" s="12">
        <f>Table1[[#This Row],[Profit$]]/Table1[[#This Row],[cost price$]]</f>
        <v>-0.44444444444444431</v>
      </c>
    </row>
    <row r="504" spans="1:30" ht="15.75" customHeight="1" x14ac:dyDescent="0.3">
      <c r="A504" s="2">
        <v>503</v>
      </c>
      <c r="B504" s="2" t="s">
        <v>1720</v>
      </c>
      <c r="C504" s="3">
        <v>42520</v>
      </c>
      <c r="D504" s="3" t="str">
        <f>TEXT(Table1[[#This Row],[Order Date]],"MMMM")</f>
        <v>May</v>
      </c>
      <c r="E504" s="3" t="str">
        <f>TEXT(Table1[[#This Row],[Order Date]],"YYYy")</f>
        <v>2016</v>
      </c>
      <c r="F504" s="3">
        <v>42525</v>
      </c>
      <c r="G504" s="2" t="s">
        <v>47</v>
      </c>
      <c r="H504" s="2" t="s">
        <v>1721</v>
      </c>
      <c r="I504" s="2" t="s">
        <v>1722</v>
      </c>
      <c r="J504" s="2" t="s">
        <v>38</v>
      </c>
      <c r="K504" s="2" t="s">
        <v>24</v>
      </c>
      <c r="L504" s="2" t="s">
        <v>1723</v>
      </c>
      <c r="M504" s="2" t="s">
        <v>454</v>
      </c>
      <c r="N504" s="2">
        <v>80134</v>
      </c>
      <c r="O504" s="2" t="s">
        <v>41</v>
      </c>
      <c r="P504" s="2" t="s">
        <v>1728</v>
      </c>
      <c r="Q504" s="2" t="s">
        <v>29</v>
      </c>
      <c r="R504" s="2" t="s">
        <v>33</v>
      </c>
      <c r="S504" s="2" t="s">
        <v>1729</v>
      </c>
      <c r="T504" s="6">
        <v>801.5680000000001</v>
      </c>
      <c r="U504" s="2">
        <v>2</v>
      </c>
      <c r="V504" s="9">
        <v>0.2</v>
      </c>
      <c r="W504" s="6">
        <v>50.097999999999985</v>
      </c>
      <c r="X504" s="12">
        <f>Table1[[#This Row],[Profit$]]/Table1[[#This Row],[Sales$]]</f>
        <v>6.2499999999999972E-2</v>
      </c>
      <c r="Y504" s="13">
        <f>Table1[[#This Row],[Sales$]]-Table1[[#This Row],[Profit$]]</f>
        <v>751.47000000000014</v>
      </c>
      <c r="Z504" s="13">
        <f>Table1[[#This Row],[Sales$]]/Table1[[#This Row],[Quantity]]</f>
        <v>400.78400000000005</v>
      </c>
      <c r="AA504" s="13">
        <f>Table1[[#This Row],[Profit$]]/Table1[[#This Row],[Quantity]]</f>
        <v>25.048999999999992</v>
      </c>
      <c r="AB504" s="4" t="str">
        <f>IF(Table1[[#This Row],[Profit$]]&lt;0,"loss","profit")</f>
        <v>profit</v>
      </c>
      <c r="AC504" s="4" t="str">
        <f>IF(Table1[[#This Row],[Discount]]&gt;0.2,"high",IF(Table1[[#This Row],[Discount]]&gt;0.1,"average","low"))</f>
        <v>average</v>
      </c>
      <c r="AD504" s="12">
        <f>Table1[[#This Row],[Profit$]]/Table1[[#This Row],[cost price$]]</f>
        <v>6.6666666666666638E-2</v>
      </c>
    </row>
    <row r="505" spans="1:30" ht="15.75" customHeight="1" x14ac:dyDescent="0.3">
      <c r="A505" s="2">
        <v>504</v>
      </c>
      <c r="B505" s="2" t="s">
        <v>1720</v>
      </c>
      <c r="C505" s="3">
        <v>42520</v>
      </c>
      <c r="D505" s="3" t="str">
        <f>TEXT(Table1[[#This Row],[Order Date]],"MMMM")</f>
        <v>May</v>
      </c>
      <c r="E505" s="3" t="str">
        <f>TEXT(Table1[[#This Row],[Order Date]],"YYYy")</f>
        <v>2016</v>
      </c>
      <c r="F505" s="3">
        <v>42525</v>
      </c>
      <c r="G505" s="2" t="s">
        <v>47</v>
      </c>
      <c r="H505" s="2" t="s">
        <v>1721</v>
      </c>
      <c r="I505" s="2" t="s">
        <v>1722</v>
      </c>
      <c r="J505" s="2" t="s">
        <v>38</v>
      </c>
      <c r="K505" s="2" t="s">
        <v>24</v>
      </c>
      <c r="L505" s="2" t="s">
        <v>1723</v>
      </c>
      <c r="M505" s="2" t="s">
        <v>454</v>
      </c>
      <c r="N505" s="2">
        <v>80134</v>
      </c>
      <c r="O505" s="2" t="s">
        <v>41</v>
      </c>
      <c r="P505" s="2" t="s">
        <v>1730</v>
      </c>
      <c r="Q505" s="2" t="s">
        <v>43</v>
      </c>
      <c r="R505" s="2" t="s">
        <v>72</v>
      </c>
      <c r="S505" s="2" t="s">
        <v>1731</v>
      </c>
      <c r="T505" s="6">
        <v>2.3760000000000003</v>
      </c>
      <c r="U505" s="2">
        <v>3</v>
      </c>
      <c r="V505" s="9">
        <v>0.7</v>
      </c>
      <c r="W505" s="6">
        <v>-1.9007999999999998</v>
      </c>
      <c r="X505" s="12">
        <f>Table1[[#This Row],[Profit$]]/Table1[[#This Row],[Sales$]]</f>
        <v>-0.79999999999999982</v>
      </c>
      <c r="Y505" s="13">
        <f>Table1[[#This Row],[Sales$]]-Table1[[#This Row],[Profit$]]</f>
        <v>4.2767999999999997</v>
      </c>
      <c r="Z505" s="13">
        <f>Table1[[#This Row],[Sales$]]/Table1[[#This Row],[Quantity]]</f>
        <v>0.79200000000000015</v>
      </c>
      <c r="AA505" s="13">
        <f>Table1[[#This Row],[Profit$]]/Table1[[#This Row],[Quantity]]</f>
        <v>-0.63359999999999994</v>
      </c>
      <c r="AB505" s="4" t="str">
        <f>IF(Table1[[#This Row],[Profit$]]&lt;0,"loss","profit")</f>
        <v>loss</v>
      </c>
      <c r="AC505" s="4" t="str">
        <f>IF(Table1[[#This Row],[Discount]]&gt;0.2,"high",IF(Table1[[#This Row],[Discount]]&gt;0.1,"average","low"))</f>
        <v>high</v>
      </c>
      <c r="AD505" s="12">
        <f>Table1[[#This Row],[Profit$]]/Table1[[#This Row],[cost price$]]</f>
        <v>-0.44444444444444442</v>
      </c>
    </row>
    <row r="506" spans="1:30" ht="15.75" customHeight="1" x14ac:dyDescent="0.3">
      <c r="A506" s="2">
        <v>505</v>
      </c>
      <c r="B506" s="2" t="s">
        <v>1720</v>
      </c>
      <c r="C506" s="3">
        <v>42520</v>
      </c>
      <c r="D506" s="3" t="str">
        <f>TEXT(Table1[[#This Row],[Order Date]],"MMMM")</f>
        <v>May</v>
      </c>
      <c r="E506" s="3" t="str">
        <f>TEXT(Table1[[#This Row],[Order Date]],"YYYy")</f>
        <v>2016</v>
      </c>
      <c r="F506" s="3">
        <v>42525</v>
      </c>
      <c r="G506" s="2" t="s">
        <v>47</v>
      </c>
      <c r="H506" s="2" t="s">
        <v>1721</v>
      </c>
      <c r="I506" s="2" t="s">
        <v>1722</v>
      </c>
      <c r="J506" s="2" t="s">
        <v>38</v>
      </c>
      <c r="K506" s="2" t="s">
        <v>24</v>
      </c>
      <c r="L506" s="2" t="s">
        <v>1723</v>
      </c>
      <c r="M506" s="2" t="s">
        <v>454</v>
      </c>
      <c r="N506" s="2">
        <v>80134</v>
      </c>
      <c r="O506" s="2" t="s">
        <v>41</v>
      </c>
      <c r="P506" s="2" t="s">
        <v>1732</v>
      </c>
      <c r="Q506" s="2" t="s">
        <v>43</v>
      </c>
      <c r="R506" s="2" t="s">
        <v>87</v>
      </c>
      <c r="S506" s="2" t="s">
        <v>1733</v>
      </c>
      <c r="T506" s="6">
        <v>32.792000000000002</v>
      </c>
      <c r="U506" s="2">
        <v>1</v>
      </c>
      <c r="V506" s="9">
        <v>0.2</v>
      </c>
      <c r="W506" s="6">
        <v>11.8871</v>
      </c>
      <c r="X506" s="12">
        <f>Table1[[#This Row],[Profit$]]/Table1[[#This Row],[Sales$]]</f>
        <v>0.36249999999999999</v>
      </c>
      <c r="Y506" s="13">
        <f>Table1[[#This Row],[Sales$]]-Table1[[#This Row],[Profit$]]</f>
        <v>20.904900000000001</v>
      </c>
      <c r="Z506" s="13">
        <f>Table1[[#This Row],[Sales$]]/Table1[[#This Row],[Quantity]]</f>
        <v>32.792000000000002</v>
      </c>
      <c r="AA506" s="13">
        <f>Table1[[#This Row],[Profit$]]/Table1[[#This Row],[Quantity]]</f>
        <v>11.8871</v>
      </c>
      <c r="AB506" s="4" t="str">
        <f>IF(Table1[[#This Row],[Profit$]]&lt;0,"loss","profit")</f>
        <v>profit</v>
      </c>
      <c r="AC506" s="4" t="str">
        <f>IF(Table1[[#This Row],[Discount]]&gt;0.2,"high",IF(Table1[[#This Row],[Discount]]&gt;0.1,"average","low"))</f>
        <v>average</v>
      </c>
      <c r="AD506" s="12">
        <f>Table1[[#This Row],[Profit$]]/Table1[[#This Row],[cost price$]]</f>
        <v>0.56862745098039214</v>
      </c>
    </row>
    <row r="507" spans="1:30" ht="15.75" customHeight="1" x14ac:dyDescent="0.3">
      <c r="A507" s="2">
        <v>506</v>
      </c>
      <c r="B507" s="2" t="s">
        <v>1734</v>
      </c>
      <c r="C507" s="3">
        <v>43051</v>
      </c>
      <c r="D507" s="3" t="str">
        <f>TEXT(Table1[[#This Row],[Order Date]],"MMMM")</f>
        <v>November</v>
      </c>
      <c r="E507" s="3" t="str">
        <f>TEXT(Table1[[#This Row],[Order Date]],"YYYy")</f>
        <v>2017</v>
      </c>
      <c r="F507" s="3">
        <v>43054</v>
      </c>
      <c r="G507" s="2" t="s">
        <v>20</v>
      </c>
      <c r="H507" s="2" t="s">
        <v>1576</v>
      </c>
      <c r="I507" s="2" t="s">
        <v>1577</v>
      </c>
      <c r="J507" s="2" t="s">
        <v>38</v>
      </c>
      <c r="K507" s="2" t="s">
        <v>24</v>
      </c>
      <c r="L507" s="2" t="s">
        <v>263</v>
      </c>
      <c r="M507" s="2" t="s">
        <v>264</v>
      </c>
      <c r="N507" s="2">
        <v>10024</v>
      </c>
      <c r="O507" s="2" t="s">
        <v>145</v>
      </c>
      <c r="P507" s="2" t="s">
        <v>542</v>
      </c>
      <c r="Q507" s="2" t="s">
        <v>43</v>
      </c>
      <c r="R507" s="2" t="s">
        <v>72</v>
      </c>
      <c r="S507" s="2" t="s">
        <v>543</v>
      </c>
      <c r="T507" s="6">
        <v>15.920000000000002</v>
      </c>
      <c r="U507" s="2">
        <v>5</v>
      </c>
      <c r="V507" s="9">
        <v>0.2</v>
      </c>
      <c r="W507" s="6">
        <v>5.3729999999999993</v>
      </c>
      <c r="X507" s="12">
        <f>Table1[[#This Row],[Profit$]]/Table1[[#This Row],[Sales$]]</f>
        <v>0.33749999999999991</v>
      </c>
      <c r="Y507" s="13">
        <f>Table1[[#This Row],[Sales$]]-Table1[[#This Row],[Profit$]]</f>
        <v>10.547000000000002</v>
      </c>
      <c r="Z507" s="13">
        <f>Table1[[#This Row],[Sales$]]/Table1[[#This Row],[Quantity]]</f>
        <v>3.1840000000000002</v>
      </c>
      <c r="AA507" s="13">
        <f>Table1[[#This Row],[Profit$]]/Table1[[#This Row],[Quantity]]</f>
        <v>1.0745999999999998</v>
      </c>
      <c r="AB507" s="4" t="str">
        <f>IF(Table1[[#This Row],[Profit$]]&lt;0,"loss","profit")</f>
        <v>profit</v>
      </c>
      <c r="AC507" s="4" t="str">
        <f>IF(Table1[[#This Row],[Discount]]&gt;0.2,"high",IF(Table1[[#This Row],[Discount]]&gt;0.1,"average","low"))</f>
        <v>average</v>
      </c>
      <c r="AD507" s="12">
        <f>Table1[[#This Row],[Profit$]]/Table1[[#This Row],[cost price$]]</f>
        <v>0.50943396226415072</v>
      </c>
    </row>
    <row r="508" spans="1:30" ht="15.75" customHeight="1" x14ac:dyDescent="0.3">
      <c r="A508" s="2">
        <v>507</v>
      </c>
      <c r="B508" s="2" t="s">
        <v>1735</v>
      </c>
      <c r="C508" s="3">
        <v>42079</v>
      </c>
      <c r="D508" s="3" t="str">
        <f>TEXT(Table1[[#This Row],[Order Date]],"MMMM")</f>
        <v>March</v>
      </c>
      <c r="E508" s="3" t="str">
        <f>TEXT(Table1[[#This Row],[Order Date]],"YYYy")</f>
        <v>2015</v>
      </c>
      <c r="F508" s="3">
        <v>42085</v>
      </c>
      <c r="G508" s="2" t="s">
        <v>47</v>
      </c>
      <c r="H508" s="2" t="s">
        <v>1736</v>
      </c>
      <c r="I508" s="2" t="s">
        <v>1737</v>
      </c>
      <c r="J508" s="2" t="s">
        <v>23</v>
      </c>
      <c r="K508" s="2" t="s">
        <v>24</v>
      </c>
      <c r="L508" s="2" t="s">
        <v>1738</v>
      </c>
      <c r="M508" s="2" t="s">
        <v>1272</v>
      </c>
      <c r="N508" s="2">
        <v>30318</v>
      </c>
      <c r="O508" s="2" t="s">
        <v>27</v>
      </c>
      <c r="P508" s="2" t="s">
        <v>1739</v>
      </c>
      <c r="Q508" s="2" t="s">
        <v>43</v>
      </c>
      <c r="R508" s="2" t="s">
        <v>65</v>
      </c>
      <c r="S508" s="2" t="s">
        <v>1740</v>
      </c>
      <c r="T508" s="6">
        <v>2.74</v>
      </c>
      <c r="U508" s="2">
        <v>1</v>
      </c>
      <c r="V508" s="9">
        <v>0</v>
      </c>
      <c r="W508" s="6">
        <v>0.73980000000000024</v>
      </c>
      <c r="X508" s="12">
        <f>Table1[[#This Row],[Profit$]]/Table1[[#This Row],[Sales$]]</f>
        <v>0.27000000000000007</v>
      </c>
      <c r="Y508" s="13">
        <f>Table1[[#This Row],[Sales$]]-Table1[[#This Row],[Profit$]]</f>
        <v>2.0002</v>
      </c>
      <c r="Z508" s="13">
        <f>Table1[[#This Row],[Sales$]]/Table1[[#This Row],[Quantity]]</f>
        <v>2.74</v>
      </c>
      <c r="AA508" s="13">
        <f>Table1[[#This Row],[Profit$]]/Table1[[#This Row],[Quantity]]</f>
        <v>0.73980000000000024</v>
      </c>
      <c r="AB508" s="4" t="str">
        <f>IF(Table1[[#This Row],[Profit$]]&lt;0,"loss","profit")</f>
        <v>profit</v>
      </c>
      <c r="AC508" s="4" t="str">
        <f>IF(Table1[[#This Row],[Discount]]&gt;0.2,"high",IF(Table1[[#This Row],[Discount]]&gt;0.1,"average","low"))</f>
        <v>low</v>
      </c>
      <c r="AD508" s="12">
        <f>Table1[[#This Row],[Profit$]]/Table1[[#This Row],[cost price$]]</f>
        <v>0.36986301369863028</v>
      </c>
    </row>
    <row r="509" spans="1:30" ht="15.75" customHeight="1" x14ac:dyDescent="0.3">
      <c r="A509" s="2">
        <v>508</v>
      </c>
      <c r="B509" s="2" t="s">
        <v>1735</v>
      </c>
      <c r="C509" s="3">
        <v>42079</v>
      </c>
      <c r="D509" s="3" t="str">
        <f>TEXT(Table1[[#This Row],[Order Date]],"MMMM")</f>
        <v>March</v>
      </c>
      <c r="E509" s="3" t="str">
        <f>TEXT(Table1[[#This Row],[Order Date]],"YYYy")</f>
        <v>2015</v>
      </c>
      <c r="F509" s="3">
        <v>42085</v>
      </c>
      <c r="G509" s="2" t="s">
        <v>47</v>
      </c>
      <c r="H509" s="2" t="s">
        <v>1736</v>
      </c>
      <c r="I509" s="2" t="s">
        <v>1737</v>
      </c>
      <c r="J509" s="2" t="s">
        <v>23</v>
      </c>
      <c r="K509" s="2" t="s">
        <v>24</v>
      </c>
      <c r="L509" s="2" t="s">
        <v>1738</v>
      </c>
      <c r="M509" s="2" t="s">
        <v>1272</v>
      </c>
      <c r="N509" s="2">
        <v>30318</v>
      </c>
      <c r="O509" s="2" t="s">
        <v>27</v>
      </c>
      <c r="P509" s="2" t="s">
        <v>1741</v>
      </c>
      <c r="Q509" s="2" t="s">
        <v>43</v>
      </c>
      <c r="R509" s="2" t="s">
        <v>65</v>
      </c>
      <c r="S509" s="2" t="s">
        <v>1742</v>
      </c>
      <c r="T509" s="6">
        <v>8.34</v>
      </c>
      <c r="U509" s="2">
        <v>3</v>
      </c>
      <c r="V509" s="9">
        <v>0</v>
      </c>
      <c r="W509" s="6">
        <v>2.1683999999999997</v>
      </c>
      <c r="X509" s="12">
        <f>Table1[[#This Row],[Profit$]]/Table1[[#This Row],[Sales$]]</f>
        <v>0.25999999999999995</v>
      </c>
      <c r="Y509" s="13">
        <f>Table1[[#This Row],[Sales$]]-Table1[[#This Row],[Profit$]]</f>
        <v>6.1715999999999998</v>
      </c>
      <c r="Z509" s="13">
        <f>Table1[[#This Row],[Sales$]]/Table1[[#This Row],[Quantity]]</f>
        <v>2.78</v>
      </c>
      <c r="AA509" s="13">
        <f>Table1[[#This Row],[Profit$]]/Table1[[#This Row],[Quantity]]</f>
        <v>0.72279999999999989</v>
      </c>
      <c r="AB509" s="4" t="str">
        <f>IF(Table1[[#This Row],[Profit$]]&lt;0,"loss","profit")</f>
        <v>profit</v>
      </c>
      <c r="AC509" s="4" t="str">
        <f>IF(Table1[[#This Row],[Discount]]&gt;0.2,"high",IF(Table1[[#This Row],[Discount]]&gt;0.1,"average","low"))</f>
        <v>low</v>
      </c>
      <c r="AD509" s="12">
        <f>Table1[[#This Row],[Profit$]]/Table1[[#This Row],[cost price$]]</f>
        <v>0.35135135135135132</v>
      </c>
    </row>
    <row r="510" spans="1:30" ht="15.75" customHeight="1" x14ac:dyDescent="0.3">
      <c r="A510" s="2">
        <v>509</v>
      </c>
      <c r="B510" s="2" t="s">
        <v>1735</v>
      </c>
      <c r="C510" s="3">
        <v>42079</v>
      </c>
      <c r="D510" s="3" t="str">
        <f>TEXT(Table1[[#This Row],[Order Date]],"MMMM")</f>
        <v>March</v>
      </c>
      <c r="E510" s="3" t="str">
        <f>TEXT(Table1[[#This Row],[Order Date]],"YYYy")</f>
        <v>2015</v>
      </c>
      <c r="F510" s="3">
        <v>42085</v>
      </c>
      <c r="G510" s="2" t="s">
        <v>47</v>
      </c>
      <c r="H510" s="2" t="s">
        <v>1736</v>
      </c>
      <c r="I510" s="2" t="s">
        <v>1737</v>
      </c>
      <c r="J510" s="2" t="s">
        <v>23</v>
      </c>
      <c r="K510" s="2" t="s">
        <v>24</v>
      </c>
      <c r="L510" s="2" t="s">
        <v>1738</v>
      </c>
      <c r="M510" s="2" t="s">
        <v>1272</v>
      </c>
      <c r="N510" s="2">
        <v>30318</v>
      </c>
      <c r="O510" s="2" t="s">
        <v>27</v>
      </c>
      <c r="P510" s="2" t="s">
        <v>953</v>
      </c>
      <c r="Q510" s="2" t="s">
        <v>43</v>
      </c>
      <c r="R510" s="2" t="s">
        <v>56</v>
      </c>
      <c r="S510" s="2" t="s">
        <v>1743</v>
      </c>
      <c r="T510" s="6">
        <v>46.74</v>
      </c>
      <c r="U510" s="2">
        <v>3</v>
      </c>
      <c r="V510" s="9">
        <v>0</v>
      </c>
      <c r="W510" s="6">
        <v>11.684999999999999</v>
      </c>
      <c r="X510" s="12">
        <f>Table1[[#This Row],[Profit$]]/Table1[[#This Row],[Sales$]]</f>
        <v>0.24999999999999997</v>
      </c>
      <c r="Y510" s="13">
        <f>Table1[[#This Row],[Sales$]]-Table1[[#This Row],[Profit$]]</f>
        <v>35.055000000000007</v>
      </c>
      <c r="Z510" s="13">
        <f>Table1[[#This Row],[Sales$]]/Table1[[#This Row],[Quantity]]</f>
        <v>15.58</v>
      </c>
      <c r="AA510" s="13">
        <f>Table1[[#This Row],[Profit$]]/Table1[[#This Row],[Quantity]]</f>
        <v>3.8949999999999996</v>
      </c>
      <c r="AB510" s="4" t="str">
        <f>IF(Table1[[#This Row],[Profit$]]&lt;0,"loss","profit")</f>
        <v>profit</v>
      </c>
      <c r="AC510" s="4" t="str">
        <f>IF(Table1[[#This Row],[Discount]]&gt;0.2,"high",IF(Table1[[#This Row],[Discount]]&gt;0.1,"average","low"))</f>
        <v>low</v>
      </c>
      <c r="AD510" s="12">
        <f>Table1[[#This Row],[Profit$]]/Table1[[#This Row],[cost price$]]</f>
        <v>0.33333333333333326</v>
      </c>
    </row>
    <row r="511" spans="1:30" ht="15.75" customHeight="1" x14ac:dyDescent="0.3">
      <c r="A511" s="2">
        <v>510</v>
      </c>
      <c r="B511" s="2" t="s">
        <v>1735</v>
      </c>
      <c r="C511" s="3">
        <v>42079</v>
      </c>
      <c r="D511" s="3" t="str">
        <f>TEXT(Table1[[#This Row],[Order Date]],"MMMM")</f>
        <v>March</v>
      </c>
      <c r="E511" s="3" t="str">
        <f>TEXT(Table1[[#This Row],[Order Date]],"YYYy")</f>
        <v>2015</v>
      </c>
      <c r="F511" s="3">
        <v>42085</v>
      </c>
      <c r="G511" s="2" t="s">
        <v>47</v>
      </c>
      <c r="H511" s="2" t="s">
        <v>1736</v>
      </c>
      <c r="I511" s="2" t="s">
        <v>1737</v>
      </c>
      <c r="J511" s="2" t="s">
        <v>23</v>
      </c>
      <c r="K511" s="2" t="s">
        <v>24</v>
      </c>
      <c r="L511" s="2" t="s">
        <v>1738</v>
      </c>
      <c r="M511" s="2" t="s">
        <v>1272</v>
      </c>
      <c r="N511" s="2">
        <v>30318</v>
      </c>
      <c r="O511" s="2" t="s">
        <v>27</v>
      </c>
      <c r="P511" s="2" t="s">
        <v>1744</v>
      </c>
      <c r="Q511" s="2" t="s">
        <v>43</v>
      </c>
      <c r="R511" s="2" t="s">
        <v>72</v>
      </c>
      <c r="S511" s="2" t="s">
        <v>1745</v>
      </c>
      <c r="T511" s="6">
        <v>6354.95</v>
      </c>
      <c r="U511" s="2">
        <v>5</v>
      </c>
      <c r="V511" s="9">
        <v>0</v>
      </c>
      <c r="W511" s="6">
        <v>3177.4749999999999</v>
      </c>
      <c r="X511" s="12">
        <f>Table1[[#This Row],[Profit$]]/Table1[[#This Row],[Sales$]]</f>
        <v>0.5</v>
      </c>
      <c r="Y511" s="13">
        <f>Table1[[#This Row],[Sales$]]-Table1[[#This Row],[Profit$]]</f>
        <v>3177.4749999999999</v>
      </c>
      <c r="Z511" s="13">
        <f>Table1[[#This Row],[Sales$]]/Table1[[#This Row],[Quantity]]</f>
        <v>1270.99</v>
      </c>
      <c r="AA511" s="13">
        <f>Table1[[#This Row],[Profit$]]/Table1[[#This Row],[Quantity]]</f>
        <v>635.495</v>
      </c>
      <c r="AB511" s="4" t="str">
        <f>IF(Table1[[#This Row],[Profit$]]&lt;0,"loss","profit")</f>
        <v>profit</v>
      </c>
      <c r="AC511" s="4" t="str">
        <f>IF(Table1[[#This Row],[Discount]]&gt;0.2,"high",IF(Table1[[#This Row],[Discount]]&gt;0.1,"average","low"))</f>
        <v>low</v>
      </c>
      <c r="AD511" s="12">
        <f>Table1[[#This Row],[Profit$]]/Table1[[#This Row],[cost price$]]</f>
        <v>1</v>
      </c>
    </row>
    <row r="512" spans="1:30" ht="15.75" customHeight="1" x14ac:dyDescent="0.3">
      <c r="A512" s="2">
        <v>511</v>
      </c>
      <c r="B512" s="2" t="s">
        <v>1746</v>
      </c>
      <c r="C512" s="3">
        <v>43065</v>
      </c>
      <c r="D512" s="3" t="str">
        <f>TEXT(Table1[[#This Row],[Order Date]],"MMMM")</f>
        <v>November</v>
      </c>
      <c r="E512" s="3" t="str">
        <f>TEXT(Table1[[#This Row],[Order Date]],"YYYy")</f>
        <v>2017</v>
      </c>
      <c r="F512" s="3">
        <v>43066</v>
      </c>
      <c r="G512" s="2" t="s">
        <v>185</v>
      </c>
      <c r="H512" s="2" t="s">
        <v>1747</v>
      </c>
      <c r="I512" s="2" t="s">
        <v>1748</v>
      </c>
      <c r="J512" s="2" t="s">
        <v>23</v>
      </c>
      <c r="K512" s="2" t="s">
        <v>24</v>
      </c>
      <c r="L512" s="2" t="s">
        <v>1749</v>
      </c>
      <c r="M512" s="2" t="s">
        <v>594</v>
      </c>
      <c r="N512" s="2">
        <v>64118</v>
      </c>
      <c r="O512" s="2" t="s">
        <v>102</v>
      </c>
      <c r="P512" s="2" t="s">
        <v>1750</v>
      </c>
      <c r="Q512" s="2" t="s">
        <v>29</v>
      </c>
      <c r="R512" s="2" t="s">
        <v>62</v>
      </c>
      <c r="S512" s="2" t="s">
        <v>1751</v>
      </c>
      <c r="T512" s="6">
        <v>126.30000000000001</v>
      </c>
      <c r="U512" s="2">
        <v>3</v>
      </c>
      <c r="V512" s="9">
        <v>0</v>
      </c>
      <c r="W512" s="6">
        <v>40.415999999999997</v>
      </c>
      <c r="X512" s="12">
        <f>Table1[[#This Row],[Profit$]]/Table1[[#This Row],[Sales$]]</f>
        <v>0.31999999999999995</v>
      </c>
      <c r="Y512" s="13">
        <f>Table1[[#This Row],[Sales$]]-Table1[[#This Row],[Profit$]]</f>
        <v>85.884000000000015</v>
      </c>
      <c r="Z512" s="13">
        <f>Table1[[#This Row],[Sales$]]/Table1[[#This Row],[Quantity]]</f>
        <v>42.1</v>
      </c>
      <c r="AA512" s="13">
        <f>Table1[[#This Row],[Profit$]]/Table1[[#This Row],[Quantity]]</f>
        <v>13.472</v>
      </c>
      <c r="AB512" s="4" t="str">
        <f>IF(Table1[[#This Row],[Profit$]]&lt;0,"loss","profit")</f>
        <v>profit</v>
      </c>
      <c r="AC512" s="4" t="str">
        <f>IF(Table1[[#This Row],[Discount]]&gt;0.2,"high",IF(Table1[[#This Row],[Discount]]&gt;0.1,"average","low"))</f>
        <v>low</v>
      </c>
      <c r="AD512" s="12">
        <f>Table1[[#This Row],[Profit$]]/Table1[[#This Row],[cost price$]]</f>
        <v>0.47058823529411753</v>
      </c>
    </row>
    <row r="513" spans="1:30" ht="15.75" customHeight="1" x14ac:dyDescent="0.3">
      <c r="A513" s="2">
        <v>512</v>
      </c>
      <c r="B513" s="2" t="s">
        <v>1746</v>
      </c>
      <c r="C513" s="3">
        <v>43065</v>
      </c>
      <c r="D513" s="3" t="str">
        <f>TEXT(Table1[[#This Row],[Order Date]],"MMMM")</f>
        <v>November</v>
      </c>
      <c r="E513" s="3" t="str">
        <f>TEXT(Table1[[#This Row],[Order Date]],"YYYy")</f>
        <v>2017</v>
      </c>
      <c r="F513" s="3">
        <v>43066</v>
      </c>
      <c r="G513" s="2" t="s">
        <v>185</v>
      </c>
      <c r="H513" s="2" t="s">
        <v>1747</v>
      </c>
      <c r="I513" s="2" t="s">
        <v>1748</v>
      </c>
      <c r="J513" s="2" t="s">
        <v>23</v>
      </c>
      <c r="K513" s="2" t="s">
        <v>24</v>
      </c>
      <c r="L513" s="2" t="s">
        <v>1749</v>
      </c>
      <c r="M513" s="2" t="s">
        <v>594</v>
      </c>
      <c r="N513" s="2">
        <v>64118</v>
      </c>
      <c r="O513" s="2" t="s">
        <v>102</v>
      </c>
      <c r="P513" s="2" t="s">
        <v>1752</v>
      </c>
      <c r="Q513" s="2" t="s">
        <v>68</v>
      </c>
      <c r="R513" s="2" t="s">
        <v>158</v>
      </c>
      <c r="S513" s="2" t="s">
        <v>1753</v>
      </c>
      <c r="T513" s="6">
        <v>38.04</v>
      </c>
      <c r="U513" s="2">
        <v>2</v>
      </c>
      <c r="V513" s="9">
        <v>0</v>
      </c>
      <c r="W513" s="6">
        <v>12.172799999999999</v>
      </c>
      <c r="X513" s="12">
        <f>Table1[[#This Row],[Profit$]]/Table1[[#This Row],[Sales$]]</f>
        <v>0.31999999999999995</v>
      </c>
      <c r="Y513" s="13">
        <f>Table1[[#This Row],[Sales$]]-Table1[[#This Row],[Profit$]]</f>
        <v>25.8672</v>
      </c>
      <c r="Z513" s="13">
        <f>Table1[[#This Row],[Sales$]]/Table1[[#This Row],[Quantity]]</f>
        <v>19.02</v>
      </c>
      <c r="AA513" s="13">
        <f>Table1[[#This Row],[Profit$]]/Table1[[#This Row],[Quantity]]</f>
        <v>6.0863999999999994</v>
      </c>
      <c r="AB513" s="4" t="str">
        <f>IF(Table1[[#This Row],[Profit$]]&lt;0,"loss","profit")</f>
        <v>profit</v>
      </c>
      <c r="AC513" s="4" t="str">
        <f>IF(Table1[[#This Row],[Discount]]&gt;0.2,"high",IF(Table1[[#This Row],[Discount]]&gt;0.1,"average","low"))</f>
        <v>low</v>
      </c>
      <c r="AD513" s="12">
        <f>Table1[[#This Row],[Profit$]]/Table1[[#This Row],[cost price$]]</f>
        <v>0.47058823529411759</v>
      </c>
    </row>
    <row r="514" spans="1:30" ht="15.75" customHeight="1" x14ac:dyDescent="0.3">
      <c r="A514" s="2">
        <v>513</v>
      </c>
      <c r="B514" s="2" t="s">
        <v>1754</v>
      </c>
      <c r="C514" s="3">
        <v>42663</v>
      </c>
      <c r="D514" s="3" t="str">
        <f>TEXT(Table1[[#This Row],[Order Date]],"MMMM")</f>
        <v>October</v>
      </c>
      <c r="E514" s="3" t="str">
        <f>TEXT(Table1[[#This Row],[Order Date]],"YYYy")</f>
        <v>2016</v>
      </c>
      <c r="F514" s="3">
        <v>42666</v>
      </c>
      <c r="G514" s="2" t="s">
        <v>185</v>
      </c>
      <c r="H514" s="2" t="s">
        <v>1418</v>
      </c>
      <c r="I514" s="2" t="s">
        <v>1419</v>
      </c>
      <c r="J514" s="2" t="s">
        <v>23</v>
      </c>
      <c r="K514" s="2" t="s">
        <v>24</v>
      </c>
      <c r="L514" s="2" t="s">
        <v>604</v>
      </c>
      <c r="M514" s="2" t="s">
        <v>495</v>
      </c>
      <c r="N514" s="2">
        <v>43055</v>
      </c>
      <c r="O514" s="2" t="s">
        <v>145</v>
      </c>
      <c r="P514" s="2" t="s">
        <v>363</v>
      </c>
      <c r="Q514" s="2" t="s">
        <v>43</v>
      </c>
      <c r="R514" s="2" t="s">
        <v>65</v>
      </c>
      <c r="S514" s="2" t="s">
        <v>364</v>
      </c>
      <c r="T514" s="6">
        <v>7.1519999999999992</v>
      </c>
      <c r="U514" s="2">
        <v>3</v>
      </c>
      <c r="V514" s="9">
        <v>0.2</v>
      </c>
      <c r="W514" s="6">
        <v>0.71520000000000028</v>
      </c>
      <c r="X514" s="12">
        <f>Table1[[#This Row],[Profit$]]/Table1[[#This Row],[Sales$]]</f>
        <v>0.10000000000000005</v>
      </c>
      <c r="Y514" s="13">
        <f>Table1[[#This Row],[Sales$]]-Table1[[#This Row],[Profit$]]</f>
        <v>6.436799999999999</v>
      </c>
      <c r="Z514" s="13">
        <f>Table1[[#This Row],[Sales$]]/Table1[[#This Row],[Quantity]]</f>
        <v>2.3839999999999999</v>
      </c>
      <c r="AA514" s="13">
        <f>Table1[[#This Row],[Profit$]]/Table1[[#This Row],[Quantity]]</f>
        <v>0.23840000000000008</v>
      </c>
      <c r="AB514" s="4" t="str">
        <f>IF(Table1[[#This Row],[Profit$]]&lt;0,"loss","profit")</f>
        <v>profit</v>
      </c>
      <c r="AC514" s="4" t="str">
        <f>IF(Table1[[#This Row],[Discount]]&gt;0.2,"high",IF(Table1[[#This Row],[Discount]]&gt;0.1,"average","low"))</f>
        <v>average</v>
      </c>
      <c r="AD514" s="12">
        <f>Table1[[#This Row],[Profit$]]/Table1[[#This Row],[cost price$]]</f>
        <v>0.11111111111111117</v>
      </c>
    </row>
    <row r="515" spans="1:30" ht="15.75" customHeight="1" x14ac:dyDescent="0.3">
      <c r="A515" s="2">
        <v>514</v>
      </c>
      <c r="B515" s="2" t="s">
        <v>1755</v>
      </c>
      <c r="C515" s="3">
        <v>43090</v>
      </c>
      <c r="D515" s="3" t="str">
        <f>TEXT(Table1[[#This Row],[Order Date]],"MMMM")</f>
        <v>December</v>
      </c>
      <c r="E515" s="3" t="str">
        <f>TEXT(Table1[[#This Row],[Order Date]],"YYYy")</f>
        <v>2017</v>
      </c>
      <c r="F515" s="3">
        <v>43094</v>
      </c>
      <c r="G515" s="2" t="s">
        <v>47</v>
      </c>
      <c r="H515" s="2" t="s">
        <v>1756</v>
      </c>
      <c r="I515" s="2" t="s">
        <v>1757</v>
      </c>
      <c r="J515" s="2" t="s">
        <v>23</v>
      </c>
      <c r="K515" s="2" t="s">
        <v>24</v>
      </c>
      <c r="L515" s="2" t="s">
        <v>39</v>
      </c>
      <c r="M515" s="2" t="s">
        <v>40</v>
      </c>
      <c r="N515" s="2">
        <v>90049</v>
      </c>
      <c r="O515" s="2" t="s">
        <v>41</v>
      </c>
      <c r="P515" s="2" t="s">
        <v>1758</v>
      </c>
      <c r="Q515" s="2" t="s">
        <v>43</v>
      </c>
      <c r="R515" s="2" t="s">
        <v>65</v>
      </c>
      <c r="S515" s="2" t="s">
        <v>1759</v>
      </c>
      <c r="T515" s="6">
        <v>6.63</v>
      </c>
      <c r="U515" s="2">
        <v>3</v>
      </c>
      <c r="V515" s="9">
        <v>0</v>
      </c>
      <c r="W515" s="6">
        <v>1.7901</v>
      </c>
      <c r="X515" s="12">
        <f>Table1[[#This Row],[Profit$]]/Table1[[#This Row],[Sales$]]</f>
        <v>0.27</v>
      </c>
      <c r="Y515" s="13">
        <f>Table1[[#This Row],[Sales$]]-Table1[[#This Row],[Profit$]]</f>
        <v>4.8399000000000001</v>
      </c>
      <c r="Z515" s="13">
        <f>Table1[[#This Row],[Sales$]]/Table1[[#This Row],[Quantity]]</f>
        <v>2.21</v>
      </c>
      <c r="AA515" s="13">
        <f>Table1[[#This Row],[Profit$]]/Table1[[#This Row],[Quantity]]</f>
        <v>0.59670000000000001</v>
      </c>
      <c r="AB515" s="4" t="str">
        <f>IF(Table1[[#This Row],[Profit$]]&lt;0,"loss","profit")</f>
        <v>profit</v>
      </c>
      <c r="AC515" s="4" t="str">
        <f>IF(Table1[[#This Row],[Discount]]&gt;0.2,"high",IF(Table1[[#This Row],[Discount]]&gt;0.1,"average","low"))</f>
        <v>low</v>
      </c>
      <c r="AD515" s="12">
        <f>Table1[[#This Row],[Profit$]]/Table1[[#This Row],[cost price$]]</f>
        <v>0.36986301369863012</v>
      </c>
    </row>
    <row r="516" spans="1:30" ht="15.75" customHeight="1" x14ac:dyDescent="0.3">
      <c r="A516" s="2">
        <v>515</v>
      </c>
      <c r="B516" s="2" t="s">
        <v>1755</v>
      </c>
      <c r="C516" s="3">
        <v>43090</v>
      </c>
      <c r="D516" s="3" t="str">
        <f>TEXT(Table1[[#This Row],[Order Date]],"MMMM")</f>
        <v>December</v>
      </c>
      <c r="E516" s="3" t="str">
        <f>TEXT(Table1[[#This Row],[Order Date]],"YYYy")</f>
        <v>2017</v>
      </c>
      <c r="F516" s="3">
        <v>43094</v>
      </c>
      <c r="G516" s="2" t="s">
        <v>47</v>
      </c>
      <c r="H516" s="2" t="s">
        <v>1756</v>
      </c>
      <c r="I516" s="2" t="s">
        <v>1757</v>
      </c>
      <c r="J516" s="2" t="s">
        <v>23</v>
      </c>
      <c r="K516" s="2" t="s">
        <v>24</v>
      </c>
      <c r="L516" s="2" t="s">
        <v>39</v>
      </c>
      <c r="M516" s="2" t="s">
        <v>40</v>
      </c>
      <c r="N516" s="2">
        <v>90049</v>
      </c>
      <c r="O516" s="2" t="s">
        <v>41</v>
      </c>
      <c r="P516" s="2" t="s">
        <v>1760</v>
      </c>
      <c r="Q516" s="2" t="s">
        <v>43</v>
      </c>
      <c r="R516" s="2" t="s">
        <v>65</v>
      </c>
      <c r="S516" s="2" t="s">
        <v>1761</v>
      </c>
      <c r="T516" s="6">
        <v>5.88</v>
      </c>
      <c r="U516" s="2">
        <v>2</v>
      </c>
      <c r="V516" s="9">
        <v>0</v>
      </c>
      <c r="W516" s="6">
        <v>1.7051999999999996</v>
      </c>
      <c r="X516" s="12">
        <f>Table1[[#This Row],[Profit$]]/Table1[[#This Row],[Sales$]]</f>
        <v>0.28999999999999992</v>
      </c>
      <c r="Y516" s="13">
        <f>Table1[[#This Row],[Sales$]]-Table1[[#This Row],[Profit$]]</f>
        <v>4.1748000000000003</v>
      </c>
      <c r="Z516" s="13">
        <f>Table1[[#This Row],[Sales$]]/Table1[[#This Row],[Quantity]]</f>
        <v>2.94</v>
      </c>
      <c r="AA516" s="13">
        <f>Table1[[#This Row],[Profit$]]/Table1[[#This Row],[Quantity]]</f>
        <v>0.8525999999999998</v>
      </c>
      <c r="AB516" s="4" t="str">
        <f>IF(Table1[[#This Row],[Profit$]]&lt;0,"loss","profit")</f>
        <v>profit</v>
      </c>
      <c r="AC516" s="4" t="str">
        <f>IF(Table1[[#This Row],[Discount]]&gt;0.2,"high",IF(Table1[[#This Row],[Discount]]&gt;0.1,"average","low"))</f>
        <v>low</v>
      </c>
      <c r="AD516" s="12">
        <f>Table1[[#This Row],[Profit$]]/Table1[[#This Row],[cost price$]]</f>
        <v>0.40845070422535201</v>
      </c>
    </row>
    <row r="517" spans="1:30" ht="15.75" customHeight="1" x14ac:dyDescent="0.3">
      <c r="A517" s="2">
        <v>516</v>
      </c>
      <c r="B517" s="2" t="s">
        <v>1762</v>
      </c>
      <c r="C517" s="3">
        <v>42757</v>
      </c>
      <c r="D517" s="3" t="str">
        <f>TEXT(Table1[[#This Row],[Order Date]],"MMMM")</f>
        <v>January</v>
      </c>
      <c r="E517" s="3" t="str">
        <f>TEXT(Table1[[#This Row],[Order Date]],"YYYy")</f>
        <v>2017</v>
      </c>
      <c r="F517" s="3">
        <v>42762</v>
      </c>
      <c r="G517" s="2" t="s">
        <v>47</v>
      </c>
      <c r="H517" s="2" t="s">
        <v>528</v>
      </c>
      <c r="I517" s="2" t="s">
        <v>529</v>
      </c>
      <c r="J517" s="2" t="s">
        <v>99</v>
      </c>
      <c r="K517" s="2" t="s">
        <v>24</v>
      </c>
      <c r="L517" s="2" t="s">
        <v>1763</v>
      </c>
      <c r="M517" s="2" t="s">
        <v>1764</v>
      </c>
      <c r="N517" s="2">
        <v>59405</v>
      </c>
      <c r="O517" s="2" t="s">
        <v>41</v>
      </c>
      <c r="P517" s="2" t="s">
        <v>1765</v>
      </c>
      <c r="Q517" s="2" t="s">
        <v>68</v>
      </c>
      <c r="R517" s="2" t="s">
        <v>1216</v>
      </c>
      <c r="S517" s="2" t="s">
        <v>1766</v>
      </c>
      <c r="T517" s="6">
        <v>2999.95</v>
      </c>
      <c r="U517" s="2">
        <v>5</v>
      </c>
      <c r="V517" s="9">
        <v>0</v>
      </c>
      <c r="W517" s="6">
        <v>1379.9769999999999</v>
      </c>
      <c r="X517" s="12">
        <f>Table1[[#This Row],[Profit$]]/Table1[[#This Row],[Sales$]]</f>
        <v>0.45999999999999996</v>
      </c>
      <c r="Y517" s="13">
        <f>Table1[[#This Row],[Sales$]]-Table1[[#This Row],[Profit$]]</f>
        <v>1619.973</v>
      </c>
      <c r="Z517" s="13">
        <f>Table1[[#This Row],[Sales$]]/Table1[[#This Row],[Quantity]]</f>
        <v>599.99</v>
      </c>
      <c r="AA517" s="13">
        <f>Table1[[#This Row],[Profit$]]/Table1[[#This Row],[Quantity]]</f>
        <v>275.99539999999996</v>
      </c>
      <c r="AB517" s="4" t="str">
        <f>IF(Table1[[#This Row],[Profit$]]&lt;0,"loss","profit")</f>
        <v>profit</v>
      </c>
      <c r="AC517" s="4" t="str">
        <f>IF(Table1[[#This Row],[Discount]]&gt;0.2,"high",IF(Table1[[#This Row],[Discount]]&gt;0.1,"average","low"))</f>
        <v>low</v>
      </c>
      <c r="AD517" s="12">
        <f>Table1[[#This Row],[Profit$]]/Table1[[#This Row],[cost price$]]</f>
        <v>0.85185185185185175</v>
      </c>
    </row>
    <row r="518" spans="1:30" ht="15.75" customHeight="1" x14ac:dyDescent="0.3">
      <c r="A518" s="2">
        <v>517</v>
      </c>
      <c r="B518" s="2" t="s">
        <v>1762</v>
      </c>
      <c r="C518" s="3">
        <v>42757</v>
      </c>
      <c r="D518" s="3" t="str">
        <f>TEXT(Table1[[#This Row],[Order Date]],"MMMM")</f>
        <v>January</v>
      </c>
      <c r="E518" s="3" t="str">
        <f>TEXT(Table1[[#This Row],[Order Date]],"YYYy")</f>
        <v>2017</v>
      </c>
      <c r="F518" s="3">
        <v>42762</v>
      </c>
      <c r="G518" s="2" t="s">
        <v>47</v>
      </c>
      <c r="H518" s="2" t="s">
        <v>528</v>
      </c>
      <c r="I518" s="2" t="s">
        <v>529</v>
      </c>
      <c r="J518" s="2" t="s">
        <v>99</v>
      </c>
      <c r="K518" s="2" t="s">
        <v>24</v>
      </c>
      <c r="L518" s="2" t="s">
        <v>1763</v>
      </c>
      <c r="M518" s="2" t="s">
        <v>1764</v>
      </c>
      <c r="N518" s="2">
        <v>59405</v>
      </c>
      <c r="O518" s="2" t="s">
        <v>41</v>
      </c>
      <c r="P518" s="2" t="s">
        <v>1767</v>
      </c>
      <c r="Q518" s="2" t="s">
        <v>43</v>
      </c>
      <c r="R518" s="2" t="s">
        <v>56</v>
      </c>
      <c r="S518" s="2" t="s">
        <v>1768</v>
      </c>
      <c r="T518" s="6">
        <v>51.449999999999996</v>
      </c>
      <c r="U518" s="2">
        <v>3</v>
      </c>
      <c r="V518" s="9">
        <v>0</v>
      </c>
      <c r="W518" s="6">
        <v>13.891499999999999</v>
      </c>
      <c r="X518" s="12">
        <f>Table1[[#This Row],[Profit$]]/Table1[[#This Row],[Sales$]]</f>
        <v>0.27</v>
      </c>
      <c r="Y518" s="13">
        <f>Table1[[#This Row],[Sales$]]-Table1[[#This Row],[Profit$]]</f>
        <v>37.558499999999995</v>
      </c>
      <c r="Z518" s="13">
        <f>Table1[[#This Row],[Sales$]]/Table1[[#This Row],[Quantity]]</f>
        <v>17.149999999999999</v>
      </c>
      <c r="AA518" s="13">
        <f>Table1[[#This Row],[Profit$]]/Table1[[#This Row],[Quantity]]</f>
        <v>4.6304999999999996</v>
      </c>
      <c r="AB518" s="4" t="str">
        <f>IF(Table1[[#This Row],[Profit$]]&lt;0,"loss","profit")</f>
        <v>profit</v>
      </c>
      <c r="AC518" s="4" t="str">
        <f>IF(Table1[[#This Row],[Discount]]&gt;0.2,"high",IF(Table1[[#This Row],[Discount]]&gt;0.1,"average","low"))</f>
        <v>low</v>
      </c>
      <c r="AD518" s="12">
        <f>Table1[[#This Row],[Profit$]]/Table1[[#This Row],[cost price$]]</f>
        <v>0.36986301369863017</v>
      </c>
    </row>
    <row r="519" spans="1:30" ht="15.75" customHeight="1" x14ac:dyDescent="0.3">
      <c r="A519" s="2">
        <v>518</v>
      </c>
      <c r="B519" s="2" t="s">
        <v>1762</v>
      </c>
      <c r="C519" s="3">
        <v>42757</v>
      </c>
      <c r="D519" s="3" t="str">
        <f>TEXT(Table1[[#This Row],[Order Date]],"MMMM")</f>
        <v>January</v>
      </c>
      <c r="E519" s="3" t="str">
        <f>TEXT(Table1[[#This Row],[Order Date]],"YYYy")</f>
        <v>2017</v>
      </c>
      <c r="F519" s="3">
        <v>42762</v>
      </c>
      <c r="G519" s="2" t="s">
        <v>47</v>
      </c>
      <c r="H519" s="2" t="s">
        <v>528</v>
      </c>
      <c r="I519" s="2" t="s">
        <v>529</v>
      </c>
      <c r="J519" s="2" t="s">
        <v>99</v>
      </c>
      <c r="K519" s="2" t="s">
        <v>24</v>
      </c>
      <c r="L519" s="2" t="s">
        <v>1763</v>
      </c>
      <c r="M519" s="2" t="s">
        <v>1764</v>
      </c>
      <c r="N519" s="2">
        <v>59405</v>
      </c>
      <c r="O519" s="2" t="s">
        <v>41</v>
      </c>
      <c r="P519" s="2" t="s">
        <v>1769</v>
      </c>
      <c r="Q519" s="2" t="s">
        <v>43</v>
      </c>
      <c r="R519" s="2" t="s">
        <v>87</v>
      </c>
      <c r="S519" s="2" t="s">
        <v>1770</v>
      </c>
      <c r="T519" s="6">
        <v>11.96</v>
      </c>
      <c r="U519" s="2">
        <v>2</v>
      </c>
      <c r="V519" s="9">
        <v>0</v>
      </c>
      <c r="W519" s="6">
        <v>5.3819999999999997</v>
      </c>
      <c r="X519" s="12">
        <f>Table1[[#This Row],[Profit$]]/Table1[[#This Row],[Sales$]]</f>
        <v>0.44999999999999996</v>
      </c>
      <c r="Y519" s="13">
        <f>Table1[[#This Row],[Sales$]]-Table1[[#This Row],[Profit$]]</f>
        <v>6.5780000000000012</v>
      </c>
      <c r="Z519" s="13">
        <f>Table1[[#This Row],[Sales$]]/Table1[[#This Row],[Quantity]]</f>
        <v>5.98</v>
      </c>
      <c r="AA519" s="13">
        <f>Table1[[#This Row],[Profit$]]/Table1[[#This Row],[Quantity]]</f>
        <v>2.6909999999999998</v>
      </c>
      <c r="AB519" s="4" t="str">
        <f>IF(Table1[[#This Row],[Profit$]]&lt;0,"loss","profit")</f>
        <v>profit</v>
      </c>
      <c r="AC519" s="4" t="str">
        <f>IF(Table1[[#This Row],[Discount]]&gt;0.2,"high",IF(Table1[[#This Row],[Discount]]&gt;0.1,"average","low"))</f>
        <v>low</v>
      </c>
      <c r="AD519" s="12">
        <f>Table1[[#This Row],[Profit$]]/Table1[[#This Row],[cost price$]]</f>
        <v>0.81818181818181801</v>
      </c>
    </row>
    <row r="520" spans="1:30" ht="15.75" customHeight="1" x14ac:dyDescent="0.3">
      <c r="A520" s="2">
        <v>519</v>
      </c>
      <c r="B520" s="2" t="s">
        <v>1762</v>
      </c>
      <c r="C520" s="3">
        <v>42757</v>
      </c>
      <c r="D520" s="3" t="str">
        <f>TEXT(Table1[[#This Row],[Order Date]],"MMMM")</f>
        <v>January</v>
      </c>
      <c r="E520" s="3" t="str">
        <f>TEXT(Table1[[#This Row],[Order Date]],"YYYy")</f>
        <v>2017</v>
      </c>
      <c r="F520" s="3">
        <v>42762</v>
      </c>
      <c r="G520" s="2" t="s">
        <v>47</v>
      </c>
      <c r="H520" s="2" t="s">
        <v>528</v>
      </c>
      <c r="I520" s="2" t="s">
        <v>529</v>
      </c>
      <c r="J520" s="2" t="s">
        <v>99</v>
      </c>
      <c r="K520" s="2" t="s">
        <v>24</v>
      </c>
      <c r="L520" s="2" t="s">
        <v>1763</v>
      </c>
      <c r="M520" s="2" t="s">
        <v>1764</v>
      </c>
      <c r="N520" s="2">
        <v>59405</v>
      </c>
      <c r="O520" s="2" t="s">
        <v>41</v>
      </c>
      <c r="P520" s="2" t="s">
        <v>1771</v>
      </c>
      <c r="Q520" s="2" t="s">
        <v>43</v>
      </c>
      <c r="R520" s="2" t="s">
        <v>56</v>
      </c>
      <c r="S520" s="2" t="s">
        <v>1772</v>
      </c>
      <c r="T520" s="6">
        <v>1126.02</v>
      </c>
      <c r="U520" s="2">
        <v>3</v>
      </c>
      <c r="V520" s="9">
        <v>0</v>
      </c>
      <c r="W520" s="6">
        <v>56.300999999999988</v>
      </c>
      <c r="X520" s="12">
        <f>Table1[[#This Row],[Profit$]]/Table1[[#This Row],[Sales$]]</f>
        <v>4.9999999999999989E-2</v>
      </c>
      <c r="Y520" s="13">
        <f>Table1[[#This Row],[Sales$]]-Table1[[#This Row],[Profit$]]</f>
        <v>1069.7190000000001</v>
      </c>
      <c r="Z520" s="13">
        <f>Table1[[#This Row],[Sales$]]/Table1[[#This Row],[Quantity]]</f>
        <v>375.34</v>
      </c>
      <c r="AA520" s="13">
        <f>Table1[[#This Row],[Profit$]]/Table1[[#This Row],[Quantity]]</f>
        <v>18.766999999999996</v>
      </c>
      <c r="AB520" s="4" t="str">
        <f>IF(Table1[[#This Row],[Profit$]]&lt;0,"loss","profit")</f>
        <v>profit</v>
      </c>
      <c r="AC520" s="4" t="str">
        <f>IF(Table1[[#This Row],[Discount]]&gt;0.2,"high",IF(Table1[[#This Row],[Discount]]&gt;0.1,"average","low"))</f>
        <v>low</v>
      </c>
      <c r="AD520" s="12">
        <f>Table1[[#This Row],[Profit$]]/Table1[[#This Row],[cost price$]]</f>
        <v>5.2631578947368404E-2</v>
      </c>
    </row>
    <row r="521" spans="1:30" ht="15.75" customHeight="1" x14ac:dyDescent="0.3">
      <c r="A521" s="2">
        <v>520</v>
      </c>
      <c r="B521" s="2" t="s">
        <v>1773</v>
      </c>
      <c r="C521" s="3">
        <v>42085</v>
      </c>
      <c r="D521" s="3" t="str">
        <f>TEXT(Table1[[#This Row],[Order Date]],"MMMM")</f>
        <v>March</v>
      </c>
      <c r="E521" s="3" t="str">
        <f>TEXT(Table1[[#This Row],[Order Date]],"YYYy")</f>
        <v>2015</v>
      </c>
      <c r="F521" s="3">
        <v>42089</v>
      </c>
      <c r="G521" s="2" t="s">
        <v>47</v>
      </c>
      <c r="H521" s="2" t="s">
        <v>1774</v>
      </c>
      <c r="I521" s="2" t="s">
        <v>1775</v>
      </c>
      <c r="J521" s="2" t="s">
        <v>23</v>
      </c>
      <c r="K521" s="2" t="s">
        <v>24</v>
      </c>
      <c r="L521" s="2" t="s">
        <v>181</v>
      </c>
      <c r="M521" s="2" t="s">
        <v>101</v>
      </c>
      <c r="N521" s="2">
        <v>77041</v>
      </c>
      <c r="O521" s="2" t="s">
        <v>102</v>
      </c>
      <c r="P521" s="2" t="s">
        <v>227</v>
      </c>
      <c r="Q521" s="2" t="s">
        <v>68</v>
      </c>
      <c r="R521" s="2" t="s">
        <v>158</v>
      </c>
      <c r="S521" s="2" t="s">
        <v>228</v>
      </c>
      <c r="T521" s="6">
        <v>18.391999999999999</v>
      </c>
      <c r="U521" s="2">
        <v>1</v>
      </c>
      <c r="V521" s="9">
        <v>0.2</v>
      </c>
      <c r="W521" s="6">
        <v>5.2877000000000001</v>
      </c>
      <c r="X521" s="12">
        <f>Table1[[#This Row],[Profit$]]/Table1[[#This Row],[Sales$]]</f>
        <v>0.28750000000000003</v>
      </c>
      <c r="Y521" s="13">
        <f>Table1[[#This Row],[Sales$]]-Table1[[#This Row],[Profit$]]</f>
        <v>13.104299999999999</v>
      </c>
      <c r="Z521" s="13">
        <f>Table1[[#This Row],[Sales$]]/Table1[[#This Row],[Quantity]]</f>
        <v>18.391999999999999</v>
      </c>
      <c r="AA521" s="13">
        <f>Table1[[#This Row],[Profit$]]/Table1[[#This Row],[Quantity]]</f>
        <v>5.2877000000000001</v>
      </c>
      <c r="AB521" s="4" t="str">
        <f>IF(Table1[[#This Row],[Profit$]]&lt;0,"loss","profit")</f>
        <v>profit</v>
      </c>
      <c r="AC521" s="4" t="str">
        <f>IF(Table1[[#This Row],[Discount]]&gt;0.2,"high",IF(Table1[[#This Row],[Discount]]&gt;0.1,"average","low"))</f>
        <v>average</v>
      </c>
      <c r="AD521" s="12">
        <f>Table1[[#This Row],[Profit$]]/Table1[[#This Row],[cost price$]]</f>
        <v>0.40350877192982459</v>
      </c>
    </row>
    <row r="522" spans="1:30" ht="15.75" customHeight="1" x14ac:dyDescent="0.3">
      <c r="A522" s="2">
        <v>521</v>
      </c>
      <c r="B522" s="2" t="s">
        <v>1773</v>
      </c>
      <c r="C522" s="3">
        <v>42085</v>
      </c>
      <c r="D522" s="3" t="str">
        <f>TEXT(Table1[[#This Row],[Order Date]],"MMMM")</f>
        <v>March</v>
      </c>
      <c r="E522" s="3" t="str">
        <f>TEXT(Table1[[#This Row],[Order Date]],"YYYy")</f>
        <v>2015</v>
      </c>
      <c r="F522" s="3">
        <v>42089</v>
      </c>
      <c r="G522" s="2" t="s">
        <v>47</v>
      </c>
      <c r="H522" s="2" t="s">
        <v>1774</v>
      </c>
      <c r="I522" s="2" t="s">
        <v>1775</v>
      </c>
      <c r="J522" s="2" t="s">
        <v>23</v>
      </c>
      <c r="K522" s="2" t="s">
        <v>24</v>
      </c>
      <c r="L522" s="2" t="s">
        <v>181</v>
      </c>
      <c r="M522" s="2" t="s">
        <v>101</v>
      </c>
      <c r="N522" s="2">
        <v>77041</v>
      </c>
      <c r="O522" s="2" t="s">
        <v>102</v>
      </c>
      <c r="P522" s="2" t="s">
        <v>1776</v>
      </c>
      <c r="Q522" s="2" t="s">
        <v>43</v>
      </c>
      <c r="R522" s="2" t="s">
        <v>56</v>
      </c>
      <c r="S522" s="2" t="s">
        <v>1777</v>
      </c>
      <c r="T522" s="6">
        <v>129.56800000000001</v>
      </c>
      <c r="U522" s="2">
        <v>2</v>
      </c>
      <c r="V522" s="9">
        <v>0.2</v>
      </c>
      <c r="W522" s="6">
        <v>-25.91360000000001</v>
      </c>
      <c r="X522" s="12">
        <f>Table1[[#This Row],[Profit$]]/Table1[[#This Row],[Sales$]]</f>
        <v>-0.20000000000000007</v>
      </c>
      <c r="Y522" s="13">
        <f>Table1[[#This Row],[Sales$]]-Table1[[#This Row],[Profit$]]</f>
        <v>155.48160000000001</v>
      </c>
      <c r="Z522" s="13">
        <f>Table1[[#This Row],[Sales$]]/Table1[[#This Row],[Quantity]]</f>
        <v>64.784000000000006</v>
      </c>
      <c r="AA522" s="13">
        <f>Table1[[#This Row],[Profit$]]/Table1[[#This Row],[Quantity]]</f>
        <v>-12.956800000000005</v>
      </c>
      <c r="AB522" s="4" t="str">
        <f>IF(Table1[[#This Row],[Profit$]]&lt;0,"loss","profit")</f>
        <v>loss</v>
      </c>
      <c r="AC522" s="4" t="str">
        <f>IF(Table1[[#This Row],[Discount]]&gt;0.2,"high",IF(Table1[[#This Row],[Discount]]&gt;0.1,"average","low"))</f>
        <v>average</v>
      </c>
      <c r="AD522" s="12">
        <f>Table1[[#This Row],[Profit$]]/Table1[[#This Row],[cost price$]]</f>
        <v>-0.16666666666666671</v>
      </c>
    </row>
    <row r="523" spans="1:30" ht="15.75" customHeight="1" x14ac:dyDescent="0.3">
      <c r="A523" s="2">
        <v>522</v>
      </c>
      <c r="B523" s="2" t="s">
        <v>1773</v>
      </c>
      <c r="C523" s="3">
        <v>42085</v>
      </c>
      <c r="D523" s="3" t="str">
        <f>TEXT(Table1[[#This Row],[Order Date]],"MMMM")</f>
        <v>March</v>
      </c>
      <c r="E523" s="3" t="str">
        <f>TEXT(Table1[[#This Row],[Order Date]],"YYYy")</f>
        <v>2015</v>
      </c>
      <c r="F523" s="3">
        <v>42089</v>
      </c>
      <c r="G523" s="2" t="s">
        <v>47</v>
      </c>
      <c r="H523" s="2" t="s">
        <v>1774</v>
      </c>
      <c r="I523" s="2" t="s">
        <v>1775</v>
      </c>
      <c r="J523" s="2" t="s">
        <v>23</v>
      </c>
      <c r="K523" s="2" t="s">
        <v>24</v>
      </c>
      <c r="L523" s="2" t="s">
        <v>181</v>
      </c>
      <c r="M523" s="2" t="s">
        <v>101</v>
      </c>
      <c r="N523" s="2">
        <v>77041</v>
      </c>
      <c r="O523" s="2" t="s">
        <v>102</v>
      </c>
      <c r="P523" s="2" t="s">
        <v>1778</v>
      </c>
      <c r="Q523" s="2" t="s">
        <v>43</v>
      </c>
      <c r="R523" s="2" t="s">
        <v>72</v>
      </c>
      <c r="S523" s="2" t="s">
        <v>1779</v>
      </c>
      <c r="T523" s="6">
        <v>14.111999999999997</v>
      </c>
      <c r="U523" s="2">
        <v>9</v>
      </c>
      <c r="V523" s="9">
        <v>0.8</v>
      </c>
      <c r="W523" s="6">
        <v>-21.167999999999999</v>
      </c>
      <c r="X523" s="12">
        <f>Table1[[#This Row],[Profit$]]/Table1[[#This Row],[Sales$]]</f>
        <v>-1.5000000000000002</v>
      </c>
      <c r="Y523" s="13">
        <f>Table1[[#This Row],[Sales$]]-Table1[[#This Row],[Profit$]]</f>
        <v>35.279999999999994</v>
      </c>
      <c r="Z523" s="13">
        <f>Table1[[#This Row],[Sales$]]/Table1[[#This Row],[Quantity]]</f>
        <v>1.5679999999999996</v>
      </c>
      <c r="AA523" s="13">
        <f>Table1[[#This Row],[Profit$]]/Table1[[#This Row],[Quantity]]</f>
        <v>-2.3519999999999999</v>
      </c>
      <c r="AB523" s="4" t="str">
        <f>IF(Table1[[#This Row],[Profit$]]&lt;0,"loss","profit")</f>
        <v>loss</v>
      </c>
      <c r="AC523" s="4" t="str">
        <f>IF(Table1[[#This Row],[Discount]]&gt;0.2,"high",IF(Table1[[#This Row],[Discount]]&gt;0.1,"average","low"))</f>
        <v>high</v>
      </c>
      <c r="AD523" s="12">
        <f>Table1[[#This Row],[Profit$]]/Table1[[#This Row],[cost price$]]</f>
        <v>-0.60000000000000009</v>
      </c>
    </row>
    <row r="524" spans="1:30" ht="15.75" customHeight="1" x14ac:dyDescent="0.3">
      <c r="A524" s="2">
        <v>523</v>
      </c>
      <c r="B524" s="2" t="s">
        <v>1780</v>
      </c>
      <c r="C524" s="3">
        <v>42758</v>
      </c>
      <c r="D524" s="3" t="str">
        <f>TEXT(Table1[[#This Row],[Order Date]],"MMMM")</f>
        <v>January</v>
      </c>
      <c r="E524" s="3" t="str">
        <f>TEXT(Table1[[#This Row],[Order Date]],"YYYy")</f>
        <v>2017</v>
      </c>
      <c r="F524" s="3">
        <v>42760</v>
      </c>
      <c r="G524" s="2" t="s">
        <v>185</v>
      </c>
      <c r="H524" s="2" t="s">
        <v>1781</v>
      </c>
      <c r="I524" s="2" t="s">
        <v>1782</v>
      </c>
      <c r="J524" s="2" t="s">
        <v>38</v>
      </c>
      <c r="K524" s="2" t="s">
        <v>24</v>
      </c>
      <c r="L524" s="2" t="s">
        <v>879</v>
      </c>
      <c r="M524" s="2" t="s">
        <v>235</v>
      </c>
      <c r="N524" s="2">
        <v>48234</v>
      </c>
      <c r="O524" s="2" t="s">
        <v>102</v>
      </c>
      <c r="P524" s="2" t="s">
        <v>1703</v>
      </c>
      <c r="Q524" s="2" t="s">
        <v>29</v>
      </c>
      <c r="R524" s="2" t="s">
        <v>53</v>
      </c>
      <c r="S524" s="2" t="s">
        <v>1704</v>
      </c>
      <c r="T524" s="6">
        <v>210.98</v>
      </c>
      <c r="U524" s="2">
        <v>2</v>
      </c>
      <c r="V524" s="9">
        <v>0</v>
      </c>
      <c r="W524" s="6">
        <v>21.097999999999985</v>
      </c>
      <c r="X524" s="12">
        <f>Table1[[#This Row],[Profit$]]/Table1[[#This Row],[Sales$]]</f>
        <v>9.9999999999999936E-2</v>
      </c>
      <c r="Y524" s="13">
        <f>Table1[[#This Row],[Sales$]]-Table1[[#This Row],[Profit$]]</f>
        <v>189.88200000000001</v>
      </c>
      <c r="Z524" s="13">
        <f>Table1[[#This Row],[Sales$]]/Table1[[#This Row],[Quantity]]</f>
        <v>105.49</v>
      </c>
      <c r="AA524" s="13">
        <f>Table1[[#This Row],[Profit$]]/Table1[[#This Row],[Quantity]]</f>
        <v>10.548999999999992</v>
      </c>
      <c r="AB524" s="4" t="str">
        <f>IF(Table1[[#This Row],[Profit$]]&lt;0,"loss","profit")</f>
        <v>profit</v>
      </c>
      <c r="AC524" s="4" t="str">
        <f>IF(Table1[[#This Row],[Discount]]&gt;0.2,"high",IF(Table1[[#This Row],[Discount]]&gt;0.1,"average","low"))</f>
        <v>low</v>
      </c>
      <c r="AD524" s="12">
        <f>Table1[[#This Row],[Profit$]]/Table1[[#This Row],[cost price$]]</f>
        <v>0.11111111111111102</v>
      </c>
    </row>
    <row r="525" spans="1:30" ht="15.75" customHeight="1" x14ac:dyDescent="0.3">
      <c r="A525" s="2">
        <v>524</v>
      </c>
      <c r="B525" s="2" t="s">
        <v>1783</v>
      </c>
      <c r="C525" s="3">
        <v>42511</v>
      </c>
      <c r="D525" s="3" t="str">
        <f>TEXT(Table1[[#This Row],[Order Date]],"MMMM")</f>
        <v>May</v>
      </c>
      <c r="E525" s="3" t="str">
        <f>TEXT(Table1[[#This Row],[Order Date]],"YYYy")</f>
        <v>2016</v>
      </c>
      <c r="F525" s="3">
        <v>42513</v>
      </c>
      <c r="G525" s="2" t="s">
        <v>185</v>
      </c>
      <c r="H525" s="2" t="s">
        <v>940</v>
      </c>
      <c r="I525" s="2" t="s">
        <v>941</v>
      </c>
      <c r="J525" s="2" t="s">
        <v>23</v>
      </c>
      <c r="K525" s="2" t="s">
        <v>24</v>
      </c>
      <c r="L525" s="2" t="s">
        <v>39</v>
      </c>
      <c r="M525" s="2" t="s">
        <v>40</v>
      </c>
      <c r="N525" s="2">
        <v>90032</v>
      </c>
      <c r="O525" s="2" t="s">
        <v>41</v>
      </c>
      <c r="P525" s="2" t="s">
        <v>1784</v>
      </c>
      <c r="Q525" s="2" t="s">
        <v>68</v>
      </c>
      <c r="R525" s="2" t="s">
        <v>69</v>
      </c>
      <c r="S525" s="2" t="s">
        <v>1785</v>
      </c>
      <c r="T525" s="6">
        <v>55.176000000000002</v>
      </c>
      <c r="U525" s="2">
        <v>3</v>
      </c>
      <c r="V525" s="9">
        <v>0.2</v>
      </c>
      <c r="W525" s="6">
        <v>-12.414599999999997</v>
      </c>
      <c r="X525" s="12">
        <f>Table1[[#This Row],[Profit$]]/Table1[[#This Row],[Sales$]]</f>
        <v>-0.22499999999999992</v>
      </c>
      <c r="Y525" s="13">
        <f>Table1[[#This Row],[Sales$]]-Table1[[#This Row],[Profit$]]</f>
        <v>67.590599999999995</v>
      </c>
      <c r="Z525" s="13">
        <f>Table1[[#This Row],[Sales$]]/Table1[[#This Row],[Quantity]]</f>
        <v>18.391999999999999</v>
      </c>
      <c r="AA525" s="13">
        <f>Table1[[#This Row],[Profit$]]/Table1[[#This Row],[Quantity]]</f>
        <v>-4.1381999999999985</v>
      </c>
      <c r="AB525" s="4" t="str">
        <f>IF(Table1[[#This Row],[Profit$]]&lt;0,"loss","profit")</f>
        <v>loss</v>
      </c>
      <c r="AC525" s="4" t="str">
        <f>IF(Table1[[#This Row],[Discount]]&gt;0.2,"high",IF(Table1[[#This Row],[Discount]]&gt;0.1,"average","low"))</f>
        <v>average</v>
      </c>
      <c r="AD525" s="12">
        <f>Table1[[#This Row],[Profit$]]/Table1[[#This Row],[cost price$]]</f>
        <v>-0.18367346938775506</v>
      </c>
    </row>
    <row r="526" spans="1:30" ht="15.75" customHeight="1" x14ac:dyDescent="0.3">
      <c r="A526" s="2">
        <v>525</v>
      </c>
      <c r="B526" s="2" t="s">
        <v>1783</v>
      </c>
      <c r="C526" s="3">
        <v>42511</v>
      </c>
      <c r="D526" s="3" t="str">
        <f>TEXT(Table1[[#This Row],[Order Date]],"MMMM")</f>
        <v>May</v>
      </c>
      <c r="E526" s="3" t="str">
        <f>TEXT(Table1[[#This Row],[Order Date]],"YYYy")</f>
        <v>2016</v>
      </c>
      <c r="F526" s="3">
        <v>42513</v>
      </c>
      <c r="G526" s="2" t="s">
        <v>185</v>
      </c>
      <c r="H526" s="2" t="s">
        <v>940</v>
      </c>
      <c r="I526" s="2" t="s">
        <v>941</v>
      </c>
      <c r="J526" s="2" t="s">
        <v>23</v>
      </c>
      <c r="K526" s="2" t="s">
        <v>24</v>
      </c>
      <c r="L526" s="2" t="s">
        <v>39</v>
      </c>
      <c r="M526" s="2" t="s">
        <v>40</v>
      </c>
      <c r="N526" s="2">
        <v>90032</v>
      </c>
      <c r="O526" s="2" t="s">
        <v>41</v>
      </c>
      <c r="P526" s="2" t="s">
        <v>906</v>
      </c>
      <c r="Q526" s="2" t="s">
        <v>68</v>
      </c>
      <c r="R526" s="2" t="s">
        <v>158</v>
      </c>
      <c r="S526" s="2" t="s">
        <v>1786</v>
      </c>
      <c r="T526" s="6">
        <v>66.260000000000005</v>
      </c>
      <c r="U526" s="2">
        <v>2</v>
      </c>
      <c r="V526" s="9">
        <v>0</v>
      </c>
      <c r="W526" s="6">
        <v>27.166600000000003</v>
      </c>
      <c r="X526" s="12">
        <f>Table1[[#This Row],[Profit$]]/Table1[[#This Row],[Sales$]]</f>
        <v>0.41000000000000003</v>
      </c>
      <c r="Y526" s="13">
        <f>Table1[[#This Row],[Sales$]]-Table1[[#This Row],[Profit$]]</f>
        <v>39.093400000000003</v>
      </c>
      <c r="Z526" s="13">
        <f>Table1[[#This Row],[Sales$]]/Table1[[#This Row],[Quantity]]</f>
        <v>33.130000000000003</v>
      </c>
      <c r="AA526" s="13">
        <f>Table1[[#This Row],[Profit$]]/Table1[[#This Row],[Quantity]]</f>
        <v>13.583300000000001</v>
      </c>
      <c r="AB526" s="4" t="str">
        <f>IF(Table1[[#This Row],[Profit$]]&lt;0,"loss","profit")</f>
        <v>profit</v>
      </c>
      <c r="AC526" s="4" t="str">
        <f>IF(Table1[[#This Row],[Discount]]&gt;0.2,"high",IF(Table1[[#This Row],[Discount]]&gt;0.1,"average","low"))</f>
        <v>low</v>
      </c>
      <c r="AD526" s="12">
        <f>Table1[[#This Row],[Profit$]]/Table1[[#This Row],[cost price$]]</f>
        <v>0.69491525423728817</v>
      </c>
    </row>
    <row r="527" spans="1:30" ht="15.75" customHeight="1" x14ac:dyDescent="0.3">
      <c r="A527" s="2">
        <v>526</v>
      </c>
      <c r="B527" s="2" t="s">
        <v>1787</v>
      </c>
      <c r="C527" s="3">
        <v>42364</v>
      </c>
      <c r="D527" s="3" t="str">
        <f>TEXT(Table1[[#This Row],[Order Date]],"MMMM")</f>
        <v>December</v>
      </c>
      <c r="E527" s="3" t="str">
        <f>TEXT(Table1[[#This Row],[Order Date]],"YYYy")</f>
        <v>2015</v>
      </c>
      <c r="F527" s="3">
        <v>42371</v>
      </c>
      <c r="G527" s="2" t="s">
        <v>47</v>
      </c>
      <c r="H527" s="2" t="s">
        <v>1788</v>
      </c>
      <c r="I527" s="2" t="s">
        <v>1789</v>
      </c>
      <c r="J527" s="2" t="s">
        <v>23</v>
      </c>
      <c r="K527" s="2" t="s">
        <v>24</v>
      </c>
      <c r="L527" s="2" t="s">
        <v>1481</v>
      </c>
      <c r="M527" s="2" t="s">
        <v>1245</v>
      </c>
      <c r="N527" s="2">
        <v>1841</v>
      </c>
      <c r="O527" s="2" t="s">
        <v>145</v>
      </c>
      <c r="P527" s="2" t="s">
        <v>1790</v>
      </c>
      <c r="Q527" s="2" t="s">
        <v>43</v>
      </c>
      <c r="R527" s="2" t="s">
        <v>266</v>
      </c>
      <c r="S527" s="2" t="s">
        <v>560</v>
      </c>
      <c r="T527" s="6">
        <v>22.200000000000003</v>
      </c>
      <c r="U527" s="2">
        <v>5</v>
      </c>
      <c r="V527" s="9">
        <v>0</v>
      </c>
      <c r="W527" s="6">
        <v>10.434000000000001</v>
      </c>
      <c r="X527" s="12">
        <f>Table1[[#This Row],[Profit$]]/Table1[[#This Row],[Sales$]]</f>
        <v>0.47</v>
      </c>
      <c r="Y527" s="13">
        <f>Table1[[#This Row],[Sales$]]-Table1[[#This Row],[Profit$]]</f>
        <v>11.766000000000002</v>
      </c>
      <c r="Z527" s="13">
        <f>Table1[[#This Row],[Sales$]]/Table1[[#This Row],[Quantity]]</f>
        <v>4.4400000000000004</v>
      </c>
      <c r="AA527" s="13">
        <f>Table1[[#This Row],[Profit$]]/Table1[[#This Row],[Quantity]]</f>
        <v>2.0868000000000002</v>
      </c>
      <c r="AB527" s="4" t="str">
        <f>IF(Table1[[#This Row],[Profit$]]&lt;0,"loss","profit")</f>
        <v>profit</v>
      </c>
      <c r="AC527" s="4" t="str">
        <f>IF(Table1[[#This Row],[Discount]]&gt;0.2,"high",IF(Table1[[#This Row],[Discount]]&gt;0.1,"average","low"))</f>
        <v>low</v>
      </c>
      <c r="AD527" s="12">
        <f>Table1[[#This Row],[Profit$]]/Table1[[#This Row],[cost price$]]</f>
        <v>0.88679245283018859</v>
      </c>
    </row>
    <row r="528" spans="1:30" ht="15.75" customHeight="1" x14ac:dyDescent="0.3">
      <c r="A528" s="2">
        <v>527</v>
      </c>
      <c r="B528" s="2" t="s">
        <v>1791</v>
      </c>
      <c r="C528" s="3">
        <v>43029</v>
      </c>
      <c r="D528" s="3" t="str">
        <f>TEXT(Table1[[#This Row],[Order Date]],"MMMM")</f>
        <v>October</v>
      </c>
      <c r="E528" s="3" t="str">
        <f>TEXT(Table1[[#This Row],[Order Date]],"YYYy")</f>
        <v>2017</v>
      </c>
      <c r="F528" s="3">
        <v>43034</v>
      </c>
      <c r="G528" s="2" t="s">
        <v>47</v>
      </c>
      <c r="H528" s="2" t="s">
        <v>1792</v>
      </c>
      <c r="I528" s="2" t="s">
        <v>1793</v>
      </c>
      <c r="J528" s="2" t="s">
        <v>99</v>
      </c>
      <c r="K528" s="2" t="s">
        <v>24</v>
      </c>
      <c r="L528" s="2" t="s">
        <v>1794</v>
      </c>
      <c r="M528" s="2" t="s">
        <v>51</v>
      </c>
      <c r="N528" s="2">
        <v>33801</v>
      </c>
      <c r="O528" s="2" t="s">
        <v>27</v>
      </c>
      <c r="P528" s="2" t="s">
        <v>1795</v>
      </c>
      <c r="Q528" s="2" t="s">
        <v>29</v>
      </c>
      <c r="R528" s="2" t="s">
        <v>33</v>
      </c>
      <c r="S528" s="2" t="s">
        <v>1796</v>
      </c>
      <c r="T528" s="6">
        <v>683.95200000000011</v>
      </c>
      <c r="U528" s="2">
        <v>3</v>
      </c>
      <c r="V528" s="9">
        <v>0.2</v>
      </c>
      <c r="W528" s="6">
        <v>42.746999999999986</v>
      </c>
      <c r="X528" s="12">
        <f>Table1[[#This Row],[Profit$]]/Table1[[#This Row],[Sales$]]</f>
        <v>6.2499999999999972E-2</v>
      </c>
      <c r="Y528" s="13">
        <f>Table1[[#This Row],[Sales$]]-Table1[[#This Row],[Profit$]]</f>
        <v>641.20500000000015</v>
      </c>
      <c r="Z528" s="13">
        <f>Table1[[#This Row],[Sales$]]/Table1[[#This Row],[Quantity]]</f>
        <v>227.98400000000004</v>
      </c>
      <c r="AA528" s="13">
        <f>Table1[[#This Row],[Profit$]]/Table1[[#This Row],[Quantity]]</f>
        <v>14.248999999999995</v>
      </c>
      <c r="AB528" s="4" t="str">
        <f>IF(Table1[[#This Row],[Profit$]]&lt;0,"loss","profit")</f>
        <v>profit</v>
      </c>
      <c r="AC528" s="4" t="str">
        <f>IF(Table1[[#This Row],[Discount]]&gt;0.2,"high",IF(Table1[[#This Row],[Discount]]&gt;0.1,"average","low"))</f>
        <v>average</v>
      </c>
      <c r="AD528" s="12">
        <f>Table1[[#This Row],[Profit$]]/Table1[[#This Row],[cost price$]]</f>
        <v>6.6666666666666624E-2</v>
      </c>
    </row>
    <row r="529" spans="1:30" ht="15.75" customHeight="1" x14ac:dyDescent="0.3">
      <c r="A529" s="2">
        <v>528</v>
      </c>
      <c r="B529" s="2" t="s">
        <v>1791</v>
      </c>
      <c r="C529" s="3">
        <v>43029</v>
      </c>
      <c r="D529" s="3" t="str">
        <f>TEXT(Table1[[#This Row],[Order Date]],"MMMM")</f>
        <v>October</v>
      </c>
      <c r="E529" s="3" t="str">
        <f>TEXT(Table1[[#This Row],[Order Date]],"YYYy")</f>
        <v>2017</v>
      </c>
      <c r="F529" s="3">
        <v>43034</v>
      </c>
      <c r="G529" s="2" t="s">
        <v>47</v>
      </c>
      <c r="H529" s="2" t="s">
        <v>1792</v>
      </c>
      <c r="I529" s="2" t="s">
        <v>1793</v>
      </c>
      <c r="J529" s="2" t="s">
        <v>99</v>
      </c>
      <c r="K529" s="2" t="s">
        <v>24</v>
      </c>
      <c r="L529" s="2" t="s">
        <v>1794</v>
      </c>
      <c r="M529" s="2" t="s">
        <v>51</v>
      </c>
      <c r="N529" s="2">
        <v>33801</v>
      </c>
      <c r="O529" s="2" t="s">
        <v>27</v>
      </c>
      <c r="P529" s="2" t="s">
        <v>1138</v>
      </c>
      <c r="Q529" s="2" t="s">
        <v>29</v>
      </c>
      <c r="R529" s="2" t="s">
        <v>62</v>
      </c>
      <c r="S529" s="2" t="s">
        <v>1139</v>
      </c>
      <c r="T529" s="6">
        <v>45.695999999999998</v>
      </c>
      <c r="U529" s="2">
        <v>3</v>
      </c>
      <c r="V529" s="9">
        <v>0.2</v>
      </c>
      <c r="W529" s="6">
        <v>5.1407999999999916</v>
      </c>
      <c r="X529" s="12">
        <f>Table1[[#This Row],[Profit$]]/Table1[[#This Row],[Sales$]]</f>
        <v>0.11249999999999982</v>
      </c>
      <c r="Y529" s="13">
        <f>Table1[[#This Row],[Sales$]]-Table1[[#This Row],[Profit$]]</f>
        <v>40.555200000000006</v>
      </c>
      <c r="Z529" s="13">
        <f>Table1[[#This Row],[Sales$]]/Table1[[#This Row],[Quantity]]</f>
        <v>15.231999999999999</v>
      </c>
      <c r="AA529" s="13">
        <f>Table1[[#This Row],[Profit$]]/Table1[[#This Row],[Quantity]]</f>
        <v>1.7135999999999971</v>
      </c>
      <c r="AB529" s="4" t="str">
        <f>IF(Table1[[#This Row],[Profit$]]&lt;0,"loss","profit")</f>
        <v>profit</v>
      </c>
      <c r="AC529" s="4" t="str">
        <f>IF(Table1[[#This Row],[Discount]]&gt;0.2,"high",IF(Table1[[#This Row],[Discount]]&gt;0.1,"average","low"))</f>
        <v>average</v>
      </c>
      <c r="AD529" s="12">
        <f>Table1[[#This Row],[Profit$]]/Table1[[#This Row],[cost price$]]</f>
        <v>0.12676056338028147</v>
      </c>
    </row>
    <row r="530" spans="1:30" ht="15.75" customHeight="1" x14ac:dyDescent="0.3">
      <c r="A530" s="2">
        <v>529</v>
      </c>
      <c r="B530" s="2" t="s">
        <v>1797</v>
      </c>
      <c r="C530" s="3">
        <v>42250</v>
      </c>
      <c r="D530" s="3" t="str">
        <f>TEXT(Table1[[#This Row],[Order Date]],"MMMM")</f>
        <v>September</v>
      </c>
      <c r="E530" s="3" t="str">
        <f>TEXT(Table1[[#This Row],[Order Date]],"YYYy")</f>
        <v>2015</v>
      </c>
      <c r="F530" s="3">
        <v>42254</v>
      </c>
      <c r="G530" s="2" t="s">
        <v>47</v>
      </c>
      <c r="H530" s="2" t="s">
        <v>1798</v>
      </c>
      <c r="I530" s="2" t="s">
        <v>1799</v>
      </c>
      <c r="J530" s="2" t="s">
        <v>23</v>
      </c>
      <c r="K530" s="2" t="s">
        <v>24</v>
      </c>
      <c r="L530" s="2" t="s">
        <v>143</v>
      </c>
      <c r="M530" s="2" t="s">
        <v>144</v>
      </c>
      <c r="N530" s="2">
        <v>19134</v>
      </c>
      <c r="O530" s="2" t="s">
        <v>145</v>
      </c>
      <c r="P530" s="2" t="s">
        <v>1800</v>
      </c>
      <c r="Q530" s="2" t="s">
        <v>43</v>
      </c>
      <c r="R530" s="2" t="s">
        <v>56</v>
      </c>
      <c r="S530" s="2" t="s">
        <v>1801</v>
      </c>
      <c r="T530" s="6">
        <v>36.336000000000006</v>
      </c>
      <c r="U530" s="2">
        <v>3</v>
      </c>
      <c r="V530" s="9">
        <v>0.2</v>
      </c>
      <c r="W530" s="6">
        <v>-7.2672000000000043</v>
      </c>
      <c r="X530" s="12">
        <f>Table1[[#This Row],[Profit$]]/Table1[[#This Row],[Sales$]]</f>
        <v>-0.20000000000000009</v>
      </c>
      <c r="Y530" s="13">
        <f>Table1[[#This Row],[Sales$]]-Table1[[#This Row],[Profit$]]</f>
        <v>43.603200000000008</v>
      </c>
      <c r="Z530" s="13">
        <f>Table1[[#This Row],[Sales$]]/Table1[[#This Row],[Quantity]]</f>
        <v>12.112000000000002</v>
      </c>
      <c r="AA530" s="13">
        <f>Table1[[#This Row],[Profit$]]/Table1[[#This Row],[Quantity]]</f>
        <v>-2.4224000000000014</v>
      </c>
      <c r="AB530" s="4" t="str">
        <f>IF(Table1[[#This Row],[Profit$]]&lt;0,"loss","profit")</f>
        <v>loss</v>
      </c>
      <c r="AC530" s="4" t="str">
        <f>IF(Table1[[#This Row],[Discount]]&gt;0.2,"high",IF(Table1[[#This Row],[Discount]]&gt;0.1,"average","low"))</f>
        <v>average</v>
      </c>
      <c r="AD530" s="12">
        <f>Table1[[#This Row],[Profit$]]/Table1[[#This Row],[cost price$]]</f>
        <v>-0.16666666666666674</v>
      </c>
    </row>
    <row r="531" spans="1:30" ht="15.75" customHeight="1" x14ac:dyDescent="0.3">
      <c r="A531" s="2">
        <v>530</v>
      </c>
      <c r="B531" s="2" t="s">
        <v>1797</v>
      </c>
      <c r="C531" s="3">
        <v>42250</v>
      </c>
      <c r="D531" s="3" t="str">
        <f>TEXT(Table1[[#This Row],[Order Date]],"MMMM")</f>
        <v>September</v>
      </c>
      <c r="E531" s="3" t="str">
        <f>TEXT(Table1[[#This Row],[Order Date]],"YYYy")</f>
        <v>2015</v>
      </c>
      <c r="F531" s="3">
        <v>42254</v>
      </c>
      <c r="G531" s="2" t="s">
        <v>47</v>
      </c>
      <c r="H531" s="2" t="s">
        <v>1798</v>
      </c>
      <c r="I531" s="2" t="s">
        <v>1799</v>
      </c>
      <c r="J531" s="2" t="s">
        <v>23</v>
      </c>
      <c r="K531" s="2" t="s">
        <v>24</v>
      </c>
      <c r="L531" s="2" t="s">
        <v>143</v>
      </c>
      <c r="M531" s="2" t="s">
        <v>144</v>
      </c>
      <c r="N531" s="2">
        <v>19134</v>
      </c>
      <c r="O531" s="2" t="s">
        <v>145</v>
      </c>
      <c r="P531" s="2" t="s">
        <v>1802</v>
      </c>
      <c r="Q531" s="2" t="s">
        <v>43</v>
      </c>
      <c r="R531" s="2" t="s">
        <v>576</v>
      </c>
      <c r="S531" s="2" t="s">
        <v>1803</v>
      </c>
      <c r="T531" s="6">
        <v>666.24800000000005</v>
      </c>
      <c r="U531" s="2">
        <v>1</v>
      </c>
      <c r="V531" s="9">
        <v>0.2</v>
      </c>
      <c r="W531" s="6">
        <v>-149.9058</v>
      </c>
      <c r="X531" s="12">
        <f>Table1[[#This Row],[Profit$]]/Table1[[#This Row],[Sales$]]</f>
        <v>-0.22499999999999998</v>
      </c>
      <c r="Y531" s="13">
        <f>Table1[[#This Row],[Sales$]]-Table1[[#This Row],[Profit$]]</f>
        <v>816.15380000000005</v>
      </c>
      <c r="Z531" s="13">
        <f>Table1[[#This Row],[Sales$]]/Table1[[#This Row],[Quantity]]</f>
        <v>666.24800000000005</v>
      </c>
      <c r="AA531" s="13">
        <f>Table1[[#This Row],[Profit$]]/Table1[[#This Row],[Quantity]]</f>
        <v>-149.9058</v>
      </c>
      <c r="AB531" s="4" t="str">
        <f>IF(Table1[[#This Row],[Profit$]]&lt;0,"loss","profit")</f>
        <v>loss</v>
      </c>
      <c r="AC531" s="4" t="str">
        <f>IF(Table1[[#This Row],[Discount]]&gt;0.2,"high",IF(Table1[[#This Row],[Discount]]&gt;0.1,"average","low"))</f>
        <v>average</v>
      </c>
      <c r="AD531" s="12">
        <f>Table1[[#This Row],[Profit$]]/Table1[[#This Row],[cost price$]]</f>
        <v>-0.18367346938775508</v>
      </c>
    </row>
    <row r="532" spans="1:30" ht="15.75" customHeight="1" x14ac:dyDescent="0.3">
      <c r="A532" s="2">
        <v>531</v>
      </c>
      <c r="B532" s="2" t="s">
        <v>1797</v>
      </c>
      <c r="C532" s="3">
        <v>42250</v>
      </c>
      <c r="D532" s="3" t="str">
        <f>TEXT(Table1[[#This Row],[Order Date]],"MMMM")</f>
        <v>September</v>
      </c>
      <c r="E532" s="3" t="str">
        <f>TEXT(Table1[[#This Row],[Order Date]],"YYYy")</f>
        <v>2015</v>
      </c>
      <c r="F532" s="3">
        <v>42254</v>
      </c>
      <c r="G532" s="2" t="s">
        <v>47</v>
      </c>
      <c r="H532" s="2" t="s">
        <v>1798</v>
      </c>
      <c r="I532" s="2" t="s">
        <v>1799</v>
      </c>
      <c r="J532" s="2" t="s">
        <v>23</v>
      </c>
      <c r="K532" s="2" t="s">
        <v>24</v>
      </c>
      <c r="L532" s="2" t="s">
        <v>143</v>
      </c>
      <c r="M532" s="2" t="s">
        <v>144</v>
      </c>
      <c r="N532" s="2">
        <v>19134</v>
      </c>
      <c r="O532" s="2" t="s">
        <v>145</v>
      </c>
      <c r="P532" s="2" t="s">
        <v>1804</v>
      </c>
      <c r="Q532" s="2" t="s">
        <v>43</v>
      </c>
      <c r="R532" s="2" t="s">
        <v>170</v>
      </c>
      <c r="S532" s="2" t="s">
        <v>1805</v>
      </c>
      <c r="T532" s="6">
        <v>52.512</v>
      </c>
      <c r="U532" s="2">
        <v>6</v>
      </c>
      <c r="V532" s="9">
        <v>0.2</v>
      </c>
      <c r="W532" s="6">
        <v>19.692</v>
      </c>
      <c r="X532" s="12">
        <f>Table1[[#This Row],[Profit$]]/Table1[[#This Row],[Sales$]]</f>
        <v>0.375</v>
      </c>
      <c r="Y532" s="13">
        <f>Table1[[#This Row],[Sales$]]-Table1[[#This Row],[Profit$]]</f>
        <v>32.82</v>
      </c>
      <c r="Z532" s="13">
        <f>Table1[[#This Row],[Sales$]]/Table1[[#This Row],[Quantity]]</f>
        <v>8.7520000000000007</v>
      </c>
      <c r="AA532" s="13">
        <f>Table1[[#This Row],[Profit$]]/Table1[[#This Row],[Quantity]]</f>
        <v>3.282</v>
      </c>
      <c r="AB532" s="4" t="str">
        <f>IF(Table1[[#This Row],[Profit$]]&lt;0,"loss","profit")</f>
        <v>profit</v>
      </c>
      <c r="AC532" s="4" t="str">
        <f>IF(Table1[[#This Row],[Discount]]&gt;0.2,"high",IF(Table1[[#This Row],[Discount]]&gt;0.1,"average","low"))</f>
        <v>average</v>
      </c>
      <c r="AD532" s="12">
        <f>Table1[[#This Row],[Profit$]]/Table1[[#This Row],[cost price$]]</f>
        <v>0.6</v>
      </c>
    </row>
    <row r="533" spans="1:30" ht="15.75" customHeight="1" x14ac:dyDescent="0.3">
      <c r="A533" s="2">
        <v>532</v>
      </c>
      <c r="B533" s="2" t="s">
        <v>1806</v>
      </c>
      <c r="C533" s="3">
        <v>42315</v>
      </c>
      <c r="D533" s="3" t="str">
        <f>TEXT(Table1[[#This Row],[Order Date]],"MMMM")</f>
        <v>November</v>
      </c>
      <c r="E533" s="3" t="str">
        <f>TEXT(Table1[[#This Row],[Order Date]],"YYYy")</f>
        <v>2015</v>
      </c>
      <c r="F533" s="3">
        <v>42317</v>
      </c>
      <c r="G533" s="2" t="s">
        <v>20</v>
      </c>
      <c r="H533" s="2" t="s">
        <v>1807</v>
      </c>
      <c r="I533" s="2" t="s">
        <v>1808</v>
      </c>
      <c r="J533" s="2" t="s">
        <v>38</v>
      </c>
      <c r="K533" s="2" t="s">
        <v>24</v>
      </c>
      <c r="L533" s="2" t="s">
        <v>39</v>
      </c>
      <c r="M533" s="2" t="s">
        <v>40</v>
      </c>
      <c r="N533" s="2">
        <v>90036</v>
      </c>
      <c r="O533" s="2" t="s">
        <v>41</v>
      </c>
      <c r="P533" s="2" t="s">
        <v>1809</v>
      </c>
      <c r="Q533" s="2" t="s">
        <v>29</v>
      </c>
      <c r="R533" s="2" t="s">
        <v>33</v>
      </c>
      <c r="S533" s="2" t="s">
        <v>1810</v>
      </c>
      <c r="T533" s="6">
        <v>190.72000000000003</v>
      </c>
      <c r="U533" s="2">
        <v>1</v>
      </c>
      <c r="V533" s="9">
        <v>0.2</v>
      </c>
      <c r="W533" s="6">
        <v>11.919999999999987</v>
      </c>
      <c r="X533" s="12">
        <f>Table1[[#This Row],[Profit$]]/Table1[[#This Row],[Sales$]]</f>
        <v>6.2499999999999924E-2</v>
      </c>
      <c r="Y533" s="13">
        <f>Table1[[#This Row],[Sales$]]-Table1[[#This Row],[Profit$]]</f>
        <v>178.80000000000004</v>
      </c>
      <c r="Z533" s="13">
        <f>Table1[[#This Row],[Sales$]]/Table1[[#This Row],[Quantity]]</f>
        <v>190.72000000000003</v>
      </c>
      <c r="AA533" s="13">
        <f>Table1[[#This Row],[Profit$]]/Table1[[#This Row],[Quantity]]</f>
        <v>11.919999999999987</v>
      </c>
      <c r="AB533" s="4" t="str">
        <f>IF(Table1[[#This Row],[Profit$]]&lt;0,"loss","profit")</f>
        <v>profit</v>
      </c>
      <c r="AC533" s="4" t="str">
        <f>IF(Table1[[#This Row],[Discount]]&gt;0.2,"high",IF(Table1[[#This Row],[Discount]]&gt;0.1,"average","low"))</f>
        <v>average</v>
      </c>
      <c r="AD533" s="12">
        <f>Table1[[#This Row],[Profit$]]/Table1[[#This Row],[cost price$]]</f>
        <v>6.6666666666666582E-2</v>
      </c>
    </row>
    <row r="534" spans="1:30" ht="15.75" customHeight="1" x14ac:dyDescent="0.3">
      <c r="A534" s="2">
        <v>533</v>
      </c>
      <c r="B534" s="2" t="s">
        <v>1811</v>
      </c>
      <c r="C534" s="3">
        <v>42985</v>
      </c>
      <c r="D534" s="3" t="str">
        <f>TEXT(Table1[[#This Row],[Order Date]],"MMMM")</f>
        <v>September</v>
      </c>
      <c r="E534" s="3" t="str">
        <f>TEXT(Table1[[#This Row],[Order Date]],"YYYy")</f>
        <v>2017</v>
      </c>
      <c r="F534" s="3">
        <v>42989</v>
      </c>
      <c r="G534" s="2" t="s">
        <v>47</v>
      </c>
      <c r="H534" s="2" t="s">
        <v>1812</v>
      </c>
      <c r="I534" s="2" t="s">
        <v>1813</v>
      </c>
      <c r="J534" s="2" t="s">
        <v>23</v>
      </c>
      <c r="K534" s="2" t="s">
        <v>24</v>
      </c>
      <c r="L534" s="2" t="s">
        <v>39</v>
      </c>
      <c r="M534" s="2" t="s">
        <v>40</v>
      </c>
      <c r="N534" s="2">
        <v>90032</v>
      </c>
      <c r="O534" s="2" t="s">
        <v>41</v>
      </c>
      <c r="P534" s="2" t="s">
        <v>1814</v>
      </c>
      <c r="Q534" s="2" t="s">
        <v>29</v>
      </c>
      <c r="R534" s="2" t="s">
        <v>62</v>
      </c>
      <c r="S534" s="2" t="s">
        <v>1815</v>
      </c>
      <c r="T534" s="6">
        <v>47.94</v>
      </c>
      <c r="U534" s="2">
        <v>3</v>
      </c>
      <c r="V534" s="9">
        <v>0</v>
      </c>
      <c r="W534" s="6">
        <v>2.3969999999999985</v>
      </c>
      <c r="X534" s="12">
        <f>Table1[[#This Row],[Profit$]]/Table1[[#This Row],[Sales$]]</f>
        <v>4.9999999999999968E-2</v>
      </c>
      <c r="Y534" s="13">
        <f>Table1[[#This Row],[Sales$]]-Table1[[#This Row],[Profit$]]</f>
        <v>45.542999999999999</v>
      </c>
      <c r="Z534" s="13">
        <f>Table1[[#This Row],[Sales$]]/Table1[[#This Row],[Quantity]]</f>
        <v>15.979999999999999</v>
      </c>
      <c r="AA534" s="13">
        <f>Table1[[#This Row],[Profit$]]/Table1[[#This Row],[Quantity]]</f>
        <v>0.79899999999999949</v>
      </c>
      <c r="AB534" s="4" t="str">
        <f>IF(Table1[[#This Row],[Profit$]]&lt;0,"loss","profit")</f>
        <v>profit</v>
      </c>
      <c r="AC534" s="4" t="str">
        <f>IF(Table1[[#This Row],[Discount]]&gt;0.2,"high",IF(Table1[[#This Row],[Discount]]&gt;0.1,"average","low"))</f>
        <v>low</v>
      </c>
      <c r="AD534" s="12">
        <f>Table1[[#This Row],[Profit$]]/Table1[[#This Row],[cost price$]]</f>
        <v>5.263157894736839E-2</v>
      </c>
    </row>
    <row r="535" spans="1:30" ht="15.75" customHeight="1" x14ac:dyDescent="0.3">
      <c r="A535" s="2">
        <v>534</v>
      </c>
      <c r="B535" s="2" t="s">
        <v>1816</v>
      </c>
      <c r="C535" s="3">
        <v>42519</v>
      </c>
      <c r="D535" s="3" t="str">
        <f>TEXT(Table1[[#This Row],[Order Date]],"MMMM")</f>
        <v>May</v>
      </c>
      <c r="E535" s="3" t="str">
        <f>TEXT(Table1[[#This Row],[Order Date]],"YYYy")</f>
        <v>2016</v>
      </c>
      <c r="F535" s="3">
        <v>42522</v>
      </c>
      <c r="G535" s="2" t="s">
        <v>20</v>
      </c>
      <c r="H535" s="2" t="s">
        <v>1817</v>
      </c>
      <c r="I535" s="2" t="s">
        <v>1818</v>
      </c>
      <c r="J535" s="2" t="s">
        <v>23</v>
      </c>
      <c r="K535" s="2" t="s">
        <v>24</v>
      </c>
      <c r="L535" s="2" t="s">
        <v>1819</v>
      </c>
      <c r="M535" s="2" t="s">
        <v>355</v>
      </c>
      <c r="N535" s="2">
        <v>36116</v>
      </c>
      <c r="O535" s="2" t="s">
        <v>27</v>
      </c>
      <c r="P535" s="2" t="s">
        <v>1820</v>
      </c>
      <c r="Q535" s="2" t="s">
        <v>68</v>
      </c>
      <c r="R535" s="2" t="s">
        <v>69</v>
      </c>
      <c r="S535" s="2" t="s">
        <v>1821</v>
      </c>
      <c r="T535" s="6">
        <v>979.95</v>
      </c>
      <c r="U535" s="2">
        <v>5</v>
      </c>
      <c r="V535" s="9">
        <v>0</v>
      </c>
      <c r="W535" s="6">
        <v>274.38600000000008</v>
      </c>
      <c r="X535" s="12">
        <f>Table1[[#This Row],[Profit$]]/Table1[[#This Row],[Sales$]]</f>
        <v>0.28000000000000008</v>
      </c>
      <c r="Y535" s="13">
        <f>Table1[[#This Row],[Sales$]]-Table1[[#This Row],[Profit$]]</f>
        <v>705.56399999999996</v>
      </c>
      <c r="Z535" s="13">
        <f>Table1[[#This Row],[Sales$]]/Table1[[#This Row],[Quantity]]</f>
        <v>195.99</v>
      </c>
      <c r="AA535" s="13">
        <f>Table1[[#This Row],[Profit$]]/Table1[[#This Row],[Quantity]]</f>
        <v>54.877200000000016</v>
      </c>
      <c r="AB535" s="4" t="str">
        <f>IF(Table1[[#This Row],[Profit$]]&lt;0,"loss","profit")</f>
        <v>profit</v>
      </c>
      <c r="AC535" s="4" t="str">
        <f>IF(Table1[[#This Row],[Discount]]&gt;0.2,"high",IF(Table1[[#This Row],[Discount]]&gt;0.1,"average","low"))</f>
        <v>low</v>
      </c>
      <c r="AD535" s="12">
        <f>Table1[[#This Row],[Profit$]]/Table1[[#This Row],[cost price$]]</f>
        <v>0.38888888888888901</v>
      </c>
    </row>
    <row r="536" spans="1:30" ht="15.75" customHeight="1" x14ac:dyDescent="0.3">
      <c r="A536" s="2">
        <v>535</v>
      </c>
      <c r="B536" s="2" t="s">
        <v>1816</v>
      </c>
      <c r="C536" s="3">
        <v>42519</v>
      </c>
      <c r="D536" s="3" t="str">
        <f>TEXT(Table1[[#This Row],[Order Date]],"MMMM")</f>
        <v>May</v>
      </c>
      <c r="E536" s="3" t="str">
        <f>TEXT(Table1[[#This Row],[Order Date]],"YYYy")</f>
        <v>2016</v>
      </c>
      <c r="F536" s="3">
        <v>42522</v>
      </c>
      <c r="G536" s="2" t="s">
        <v>20</v>
      </c>
      <c r="H536" s="2" t="s">
        <v>1817</v>
      </c>
      <c r="I536" s="2" t="s">
        <v>1818</v>
      </c>
      <c r="J536" s="2" t="s">
        <v>23</v>
      </c>
      <c r="K536" s="2" t="s">
        <v>24</v>
      </c>
      <c r="L536" s="2" t="s">
        <v>1819</v>
      </c>
      <c r="M536" s="2" t="s">
        <v>355</v>
      </c>
      <c r="N536" s="2">
        <v>36116</v>
      </c>
      <c r="O536" s="2" t="s">
        <v>27</v>
      </c>
      <c r="P536" s="2" t="s">
        <v>1022</v>
      </c>
      <c r="Q536" s="2" t="s">
        <v>43</v>
      </c>
      <c r="R536" s="2" t="s">
        <v>72</v>
      </c>
      <c r="S536" s="2" t="s">
        <v>1023</v>
      </c>
      <c r="T536" s="6">
        <v>22.75</v>
      </c>
      <c r="U536" s="2">
        <v>5</v>
      </c>
      <c r="V536" s="9">
        <v>0</v>
      </c>
      <c r="W536" s="6">
        <v>11.375</v>
      </c>
      <c r="X536" s="12">
        <f>Table1[[#This Row],[Profit$]]/Table1[[#This Row],[Sales$]]</f>
        <v>0.5</v>
      </c>
      <c r="Y536" s="13">
        <f>Table1[[#This Row],[Sales$]]-Table1[[#This Row],[Profit$]]</f>
        <v>11.375</v>
      </c>
      <c r="Z536" s="13">
        <f>Table1[[#This Row],[Sales$]]/Table1[[#This Row],[Quantity]]</f>
        <v>4.55</v>
      </c>
      <c r="AA536" s="13">
        <f>Table1[[#This Row],[Profit$]]/Table1[[#This Row],[Quantity]]</f>
        <v>2.2749999999999999</v>
      </c>
      <c r="AB536" s="4" t="str">
        <f>IF(Table1[[#This Row],[Profit$]]&lt;0,"loss","profit")</f>
        <v>profit</v>
      </c>
      <c r="AC536" s="4" t="str">
        <f>IF(Table1[[#This Row],[Discount]]&gt;0.2,"high",IF(Table1[[#This Row],[Discount]]&gt;0.1,"average","low"))</f>
        <v>low</v>
      </c>
      <c r="AD536" s="12">
        <f>Table1[[#This Row],[Profit$]]/Table1[[#This Row],[cost price$]]</f>
        <v>1</v>
      </c>
    </row>
    <row r="537" spans="1:30" ht="15.75" customHeight="1" x14ac:dyDescent="0.3">
      <c r="A537" s="2">
        <v>536</v>
      </c>
      <c r="B537" s="2" t="s">
        <v>1822</v>
      </c>
      <c r="C537" s="3">
        <v>42561</v>
      </c>
      <c r="D537" s="3" t="str">
        <f>TEXT(Table1[[#This Row],[Order Date]],"MMMM")</f>
        <v>July</v>
      </c>
      <c r="E537" s="3" t="str">
        <f>TEXT(Table1[[#This Row],[Order Date]],"YYYy")</f>
        <v>2016</v>
      </c>
      <c r="F537" s="3">
        <v>42567</v>
      </c>
      <c r="G537" s="2" t="s">
        <v>47</v>
      </c>
      <c r="H537" s="2" t="s">
        <v>1823</v>
      </c>
      <c r="I537" s="2" t="s">
        <v>1824</v>
      </c>
      <c r="J537" s="2" t="s">
        <v>23</v>
      </c>
      <c r="K537" s="2" t="s">
        <v>24</v>
      </c>
      <c r="L537" s="2" t="s">
        <v>1825</v>
      </c>
      <c r="M537" s="2" t="s">
        <v>307</v>
      </c>
      <c r="N537" s="2">
        <v>85204</v>
      </c>
      <c r="O537" s="2" t="s">
        <v>41</v>
      </c>
      <c r="P537" s="2" t="s">
        <v>1826</v>
      </c>
      <c r="Q537" s="2" t="s">
        <v>43</v>
      </c>
      <c r="R537" s="2" t="s">
        <v>56</v>
      </c>
      <c r="S537" s="2" t="s">
        <v>1827</v>
      </c>
      <c r="T537" s="6">
        <v>16.768000000000001</v>
      </c>
      <c r="U537" s="2">
        <v>2</v>
      </c>
      <c r="V537" s="9">
        <v>0.2</v>
      </c>
      <c r="W537" s="6">
        <v>1.4672000000000001</v>
      </c>
      <c r="X537" s="12">
        <f>Table1[[#This Row],[Profit$]]/Table1[[#This Row],[Sales$]]</f>
        <v>8.7499999999999994E-2</v>
      </c>
      <c r="Y537" s="13">
        <f>Table1[[#This Row],[Sales$]]-Table1[[#This Row],[Profit$]]</f>
        <v>15.300800000000001</v>
      </c>
      <c r="Z537" s="13">
        <f>Table1[[#This Row],[Sales$]]/Table1[[#This Row],[Quantity]]</f>
        <v>8.3840000000000003</v>
      </c>
      <c r="AA537" s="13">
        <f>Table1[[#This Row],[Profit$]]/Table1[[#This Row],[Quantity]]</f>
        <v>0.73360000000000003</v>
      </c>
      <c r="AB537" s="4" t="str">
        <f>IF(Table1[[#This Row],[Profit$]]&lt;0,"loss","profit")</f>
        <v>profit</v>
      </c>
      <c r="AC537" s="4" t="str">
        <f>IF(Table1[[#This Row],[Discount]]&gt;0.2,"high",IF(Table1[[#This Row],[Discount]]&gt;0.1,"average","low"))</f>
        <v>average</v>
      </c>
      <c r="AD537" s="12">
        <f>Table1[[#This Row],[Profit$]]/Table1[[#This Row],[cost price$]]</f>
        <v>9.5890410958904104E-2</v>
      </c>
    </row>
    <row r="538" spans="1:30" ht="15.75" customHeight="1" x14ac:dyDescent="0.3">
      <c r="A538" s="2">
        <v>537</v>
      </c>
      <c r="B538" s="2" t="s">
        <v>1828</v>
      </c>
      <c r="C538" s="3">
        <v>42981</v>
      </c>
      <c r="D538" s="3" t="str">
        <f>TEXT(Table1[[#This Row],[Order Date]],"MMMM")</f>
        <v>September</v>
      </c>
      <c r="E538" s="3" t="str">
        <f>TEXT(Table1[[#This Row],[Order Date]],"YYYy")</f>
        <v>2017</v>
      </c>
      <c r="F538" s="3">
        <v>42986</v>
      </c>
      <c r="G538" s="2" t="s">
        <v>20</v>
      </c>
      <c r="H538" s="2" t="s">
        <v>1829</v>
      </c>
      <c r="I538" s="2" t="s">
        <v>1830</v>
      </c>
      <c r="J538" s="2" t="s">
        <v>23</v>
      </c>
      <c r="K538" s="2" t="s">
        <v>24</v>
      </c>
      <c r="L538" s="2" t="s">
        <v>300</v>
      </c>
      <c r="M538" s="2" t="s">
        <v>208</v>
      </c>
      <c r="N538" s="2">
        <v>60653</v>
      </c>
      <c r="O538" s="2" t="s">
        <v>102</v>
      </c>
      <c r="P538" s="2" t="s">
        <v>1831</v>
      </c>
      <c r="Q538" s="2" t="s">
        <v>43</v>
      </c>
      <c r="R538" s="2" t="s">
        <v>72</v>
      </c>
      <c r="S538" s="2" t="s">
        <v>1832</v>
      </c>
      <c r="T538" s="6">
        <v>42.615999999999993</v>
      </c>
      <c r="U538" s="2">
        <v>7</v>
      </c>
      <c r="V538" s="9">
        <v>0.8</v>
      </c>
      <c r="W538" s="6">
        <v>-68.185600000000022</v>
      </c>
      <c r="X538" s="12">
        <f>Table1[[#This Row],[Profit$]]/Table1[[#This Row],[Sales$]]</f>
        <v>-1.6000000000000008</v>
      </c>
      <c r="Y538" s="13">
        <f>Table1[[#This Row],[Sales$]]-Table1[[#This Row],[Profit$]]</f>
        <v>110.80160000000001</v>
      </c>
      <c r="Z538" s="13">
        <f>Table1[[#This Row],[Sales$]]/Table1[[#This Row],[Quantity]]</f>
        <v>6.0879999999999992</v>
      </c>
      <c r="AA538" s="13">
        <f>Table1[[#This Row],[Profit$]]/Table1[[#This Row],[Quantity]]</f>
        <v>-9.7408000000000037</v>
      </c>
      <c r="AB538" s="4" t="str">
        <f>IF(Table1[[#This Row],[Profit$]]&lt;0,"loss","profit")</f>
        <v>loss</v>
      </c>
      <c r="AC538" s="4" t="str">
        <f>IF(Table1[[#This Row],[Discount]]&gt;0.2,"high",IF(Table1[[#This Row],[Discount]]&gt;0.1,"average","low"))</f>
        <v>high</v>
      </c>
      <c r="AD538" s="12">
        <f>Table1[[#This Row],[Profit$]]/Table1[[#This Row],[cost price$]]</f>
        <v>-0.61538461538461553</v>
      </c>
    </row>
    <row r="539" spans="1:30" ht="15.75" customHeight="1" x14ac:dyDescent="0.3">
      <c r="A539" s="2">
        <v>538</v>
      </c>
      <c r="B539" s="2" t="s">
        <v>1833</v>
      </c>
      <c r="C539" s="3">
        <v>42341</v>
      </c>
      <c r="D539" s="3" t="str">
        <f>TEXT(Table1[[#This Row],[Order Date]],"MMMM")</f>
        <v>December</v>
      </c>
      <c r="E539" s="3" t="str">
        <f>TEXT(Table1[[#This Row],[Order Date]],"YYYy")</f>
        <v>2015</v>
      </c>
      <c r="F539" s="3">
        <v>42346</v>
      </c>
      <c r="G539" s="2" t="s">
        <v>47</v>
      </c>
      <c r="H539" s="2" t="s">
        <v>761</v>
      </c>
      <c r="I539" s="2" t="s">
        <v>762</v>
      </c>
      <c r="J539" s="2" t="s">
        <v>99</v>
      </c>
      <c r="K539" s="2" t="s">
        <v>24</v>
      </c>
      <c r="L539" s="2" t="s">
        <v>263</v>
      </c>
      <c r="M539" s="2" t="s">
        <v>264</v>
      </c>
      <c r="N539" s="2">
        <v>10009</v>
      </c>
      <c r="O539" s="2" t="s">
        <v>145</v>
      </c>
      <c r="P539" s="2" t="s">
        <v>1834</v>
      </c>
      <c r="Q539" s="2" t="s">
        <v>43</v>
      </c>
      <c r="R539" s="2" t="s">
        <v>72</v>
      </c>
      <c r="S539" s="2" t="s">
        <v>1835</v>
      </c>
      <c r="T539" s="6">
        <v>10.752000000000001</v>
      </c>
      <c r="U539" s="2">
        <v>4</v>
      </c>
      <c r="V539" s="9">
        <v>0.2</v>
      </c>
      <c r="W539" s="6">
        <v>3.359999999999999</v>
      </c>
      <c r="X539" s="12">
        <f>Table1[[#This Row],[Profit$]]/Table1[[#This Row],[Sales$]]</f>
        <v>0.31249999999999989</v>
      </c>
      <c r="Y539" s="13">
        <f>Table1[[#This Row],[Sales$]]-Table1[[#This Row],[Profit$]]</f>
        <v>7.3920000000000012</v>
      </c>
      <c r="Z539" s="13">
        <f>Table1[[#This Row],[Sales$]]/Table1[[#This Row],[Quantity]]</f>
        <v>2.6880000000000002</v>
      </c>
      <c r="AA539" s="13">
        <f>Table1[[#This Row],[Profit$]]/Table1[[#This Row],[Quantity]]</f>
        <v>0.83999999999999975</v>
      </c>
      <c r="AB539" s="4" t="str">
        <f>IF(Table1[[#This Row],[Profit$]]&lt;0,"loss","profit")</f>
        <v>profit</v>
      </c>
      <c r="AC539" s="4" t="str">
        <f>IF(Table1[[#This Row],[Discount]]&gt;0.2,"high",IF(Table1[[#This Row],[Discount]]&gt;0.1,"average","low"))</f>
        <v>average</v>
      </c>
      <c r="AD539" s="12">
        <f>Table1[[#This Row],[Profit$]]/Table1[[#This Row],[cost price$]]</f>
        <v>0.45454545454545431</v>
      </c>
    </row>
    <row r="540" spans="1:30" ht="15.75" customHeight="1" x14ac:dyDescent="0.3">
      <c r="A540" s="2">
        <v>539</v>
      </c>
      <c r="B540" s="2" t="s">
        <v>1836</v>
      </c>
      <c r="C540" s="3">
        <v>42345</v>
      </c>
      <c r="D540" s="3" t="str">
        <f>TEXT(Table1[[#This Row],[Order Date]],"MMMM")</f>
        <v>December</v>
      </c>
      <c r="E540" s="3" t="str">
        <f>TEXT(Table1[[#This Row],[Order Date]],"YYYy")</f>
        <v>2015</v>
      </c>
      <c r="F540" s="3">
        <v>42349</v>
      </c>
      <c r="G540" s="2" t="s">
        <v>47</v>
      </c>
      <c r="H540" s="2" t="s">
        <v>1837</v>
      </c>
      <c r="I540" s="2" t="s">
        <v>1838</v>
      </c>
      <c r="J540" s="2" t="s">
        <v>23</v>
      </c>
      <c r="K540" s="2" t="s">
        <v>24</v>
      </c>
      <c r="L540" s="2" t="s">
        <v>25</v>
      </c>
      <c r="M540" s="2" t="s">
        <v>26</v>
      </c>
      <c r="N540" s="2">
        <v>42420</v>
      </c>
      <c r="O540" s="2" t="s">
        <v>27</v>
      </c>
      <c r="P540" s="2" t="s">
        <v>1839</v>
      </c>
      <c r="Q540" s="2" t="s">
        <v>43</v>
      </c>
      <c r="R540" s="2" t="s">
        <v>75</v>
      </c>
      <c r="S540" s="2" t="s">
        <v>1840</v>
      </c>
      <c r="T540" s="6">
        <v>152.94</v>
      </c>
      <c r="U540" s="2">
        <v>3</v>
      </c>
      <c r="V540" s="9">
        <v>0</v>
      </c>
      <c r="W540" s="6">
        <v>41.293800000000005</v>
      </c>
      <c r="X540" s="12">
        <f>Table1[[#This Row],[Profit$]]/Table1[[#This Row],[Sales$]]</f>
        <v>0.27</v>
      </c>
      <c r="Y540" s="13">
        <f>Table1[[#This Row],[Sales$]]-Table1[[#This Row],[Profit$]]</f>
        <v>111.64619999999999</v>
      </c>
      <c r="Z540" s="13">
        <f>Table1[[#This Row],[Sales$]]/Table1[[#This Row],[Quantity]]</f>
        <v>50.98</v>
      </c>
      <c r="AA540" s="13">
        <f>Table1[[#This Row],[Profit$]]/Table1[[#This Row],[Quantity]]</f>
        <v>13.764600000000002</v>
      </c>
      <c r="AB540" s="4" t="str">
        <f>IF(Table1[[#This Row],[Profit$]]&lt;0,"loss","profit")</f>
        <v>profit</v>
      </c>
      <c r="AC540" s="4" t="str">
        <f>IF(Table1[[#This Row],[Discount]]&gt;0.2,"high",IF(Table1[[#This Row],[Discount]]&gt;0.1,"average","low"))</f>
        <v>low</v>
      </c>
      <c r="AD540" s="12">
        <f>Table1[[#This Row],[Profit$]]/Table1[[#This Row],[cost price$]]</f>
        <v>0.36986301369863023</v>
      </c>
    </row>
    <row r="541" spans="1:30" ht="15.75" customHeight="1" x14ac:dyDescent="0.3">
      <c r="A541" s="2">
        <v>540</v>
      </c>
      <c r="B541" s="2" t="s">
        <v>1836</v>
      </c>
      <c r="C541" s="3">
        <v>42345</v>
      </c>
      <c r="D541" s="3" t="str">
        <f>TEXT(Table1[[#This Row],[Order Date]],"MMMM")</f>
        <v>December</v>
      </c>
      <c r="E541" s="3" t="str">
        <f>TEXT(Table1[[#This Row],[Order Date]],"YYYy")</f>
        <v>2015</v>
      </c>
      <c r="F541" s="3">
        <v>42349</v>
      </c>
      <c r="G541" s="2" t="s">
        <v>47</v>
      </c>
      <c r="H541" s="2" t="s">
        <v>1837</v>
      </c>
      <c r="I541" s="2" t="s">
        <v>1838</v>
      </c>
      <c r="J541" s="2" t="s">
        <v>23</v>
      </c>
      <c r="K541" s="2" t="s">
        <v>24</v>
      </c>
      <c r="L541" s="2" t="s">
        <v>25</v>
      </c>
      <c r="M541" s="2" t="s">
        <v>26</v>
      </c>
      <c r="N541" s="2">
        <v>42420</v>
      </c>
      <c r="O541" s="2" t="s">
        <v>27</v>
      </c>
      <c r="P541" s="2" t="s">
        <v>1841</v>
      </c>
      <c r="Q541" s="2" t="s">
        <v>29</v>
      </c>
      <c r="R541" s="2" t="s">
        <v>33</v>
      </c>
      <c r="S541" s="2" t="s">
        <v>1842</v>
      </c>
      <c r="T541" s="6">
        <v>283.92</v>
      </c>
      <c r="U541" s="2">
        <v>4</v>
      </c>
      <c r="V541" s="9">
        <v>0</v>
      </c>
      <c r="W541" s="6">
        <v>70.980000000000018</v>
      </c>
      <c r="X541" s="12">
        <f>Table1[[#This Row],[Profit$]]/Table1[[#This Row],[Sales$]]</f>
        <v>0.25000000000000006</v>
      </c>
      <c r="Y541" s="13">
        <f>Table1[[#This Row],[Sales$]]-Table1[[#This Row],[Profit$]]</f>
        <v>212.94</v>
      </c>
      <c r="Z541" s="13">
        <f>Table1[[#This Row],[Sales$]]/Table1[[#This Row],[Quantity]]</f>
        <v>70.98</v>
      </c>
      <c r="AA541" s="13">
        <f>Table1[[#This Row],[Profit$]]/Table1[[#This Row],[Quantity]]</f>
        <v>17.745000000000005</v>
      </c>
      <c r="AB541" s="4" t="str">
        <f>IF(Table1[[#This Row],[Profit$]]&lt;0,"loss","profit")</f>
        <v>profit</v>
      </c>
      <c r="AC541" s="4" t="str">
        <f>IF(Table1[[#This Row],[Discount]]&gt;0.2,"high",IF(Table1[[#This Row],[Discount]]&gt;0.1,"average","low"))</f>
        <v>low</v>
      </c>
      <c r="AD541" s="12">
        <f>Table1[[#This Row],[Profit$]]/Table1[[#This Row],[cost price$]]</f>
        <v>0.33333333333333343</v>
      </c>
    </row>
    <row r="542" spans="1:30" ht="15.75" customHeight="1" x14ac:dyDescent="0.3">
      <c r="A542" s="2">
        <v>541</v>
      </c>
      <c r="B542" s="2" t="s">
        <v>1843</v>
      </c>
      <c r="C542" s="3">
        <v>41671</v>
      </c>
      <c r="D542" s="3" t="str">
        <f>TEXT(Table1[[#This Row],[Order Date]],"MMMM")</f>
        <v>February</v>
      </c>
      <c r="E542" s="3" t="str">
        <f>TEXT(Table1[[#This Row],[Order Date]],"YYYy")</f>
        <v>2014</v>
      </c>
      <c r="F542" s="3">
        <v>41673</v>
      </c>
      <c r="G542" s="2" t="s">
        <v>185</v>
      </c>
      <c r="H542" s="2" t="s">
        <v>1844</v>
      </c>
      <c r="I542" s="2" t="s">
        <v>1845</v>
      </c>
      <c r="J542" s="2" t="s">
        <v>23</v>
      </c>
      <c r="K542" s="2" t="s">
        <v>24</v>
      </c>
      <c r="L542" s="2" t="s">
        <v>1846</v>
      </c>
      <c r="M542" s="2" t="s">
        <v>111</v>
      </c>
      <c r="N542" s="2">
        <v>54302</v>
      </c>
      <c r="O542" s="2" t="s">
        <v>102</v>
      </c>
      <c r="P542" s="2" t="s">
        <v>1847</v>
      </c>
      <c r="Q542" s="2" t="s">
        <v>68</v>
      </c>
      <c r="R542" s="2" t="s">
        <v>158</v>
      </c>
      <c r="S542" s="2" t="s">
        <v>1848</v>
      </c>
      <c r="T542" s="6">
        <v>468.90000000000003</v>
      </c>
      <c r="U542" s="2">
        <v>6</v>
      </c>
      <c r="V542" s="9">
        <v>0</v>
      </c>
      <c r="W542" s="6">
        <v>206.31600000000006</v>
      </c>
      <c r="X542" s="12">
        <f>Table1[[#This Row],[Profit$]]/Table1[[#This Row],[Sales$]]</f>
        <v>0.44000000000000011</v>
      </c>
      <c r="Y542" s="13">
        <f>Table1[[#This Row],[Sales$]]-Table1[[#This Row],[Profit$]]</f>
        <v>262.58399999999995</v>
      </c>
      <c r="Z542" s="13">
        <f>Table1[[#This Row],[Sales$]]/Table1[[#This Row],[Quantity]]</f>
        <v>78.150000000000006</v>
      </c>
      <c r="AA542" s="13">
        <f>Table1[[#This Row],[Profit$]]/Table1[[#This Row],[Quantity]]</f>
        <v>34.38600000000001</v>
      </c>
      <c r="AB542" s="4" t="str">
        <f>IF(Table1[[#This Row],[Profit$]]&lt;0,"loss","profit")</f>
        <v>profit</v>
      </c>
      <c r="AC542" s="4" t="str">
        <f>IF(Table1[[#This Row],[Discount]]&gt;0.2,"high",IF(Table1[[#This Row],[Discount]]&gt;0.1,"average","low"))</f>
        <v>low</v>
      </c>
      <c r="AD542" s="12">
        <f>Table1[[#This Row],[Profit$]]/Table1[[#This Row],[cost price$]]</f>
        <v>0.78571428571428614</v>
      </c>
    </row>
    <row r="543" spans="1:30" ht="15.75" customHeight="1" x14ac:dyDescent="0.3">
      <c r="A543" s="2">
        <v>542</v>
      </c>
      <c r="B543" s="2" t="s">
        <v>1849</v>
      </c>
      <c r="C543" s="3">
        <v>42565</v>
      </c>
      <c r="D543" s="3" t="str">
        <f>TEXT(Table1[[#This Row],[Order Date]],"MMMM")</f>
        <v>July</v>
      </c>
      <c r="E543" s="3" t="str">
        <f>TEXT(Table1[[#This Row],[Order Date]],"YYYy")</f>
        <v>2016</v>
      </c>
      <c r="F543" s="3">
        <v>42568</v>
      </c>
      <c r="G543" s="2" t="s">
        <v>185</v>
      </c>
      <c r="H543" s="2" t="s">
        <v>217</v>
      </c>
      <c r="I543" s="2" t="s">
        <v>218</v>
      </c>
      <c r="J543" s="2" t="s">
        <v>38</v>
      </c>
      <c r="K543" s="2" t="s">
        <v>24</v>
      </c>
      <c r="L543" s="2" t="s">
        <v>1311</v>
      </c>
      <c r="M543" s="2" t="s">
        <v>307</v>
      </c>
      <c r="N543" s="2">
        <v>85705</v>
      </c>
      <c r="O543" s="2" t="s">
        <v>41</v>
      </c>
      <c r="P543" s="2" t="s">
        <v>1850</v>
      </c>
      <c r="Q543" s="2" t="s">
        <v>68</v>
      </c>
      <c r="R543" s="2" t="s">
        <v>69</v>
      </c>
      <c r="S543" s="2" t="s">
        <v>1851</v>
      </c>
      <c r="T543" s="6">
        <v>380.86400000000003</v>
      </c>
      <c r="U543" s="2">
        <v>8</v>
      </c>
      <c r="V543" s="9">
        <v>0.2</v>
      </c>
      <c r="W543" s="6">
        <v>38.086400000000026</v>
      </c>
      <c r="X543" s="12">
        <f>Table1[[#This Row],[Profit$]]/Table1[[#This Row],[Sales$]]</f>
        <v>0.10000000000000006</v>
      </c>
      <c r="Y543" s="13">
        <f>Table1[[#This Row],[Sales$]]-Table1[[#This Row],[Profit$]]</f>
        <v>342.77760000000001</v>
      </c>
      <c r="Z543" s="13">
        <f>Table1[[#This Row],[Sales$]]/Table1[[#This Row],[Quantity]]</f>
        <v>47.608000000000004</v>
      </c>
      <c r="AA543" s="13">
        <f>Table1[[#This Row],[Profit$]]/Table1[[#This Row],[Quantity]]</f>
        <v>4.7608000000000033</v>
      </c>
      <c r="AB543" s="4" t="str">
        <f>IF(Table1[[#This Row],[Profit$]]&lt;0,"loss","profit")</f>
        <v>profit</v>
      </c>
      <c r="AC543" s="4" t="str">
        <f>IF(Table1[[#This Row],[Discount]]&gt;0.2,"high",IF(Table1[[#This Row],[Discount]]&gt;0.1,"average","low"))</f>
        <v>average</v>
      </c>
      <c r="AD543" s="12">
        <f>Table1[[#This Row],[Profit$]]/Table1[[#This Row],[cost price$]]</f>
        <v>0.11111111111111119</v>
      </c>
    </row>
    <row r="544" spans="1:30" ht="15.75" customHeight="1" x14ac:dyDescent="0.3">
      <c r="A544" s="2">
        <v>543</v>
      </c>
      <c r="B544" s="2" t="s">
        <v>1852</v>
      </c>
      <c r="C544" s="3">
        <v>42356</v>
      </c>
      <c r="D544" s="3" t="str">
        <f>TEXT(Table1[[#This Row],[Order Date]],"MMMM")</f>
        <v>December</v>
      </c>
      <c r="E544" s="3" t="str">
        <f>TEXT(Table1[[#This Row],[Order Date]],"YYYy")</f>
        <v>2015</v>
      </c>
      <c r="F544" s="3">
        <v>42361</v>
      </c>
      <c r="G544" s="2" t="s">
        <v>47</v>
      </c>
      <c r="H544" s="2" t="s">
        <v>1853</v>
      </c>
      <c r="I544" s="2" t="s">
        <v>1854</v>
      </c>
      <c r="J544" s="2" t="s">
        <v>23</v>
      </c>
      <c r="K544" s="2" t="s">
        <v>24</v>
      </c>
      <c r="L544" s="2" t="s">
        <v>315</v>
      </c>
      <c r="M544" s="2" t="s">
        <v>495</v>
      </c>
      <c r="N544" s="2">
        <v>45503</v>
      </c>
      <c r="O544" s="2" t="s">
        <v>145</v>
      </c>
      <c r="P544" s="2" t="s">
        <v>1691</v>
      </c>
      <c r="Q544" s="2" t="s">
        <v>43</v>
      </c>
      <c r="R544" s="2" t="s">
        <v>56</v>
      </c>
      <c r="S544" s="2" t="s">
        <v>1692</v>
      </c>
      <c r="T544" s="6">
        <v>646.77600000000007</v>
      </c>
      <c r="U544" s="2">
        <v>9</v>
      </c>
      <c r="V544" s="9">
        <v>0.2</v>
      </c>
      <c r="W544" s="6">
        <v>-145.52460000000002</v>
      </c>
      <c r="X544" s="12">
        <f>Table1[[#This Row],[Profit$]]/Table1[[#This Row],[Sales$]]</f>
        <v>-0.22500000000000001</v>
      </c>
      <c r="Y544" s="13">
        <f>Table1[[#This Row],[Sales$]]-Table1[[#This Row],[Profit$]]</f>
        <v>792.30060000000003</v>
      </c>
      <c r="Z544" s="13">
        <f>Table1[[#This Row],[Sales$]]/Table1[[#This Row],[Quantity]]</f>
        <v>71.864000000000004</v>
      </c>
      <c r="AA544" s="13">
        <f>Table1[[#This Row],[Profit$]]/Table1[[#This Row],[Quantity]]</f>
        <v>-16.169400000000003</v>
      </c>
      <c r="AB544" s="4" t="str">
        <f>IF(Table1[[#This Row],[Profit$]]&lt;0,"loss","profit")</f>
        <v>loss</v>
      </c>
      <c r="AC544" s="4" t="str">
        <f>IF(Table1[[#This Row],[Discount]]&gt;0.2,"high",IF(Table1[[#This Row],[Discount]]&gt;0.1,"average","low"))</f>
        <v>average</v>
      </c>
      <c r="AD544" s="12">
        <f>Table1[[#This Row],[Profit$]]/Table1[[#This Row],[cost price$]]</f>
        <v>-0.18367346938775511</v>
      </c>
    </row>
    <row r="545" spans="1:30" ht="15.75" customHeight="1" x14ac:dyDescent="0.3">
      <c r="A545" s="2">
        <v>544</v>
      </c>
      <c r="B545" s="2" t="s">
        <v>1855</v>
      </c>
      <c r="C545" s="3">
        <v>41770</v>
      </c>
      <c r="D545" s="3" t="str">
        <f>TEXT(Table1[[#This Row],[Order Date]],"MMMM")</f>
        <v>May</v>
      </c>
      <c r="E545" s="3" t="str">
        <f>TEXT(Table1[[#This Row],[Order Date]],"YYYy")</f>
        <v>2014</v>
      </c>
      <c r="F545" s="3">
        <v>41775</v>
      </c>
      <c r="G545" s="2" t="s">
        <v>47</v>
      </c>
      <c r="H545" s="2" t="s">
        <v>384</v>
      </c>
      <c r="I545" s="2" t="s">
        <v>385</v>
      </c>
      <c r="J545" s="2" t="s">
        <v>23</v>
      </c>
      <c r="K545" s="2" t="s">
        <v>24</v>
      </c>
      <c r="L545" s="2" t="s">
        <v>100</v>
      </c>
      <c r="M545" s="2" t="s">
        <v>101</v>
      </c>
      <c r="N545" s="2">
        <v>76106</v>
      </c>
      <c r="O545" s="2" t="s">
        <v>102</v>
      </c>
      <c r="P545" s="2" t="s">
        <v>1856</v>
      </c>
      <c r="Q545" s="2" t="s">
        <v>68</v>
      </c>
      <c r="R545" s="2" t="s">
        <v>158</v>
      </c>
      <c r="S545" s="2" t="s">
        <v>1857</v>
      </c>
      <c r="T545" s="6">
        <v>58.112000000000002</v>
      </c>
      <c r="U545" s="2">
        <v>2</v>
      </c>
      <c r="V545" s="9">
        <v>0.2</v>
      </c>
      <c r="W545" s="6">
        <v>7.263999999999994</v>
      </c>
      <c r="X545" s="12">
        <f>Table1[[#This Row],[Profit$]]/Table1[[#This Row],[Sales$]]</f>
        <v>0.12499999999999989</v>
      </c>
      <c r="Y545" s="13">
        <f>Table1[[#This Row],[Sales$]]-Table1[[#This Row],[Profit$]]</f>
        <v>50.848000000000006</v>
      </c>
      <c r="Z545" s="13">
        <f>Table1[[#This Row],[Sales$]]/Table1[[#This Row],[Quantity]]</f>
        <v>29.056000000000001</v>
      </c>
      <c r="AA545" s="13">
        <f>Table1[[#This Row],[Profit$]]/Table1[[#This Row],[Quantity]]</f>
        <v>3.631999999999997</v>
      </c>
      <c r="AB545" s="4" t="str">
        <f>IF(Table1[[#This Row],[Profit$]]&lt;0,"loss","profit")</f>
        <v>profit</v>
      </c>
      <c r="AC545" s="4" t="str">
        <f>IF(Table1[[#This Row],[Discount]]&gt;0.2,"high",IF(Table1[[#This Row],[Discount]]&gt;0.1,"average","low"))</f>
        <v>average</v>
      </c>
      <c r="AD545" s="12">
        <f>Table1[[#This Row],[Profit$]]/Table1[[#This Row],[cost price$]]</f>
        <v>0.14285714285714271</v>
      </c>
    </row>
    <row r="546" spans="1:30" ht="15.75" customHeight="1" x14ac:dyDescent="0.3">
      <c r="A546" s="2">
        <v>545</v>
      </c>
      <c r="B546" s="2" t="s">
        <v>1855</v>
      </c>
      <c r="C546" s="3">
        <v>41770</v>
      </c>
      <c r="D546" s="3" t="str">
        <f>TEXT(Table1[[#This Row],[Order Date]],"MMMM")</f>
        <v>May</v>
      </c>
      <c r="E546" s="3" t="str">
        <f>TEXT(Table1[[#This Row],[Order Date]],"YYYy")</f>
        <v>2014</v>
      </c>
      <c r="F546" s="3">
        <v>41775</v>
      </c>
      <c r="G546" s="2" t="s">
        <v>47</v>
      </c>
      <c r="H546" s="2" t="s">
        <v>384</v>
      </c>
      <c r="I546" s="2" t="s">
        <v>385</v>
      </c>
      <c r="J546" s="2" t="s">
        <v>23</v>
      </c>
      <c r="K546" s="2" t="s">
        <v>24</v>
      </c>
      <c r="L546" s="2" t="s">
        <v>100</v>
      </c>
      <c r="M546" s="2" t="s">
        <v>101</v>
      </c>
      <c r="N546" s="2">
        <v>76106</v>
      </c>
      <c r="O546" s="2" t="s">
        <v>102</v>
      </c>
      <c r="P546" s="2" t="s">
        <v>1858</v>
      </c>
      <c r="Q546" s="2" t="s">
        <v>68</v>
      </c>
      <c r="R546" s="2" t="s">
        <v>69</v>
      </c>
      <c r="S546" s="2" t="s">
        <v>1859</v>
      </c>
      <c r="T546" s="6">
        <v>100.792</v>
      </c>
      <c r="U546" s="2">
        <v>1</v>
      </c>
      <c r="V546" s="9">
        <v>0.2</v>
      </c>
      <c r="W546" s="6">
        <v>6.2995000000000019</v>
      </c>
      <c r="X546" s="12">
        <f>Table1[[#This Row],[Profit$]]/Table1[[#This Row],[Sales$]]</f>
        <v>6.2500000000000014E-2</v>
      </c>
      <c r="Y546" s="13">
        <f>Table1[[#This Row],[Sales$]]-Table1[[#This Row],[Profit$]]</f>
        <v>94.492500000000007</v>
      </c>
      <c r="Z546" s="13">
        <f>Table1[[#This Row],[Sales$]]/Table1[[#This Row],[Quantity]]</f>
        <v>100.792</v>
      </c>
      <c r="AA546" s="13">
        <f>Table1[[#This Row],[Profit$]]/Table1[[#This Row],[Quantity]]</f>
        <v>6.2995000000000019</v>
      </c>
      <c r="AB546" s="4" t="str">
        <f>IF(Table1[[#This Row],[Profit$]]&lt;0,"loss","profit")</f>
        <v>profit</v>
      </c>
      <c r="AC546" s="4" t="str">
        <f>IF(Table1[[#This Row],[Discount]]&gt;0.2,"high",IF(Table1[[#This Row],[Discount]]&gt;0.1,"average","low"))</f>
        <v>average</v>
      </c>
      <c r="AD546" s="12">
        <f>Table1[[#This Row],[Profit$]]/Table1[[#This Row],[cost price$]]</f>
        <v>6.666666666666668E-2</v>
      </c>
    </row>
    <row r="547" spans="1:30" ht="15.75" customHeight="1" x14ac:dyDescent="0.3">
      <c r="A547" s="2">
        <v>546</v>
      </c>
      <c r="B547" s="2" t="s">
        <v>1855</v>
      </c>
      <c r="C547" s="3">
        <v>41770</v>
      </c>
      <c r="D547" s="3" t="str">
        <f>TEXT(Table1[[#This Row],[Order Date]],"MMMM")</f>
        <v>May</v>
      </c>
      <c r="E547" s="3" t="str">
        <f>TEXT(Table1[[#This Row],[Order Date]],"YYYy")</f>
        <v>2014</v>
      </c>
      <c r="F547" s="3">
        <v>41775</v>
      </c>
      <c r="G547" s="2" t="s">
        <v>47</v>
      </c>
      <c r="H547" s="2" t="s">
        <v>384</v>
      </c>
      <c r="I547" s="2" t="s">
        <v>385</v>
      </c>
      <c r="J547" s="2" t="s">
        <v>23</v>
      </c>
      <c r="K547" s="2" t="s">
        <v>24</v>
      </c>
      <c r="L547" s="2" t="s">
        <v>100</v>
      </c>
      <c r="M547" s="2" t="s">
        <v>101</v>
      </c>
      <c r="N547" s="2">
        <v>76106</v>
      </c>
      <c r="O547" s="2" t="s">
        <v>102</v>
      </c>
      <c r="P547" s="2" t="s">
        <v>1860</v>
      </c>
      <c r="Q547" s="2" t="s">
        <v>29</v>
      </c>
      <c r="R547" s="2" t="s">
        <v>62</v>
      </c>
      <c r="S547" s="2" t="s">
        <v>1861</v>
      </c>
      <c r="T547" s="6">
        <v>66.112000000000009</v>
      </c>
      <c r="U547" s="2">
        <v>4</v>
      </c>
      <c r="V547" s="9">
        <v>0.6</v>
      </c>
      <c r="W547" s="6">
        <v>-84.292799999999986</v>
      </c>
      <c r="X547" s="12">
        <f>Table1[[#This Row],[Profit$]]/Table1[[#This Row],[Sales$]]</f>
        <v>-1.2749999999999997</v>
      </c>
      <c r="Y547" s="13">
        <f>Table1[[#This Row],[Sales$]]-Table1[[#This Row],[Profit$]]</f>
        <v>150.40479999999999</v>
      </c>
      <c r="Z547" s="13">
        <f>Table1[[#This Row],[Sales$]]/Table1[[#This Row],[Quantity]]</f>
        <v>16.528000000000002</v>
      </c>
      <c r="AA547" s="13">
        <f>Table1[[#This Row],[Profit$]]/Table1[[#This Row],[Quantity]]</f>
        <v>-21.073199999999996</v>
      </c>
      <c r="AB547" s="4" t="str">
        <f>IF(Table1[[#This Row],[Profit$]]&lt;0,"loss","profit")</f>
        <v>loss</v>
      </c>
      <c r="AC547" s="4" t="str">
        <f>IF(Table1[[#This Row],[Discount]]&gt;0.2,"high",IF(Table1[[#This Row],[Discount]]&gt;0.1,"average","low"))</f>
        <v>high</v>
      </c>
      <c r="AD547" s="12">
        <f>Table1[[#This Row],[Profit$]]/Table1[[#This Row],[cost price$]]</f>
        <v>-0.56043956043956034</v>
      </c>
    </row>
    <row r="548" spans="1:30" ht="15.75" customHeight="1" x14ac:dyDescent="0.3">
      <c r="A548" s="2">
        <v>547</v>
      </c>
      <c r="B548" s="2" t="s">
        <v>1862</v>
      </c>
      <c r="C548" s="3">
        <v>43058</v>
      </c>
      <c r="D548" s="3" t="str">
        <f>TEXT(Table1[[#This Row],[Order Date]],"MMMM")</f>
        <v>November</v>
      </c>
      <c r="E548" s="3" t="str">
        <f>TEXT(Table1[[#This Row],[Order Date]],"YYYy")</f>
        <v>2017</v>
      </c>
      <c r="F548" s="3">
        <v>43061</v>
      </c>
      <c r="G548" s="2" t="s">
        <v>185</v>
      </c>
      <c r="H548" s="2" t="s">
        <v>1863</v>
      </c>
      <c r="I548" s="2" t="s">
        <v>1864</v>
      </c>
      <c r="J548" s="2" t="s">
        <v>99</v>
      </c>
      <c r="K548" s="2" t="s">
        <v>24</v>
      </c>
      <c r="L548" s="2" t="s">
        <v>263</v>
      </c>
      <c r="M548" s="2" t="s">
        <v>264</v>
      </c>
      <c r="N548" s="2">
        <v>10035</v>
      </c>
      <c r="O548" s="2" t="s">
        <v>145</v>
      </c>
      <c r="P548" s="2" t="s">
        <v>1865</v>
      </c>
      <c r="Q548" s="2" t="s">
        <v>43</v>
      </c>
      <c r="R548" s="2" t="s">
        <v>72</v>
      </c>
      <c r="S548" s="2" t="s">
        <v>1866</v>
      </c>
      <c r="T548" s="6">
        <v>41.28</v>
      </c>
      <c r="U548" s="2">
        <v>6</v>
      </c>
      <c r="V548" s="9">
        <v>0.2</v>
      </c>
      <c r="W548" s="6">
        <v>13.931999999999999</v>
      </c>
      <c r="X548" s="12">
        <f>Table1[[#This Row],[Profit$]]/Table1[[#This Row],[Sales$]]</f>
        <v>0.33749999999999997</v>
      </c>
      <c r="Y548" s="13">
        <f>Table1[[#This Row],[Sales$]]-Table1[[#This Row],[Profit$]]</f>
        <v>27.348000000000003</v>
      </c>
      <c r="Z548" s="13">
        <f>Table1[[#This Row],[Sales$]]/Table1[[#This Row],[Quantity]]</f>
        <v>6.88</v>
      </c>
      <c r="AA548" s="13">
        <f>Table1[[#This Row],[Profit$]]/Table1[[#This Row],[Quantity]]</f>
        <v>2.3219999999999996</v>
      </c>
      <c r="AB548" s="4" t="str">
        <f>IF(Table1[[#This Row],[Profit$]]&lt;0,"loss","profit")</f>
        <v>profit</v>
      </c>
      <c r="AC548" s="4" t="str">
        <f>IF(Table1[[#This Row],[Discount]]&gt;0.2,"high",IF(Table1[[#This Row],[Discount]]&gt;0.1,"average","low"))</f>
        <v>average</v>
      </c>
      <c r="AD548" s="12">
        <f>Table1[[#This Row],[Profit$]]/Table1[[#This Row],[cost price$]]</f>
        <v>0.50943396226415083</v>
      </c>
    </row>
    <row r="549" spans="1:30" ht="15.75" customHeight="1" x14ac:dyDescent="0.3">
      <c r="A549" s="2">
        <v>548</v>
      </c>
      <c r="B549" s="2" t="s">
        <v>1862</v>
      </c>
      <c r="C549" s="3">
        <v>43058</v>
      </c>
      <c r="D549" s="3" t="str">
        <f>TEXT(Table1[[#This Row],[Order Date]],"MMMM")</f>
        <v>November</v>
      </c>
      <c r="E549" s="3" t="str">
        <f>TEXT(Table1[[#This Row],[Order Date]],"YYYy")</f>
        <v>2017</v>
      </c>
      <c r="F549" s="3">
        <v>43061</v>
      </c>
      <c r="G549" s="2" t="s">
        <v>185</v>
      </c>
      <c r="H549" s="2" t="s">
        <v>1863</v>
      </c>
      <c r="I549" s="2" t="s">
        <v>1864</v>
      </c>
      <c r="J549" s="2" t="s">
        <v>99</v>
      </c>
      <c r="K549" s="2" t="s">
        <v>24</v>
      </c>
      <c r="L549" s="2" t="s">
        <v>263</v>
      </c>
      <c r="M549" s="2" t="s">
        <v>264</v>
      </c>
      <c r="N549" s="2">
        <v>10035</v>
      </c>
      <c r="O549" s="2" t="s">
        <v>145</v>
      </c>
      <c r="P549" s="2" t="s">
        <v>1867</v>
      </c>
      <c r="Q549" s="2" t="s">
        <v>43</v>
      </c>
      <c r="R549" s="2" t="s">
        <v>87</v>
      </c>
      <c r="S549" s="2" t="s">
        <v>1868</v>
      </c>
      <c r="T549" s="6">
        <v>13.36</v>
      </c>
      <c r="U549" s="2">
        <v>2</v>
      </c>
      <c r="V549" s="9">
        <v>0</v>
      </c>
      <c r="W549" s="6">
        <v>6.4127999999999998</v>
      </c>
      <c r="X549" s="12">
        <f>Table1[[#This Row],[Profit$]]/Table1[[#This Row],[Sales$]]</f>
        <v>0.48</v>
      </c>
      <c r="Y549" s="13">
        <f>Table1[[#This Row],[Sales$]]-Table1[[#This Row],[Profit$]]</f>
        <v>6.9471999999999996</v>
      </c>
      <c r="Z549" s="13">
        <f>Table1[[#This Row],[Sales$]]/Table1[[#This Row],[Quantity]]</f>
        <v>6.68</v>
      </c>
      <c r="AA549" s="13">
        <f>Table1[[#This Row],[Profit$]]/Table1[[#This Row],[Quantity]]</f>
        <v>3.2063999999999999</v>
      </c>
      <c r="AB549" s="4" t="str">
        <f>IF(Table1[[#This Row],[Profit$]]&lt;0,"loss","profit")</f>
        <v>profit</v>
      </c>
      <c r="AC549" s="4" t="str">
        <f>IF(Table1[[#This Row],[Discount]]&gt;0.2,"high",IF(Table1[[#This Row],[Discount]]&gt;0.1,"average","low"))</f>
        <v>low</v>
      </c>
      <c r="AD549" s="12">
        <f>Table1[[#This Row],[Profit$]]/Table1[[#This Row],[cost price$]]</f>
        <v>0.92307692307692313</v>
      </c>
    </row>
    <row r="550" spans="1:30" ht="15.75" customHeight="1" x14ac:dyDescent="0.3">
      <c r="A550" s="2">
        <v>549</v>
      </c>
      <c r="B550" s="2" t="s">
        <v>1869</v>
      </c>
      <c r="C550" s="3">
        <v>42323</v>
      </c>
      <c r="D550" s="3" t="str">
        <f>TEXT(Table1[[#This Row],[Order Date]],"MMMM")</f>
        <v>November</v>
      </c>
      <c r="E550" s="3" t="str">
        <f>TEXT(Table1[[#This Row],[Order Date]],"YYYy")</f>
        <v>2015</v>
      </c>
      <c r="F550" s="3">
        <v>42325</v>
      </c>
      <c r="G550" s="2" t="s">
        <v>20</v>
      </c>
      <c r="H550" s="2" t="s">
        <v>1359</v>
      </c>
      <c r="I550" s="2" t="s">
        <v>1360</v>
      </c>
      <c r="J550" s="2" t="s">
        <v>38</v>
      </c>
      <c r="K550" s="2" t="s">
        <v>24</v>
      </c>
      <c r="L550" s="2" t="s">
        <v>300</v>
      </c>
      <c r="M550" s="2" t="s">
        <v>208</v>
      </c>
      <c r="N550" s="2">
        <v>60653</v>
      </c>
      <c r="O550" s="2" t="s">
        <v>102</v>
      </c>
      <c r="P550" s="2" t="s">
        <v>274</v>
      </c>
      <c r="Q550" s="2" t="s">
        <v>43</v>
      </c>
      <c r="R550" s="2" t="s">
        <v>56</v>
      </c>
      <c r="S550" s="2" t="s">
        <v>275</v>
      </c>
      <c r="T550" s="6">
        <v>250.27199999999999</v>
      </c>
      <c r="U550" s="2">
        <v>9</v>
      </c>
      <c r="V550" s="9">
        <v>0.2</v>
      </c>
      <c r="W550" s="6">
        <v>15.641999999999982</v>
      </c>
      <c r="X550" s="12">
        <f>Table1[[#This Row],[Profit$]]/Table1[[#This Row],[Sales$]]</f>
        <v>6.2499999999999931E-2</v>
      </c>
      <c r="Y550" s="13">
        <f>Table1[[#This Row],[Sales$]]-Table1[[#This Row],[Profit$]]</f>
        <v>234.63</v>
      </c>
      <c r="Z550" s="13">
        <f>Table1[[#This Row],[Sales$]]/Table1[[#This Row],[Quantity]]</f>
        <v>27.808</v>
      </c>
      <c r="AA550" s="13">
        <f>Table1[[#This Row],[Profit$]]/Table1[[#This Row],[Quantity]]</f>
        <v>1.737999999999998</v>
      </c>
      <c r="AB550" s="4" t="str">
        <f>IF(Table1[[#This Row],[Profit$]]&lt;0,"loss","profit")</f>
        <v>profit</v>
      </c>
      <c r="AC550" s="4" t="str">
        <f>IF(Table1[[#This Row],[Discount]]&gt;0.2,"high",IF(Table1[[#This Row],[Discount]]&gt;0.1,"average","low"))</f>
        <v>average</v>
      </c>
      <c r="AD550" s="12">
        <f>Table1[[#This Row],[Profit$]]/Table1[[#This Row],[cost price$]]</f>
        <v>6.6666666666666596E-2</v>
      </c>
    </row>
    <row r="551" spans="1:30" ht="15.75" customHeight="1" x14ac:dyDescent="0.3">
      <c r="A551" s="2">
        <v>550</v>
      </c>
      <c r="B551" s="2" t="s">
        <v>1869</v>
      </c>
      <c r="C551" s="3">
        <v>42323</v>
      </c>
      <c r="D551" s="3" t="str">
        <f>TEXT(Table1[[#This Row],[Order Date]],"MMMM")</f>
        <v>November</v>
      </c>
      <c r="E551" s="3" t="str">
        <f>TEXT(Table1[[#This Row],[Order Date]],"YYYy")</f>
        <v>2015</v>
      </c>
      <c r="F551" s="3">
        <v>42325</v>
      </c>
      <c r="G551" s="2" t="s">
        <v>20</v>
      </c>
      <c r="H551" s="2" t="s">
        <v>1359</v>
      </c>
      <c r="I551" s="2" t="s">
        <v>1360</v>
      </c>
      <c r="J551" s="2" t="s">
        <v>38</v>
      </c>
      <c r="K551" s="2" t="s">
        <v>24</v>
      </c>
      <c r="L551" s="2" t="s">
        <v>300</v>
      </c>
      <c r="M551" s="2" t="s">
        <v>208</v>
      </c>
      <c r="N551" s="2">
        <v>60653</v>
      </c>
      <c r="O551" s="2" t="s">
        <v>102</v>
      </c>
      <c r="P551" s="2" t="s">
        <v>418</v>
      </c>
      <c r="Q551" s="2" t="s">
        <v>43</v>
      </c>
      <c r="R551" s="2" t="s">
        <v>72</v>
      </c>
      <c r="S551" s="2" t="s">
        <v>419</v>
      </c>
      <c r="T551" s="6">
        <v>11.363999999999997</v>
      </c>
      <c r="U551" s="2">
        <v>3</v>
      </c>
      <c r="V551" s="9">
        <v>0.8</v>
      </c>
      <c r="W551" s="6">
        <v>-17.045999999999999</v>
      </c>
      <c r="X551" s="12">
        <f>Table1[[#This Row],[Profit$]]/Table1[[#This Row],[Sales$]]</f>
        <v>-1.5000000000000002</v>
      </c>
      <c r="Y551" s="13">
        <f>Table1[[#This Row],[Sales$]]-Table1[[#This Row],[Profit$]]</f>
        <v>28.409999999999997</v>
      </c>
      <c r="Z551" s="13">
        <f>Table1[[#This Row],[Sales$]]/Table1[[#This Row],[Quantity]]</f>
        <v>3.7879999999999989</v>
      </c>
      <c r="AA551" s="13">
        <f>Table1[[#This Row],[Profit$]]/Table1[[#This Row],[Quantity]]</f>
        <v>-5.6819999999999995</v>
      </c>
      <c r="AB551" s="4" t="str">
        <f>IF(Table1[[#This Row],[Profit$]]&lt;0,"loss","profit")</f>
        <v>loss</v>
      </c>
      <c r="AC551" s="4" t="str">
        <f>IF(Table1[[#This Row],[Discount]]&gt;0.2,"high",IF(Table1[[#This Row],[Discount]]&gt;0.1,"average","low"))</f>
        <v>high</v>
      </c>
      <c r="AD551" s="12">
        <f>Table1[[#This Row],[Profit$]]/Table1[[#This Row],[cost price$]]</f>
        <v>-0.60000000000000009</v>
      </c>
    </row>
    <row r="552" spans="1:30" ht="15.75" customHeight="1" x14ac:dyDescent="0.3">
      <c r="A552" s="2">
        <v>551</v>
      </c>
      <c r="B552" s="2" t="s">
        <v>1869</v>
      </c>
      <c r="C552" s="3">
        <v>42323</v>
      </c>
      <c r="D552" s="3" t="str">
        <f>TEXT(Table1[[#This Row],[Order Date]],"MMMM")</f>
        <v>November</v>
      </c>
      <c r="E552" s="3" t="str">
        <f>TEXT(Table1[[#This Row],[Order Date]],"YYYy")</f>
        <v>2015</v>
      </c>
      <c r="F552" s="3">
        <v>42325</v>
      </c>
      <c r="G552" s="2" t="s">
        <v>20</v>
      </c>
      <c r="H552" s="2" t="s">
        <v>1359</v>
      </c>
      <c r="I552" s="2" t="s">
        <v>1360</v>
      </c>
      <c r="J552" s="2" t="s">
        <v>38</v>
      </c>
      <c r="K552" s="2" t="s">
        <v>24</v>
      </c>
      <c r="L552" s="2" t="s">
        <v>300</v>
      </c>
      <c r="M552" s="2" t="s">
        <v>208</v>
      </c>
      <c r="N552" s="2">
        <v>60653</v>
      </c>
      <c r="O552" s="2" t="s">
        <v>102</v>
      </c>
      <c r="P552" s="2" t="s">
        <v>1870</v>
      </c>
      <c r="Q552" s="2" t="s">
        <v>43</v>
      </c>
      <c r="R552" s="2" t="s">
        <v>576</v>
      </c>
      <c r="S552" s="2" t="s">
        <v>1297</v>
      </c>
      <c r="T552" s="6">
        <v>8.7200000000000006</v>
      </c>
      <c r="U552" s="2">
        <v>5</v>
      </c>
      <c r="V552" s="9">
        <v>0.2</v>
      </c>
      <c r="W552" s="6">
        <v>-1.7440000000000015</v>
      </c>
      <c r="X552" s="12">
        <f>Table1[[#This Row],[Profit$]]/Table1[[#This Row],[Sales$]]</f>
        <v>-0.20000000000000015</v>
      </c>
      <c r="Y552" s="13">
        <f>Table1[[#This Row],[Sales$]]-Table1[[#This Row],[Profit$]]</f>
        <v>10.464000000000002</v>
      </c>
      <c r="Z552" s="13">
        <f>Table1[[#This Row],[Sales$]]/Table1[[#This Row],[Quantity]]</f>
        <v>1.7440000000000002</v>
      </c>
      <c r="AA552" s="13">
        <f>Table1[[#This Row],[Profit$]]/Table1[[#This Row],[Quantity]]</f>
        <v>-0.34880000000000033</v>
      </c>
      <c r="AB552" s="4" t="str">
        <f>IF(Table1[[#This Row],[Profit$]]&lt;0,"loss","profit")</f>
        <v>loss</v>
      </c>
      <c r="AC552" s="4" t="str">
        <f>IF(Table1[[#This Row],[Discount]]&gt;0.2,"high",IF(Table1[[#This Row],[Discount]]&gt;0.1,"average","low"))</f>
        <v>average</v>
      </c>
      <c r="AD552" s="12">
        <f>Table1[[#This Row],[Profit$]]/Table1[[#This Row],[cost price$]]</f>
        <v>-0.16666666666666677</v>
      </c>
    </row>
    <row r="553" spans="1:30" ht="15.75" customHeight="1" x14ac:dyDescent="0.3">
      <c r="A553" s="2">
        <v>552</v>
      </c>
      <c r="B553" s="2" t="s">
        <v>1871</v>
      </c>
      <c r="C553" s="3">
        <v>42475</v>
      </c>
      <c r="D553" s="3" t="str">
        <f>TEXT(Table1[[#This Row],[Order Date]],"MMMM")</f>
        <v>April</v>
      </c>
      <c r="E553" s="3" t="str">
        <f>TEXT(Table1[[#This Row],[Order Date]],"YYYy")</f>
        <v>2016</v>
      </c>
      <c r="F553" s="3">
        <v>42477</v>
      </c>
      <c r="G553" s="2" t="s">
        <v>20</v>
      </c>
      <c r="H553" s="2" t="s">
        <v>1872</v>
      </c>
      <c r="I553" s="2" t="s">
        <v>1873</v>
      </c>
      <c r="J553" s="2" t="s">
        <v>23</v>
      </c>
      <c r="K553" s="2" t="s">
        <v>24</v>
      </c>
      <c r="L553" s="2" t="s">
        <v>124</v>
      </c>
      <c r="M553" s="2" t="s">
        <v>40</v>
      </c>
      <c r="N553" s="2">
        <v>94110</v>
      </c>
      <c r="O553" s="2" t="s">
        <v>41</v>
      </c>
      <c r="P553" s="2" t="s">
        <v>1874</v>
      </c>
      <c r="Q553" s="2" t="s">
        <v>29</v>
      </c>
      <c r="R553" s="2" t="s">
        <v>33</v>
      </c>
      <c r="S553" s="2" t="s">
        <v>1875</v>
      </c>
      <c r="T553" s="6">
        <v>1121.568</v>
      </c>
      <c r="U553" s="2">
        <v>2</v>
      </c>
      <c r="V553" s="9">
        <v>0.2</v>
      </c>
      <c r="W553" s="6">
        <v>0</v>
      </c>
      <c r="X553" s="12">
        <f>Table1[[#This Row],[Profit$]]/Table1[[#This Row],[Sales$]]</f>
        <v>0</v>
      </c>
      <c r="Y553" s="13">
        <f>Table1[[#This Row],[Sales$]]-Table1[[#This Row],[Profit$]]</f>
        <v>1121.568</v>
      </c>
      <c r="Z553" s="13">
        <f>Table1[[#This Row],[Sales$]]/Table1[[#This Row],[Quantity]]</f>
        <v>560.78399999999999</v>
      </c>
      <c r="AA553" s="13">
        <f>Table1[[#This Row],[Profit$]]/Table1[[#This Row],[Quantity]]</f>
        <v>0</v>
      </c>
      <c r="AB553" s="4" t="str">
        <f>IF(Table1[[#This Row],[Profit$]]&lt;0,"loss","profit")</f>
        <v>profit</v>
      </c>
      <c r="AC553" s="4" t="str">
        <f>IF(Table1[[#This Row],[Discount]]&gt;0.2,"high",IF(Table1[[#This Row],[Discount]]&gt;0.1,"average","low"))</f>
        <v>average</v>
      </c>
      <c r="AD553" s="12">
        <f>Table1[[#This Row],[Profit$]]/Table1[[#This Row],[cost price$]]</f>
        <v>0</v>
      </c>
    </row>
    <row r="554" spans="1:30" ht="15.75" customHeight="1" x14ac:dyDescent="0.3">
      <c r="A554" s="2">
        <v>553</v>
      </c>
      <c r="B554" s="2" t="s">
        <v>1876</v>
      </c>
      <c r="C554" s="3">
        <v>42989</v>
      </c>
      <c r="D554" s="3" t="str">
        <f>TEXT(Table1[[#This Row],[Order Date]],"MMMM")</f>
        <v>September</v>
      </c>
      <c r="E554" s="3" t="str">
        <f>TEXT(Table1[[#This Row],[Order Date]],"YYYy")</f>
        <v>2017</v>
      </c>
      <c r="F554" s="3">
        <v>42990</v>
      </c>
      <c r="G554" s="2" t="s">
        <v>185</v>
      </c>
      <c r="H554" s="2" t="s">
        <v>492</v>
      </c>
      <c r="I554" s="2" t="s">
        <v>493</v>
      </c>
      <c r="J554" s="2" t="s">
        <v>23</v>
      </c>
      <c r="K554" s="2" t="s">
        <v>24</v>
      </c>
      <c r="L554" s="2" t="s">
        <v>1523</v>
      </c>
      <c r="M554" s="2" t="s">
        <v>51</v>
      </c>
      <c r="N554" s="2">
        <v>32216</v>
      </c>
      <c r="O554" s="2" t="s">
        <v>27</v>
      </c>
      <c r="P554" s="2" t="s">
        <v>1877</v>
      </c>
      <c r="Q554" s="2" t="s">
        <v>29</v>
      </c>
      <c r="R554" s="2" t="s">
        <v>62</v>
      </c>
      <c r="S554" s="2" t="s">
        <v>1878</v>
      </c>
      <c r="T554" s="6">
        <v>34.504000000000005</v>
      </c>
      <c r="U554" s="2">
        <v>1</v>
      </c>
      <c r="V554" s="9">
        <v>0.2</v>
      </c>
      <c r="W554" s="6">
        <v>6.0381999999999998</v>
      </c>
      <c r="X554" s="12">
        <f>Table1[[#This Row],[Profit$]]/Table1[[#This Row],[Sales$]]</f>
        <v>0.17499999999999996</v>
      </c>
      <c r="Y554" s="13">
        <f>Table1[[#This Row],[Sales$]]-Table1[[#This Row],[Profit$]]</f>
        <v>28.465800000000005</v>
      </c>
      <c r="Z554" s="13">
        <f>Table1[[#This Row],[Sales$]]/Table1[[#This Row],[Quantity]]</f>
        <v>34.504000000000005</v>
      </c>
      <c r="AA554" s="13">
        <f>Table1[[#This Row],[Profit$]]/Table1[[#This Row],[Quantity]]</f>
        <v>6.0381999999999998</v>
      </c>
      <c r="AB554" s="4" t="str">
        <f>IF(Table1[[#This Row],[Profit$]]&lt;0,"loss","profit")</f>
        <v>profit</v>
      </c>
      <c r="AC554" s="4" t="str">
        <f>IF(Table1[[#This Row],[Discount]]&gt;0.2,"high",IF(Table1[[#This Row],[Discount]]&gt;0.1,"average","low"))</f>
        <v>average</v>
      </c>
      <c r="AD554" s="12">
        <f>Table1[[#This Row],[Profit$]]/Table1[[#This Row],[cost price$]]</f>
        <v>0.21212121212121207</v>
      </c>
    </row>
    <row r="555" spans="1:30" ht="15.75" customHeight="1" x14ac:dyDescent="0.3">
      <c r="A555" s="2">
        <v>554</v>
      </c>
      <c r="B555" s="2" t="s">
        <v>1879</v>
      </c>
      <c r="C555" s="3">
        <v>43063</v>
      </c>
      <c r="D555" s="3" t="str">
        <f>TEXT(Table1[[#This Row],[Order Date]],"MMMM")</f>
        <v>November</v>
      </c>
      <c r="E555" s="3" t="str">
        <f>TEXT(Table1[[#This Row],[Order Date]],"YYYy")</f>
        <v>2017</v>
      </c>
      <c r="F555" s="3">
        <v>43067</v>
      </c>
      <c r="G555" s="2" t="s">
        <v>47</v>
      </c>
      <c r="H555" s="2" t="s">
        <v>1880</v>
      </c>
      <c r="I555" s="2" t="s">
        <v>1881</v>
      </c>
      <c r="J555" s="2" t="s">
        <v>23</v>
      </c>
      <c r="K555" s="2" t="s">
        <v>24</v>
      </c>
      <c r="L555" s="2" t="s">
        <v>181</v>
      </c>
      <c r="M555" s="2" t="s">
        <v>101</v>
      </c>
      <c r="N555" s="2">
        <v>77070</v>
      </c>
      <c r="O555" s="2" t="s">
        <v>102</v>
      </c>
      <c r="P555" s="2" t="s">
        <v>1882</v>
      </c>
      <c r="Q555" s="2" t="s">
        <v>43</v>
      </c>
      <c r="R555" s="2" t="s">
        <v>266</v>
      </c>
      <c r="S555" s="2" t="s">
        <v>1883</v>
      </c>
      <c r="T555" s="6">
        <v>10.824</v>
      </c>
      <c r="U555" s="2">
        <v>3</v>
      </c>
      <c r="V555" s="9">
        <v>0.2</v>
      </c>
      <c r="W555" s="6">
        <v>2.5707</v>
      </c>
      <c r="X555" s="12">
        <f>Table1[[#This Row],[Profit$]]/Table1[[#This Row],[Sales$]]</f>
        <v>0.23749999999999999</v>
      </c>
      <c r="Y555" s="13">
        <f>Table1[[#This Row],[Sales$]]-Table1[[#This Row],[Profit$]]</f>
        <v>8.2532999999999994</v>
      </c>
      <c r="Z555" s="13">
        <f>Table1[[#This Row],[Sales$]]/Table1[[#This Row],[Quantity]]</f>
        <v>3.6080000000000001</v>
      </c>
      <c r="AA555" s="13">
        <f>Table1[[#This Row],[Profit$]]/Table1[[#This Row],[Quantity]]</f>
        <v>0.8569</v>
      </c>
      <c r="AB555" s="4" t="str">
        <f>IF(Table1[[#This Row],[Profit$]]&lt;0,"loss","profit")</f>
        <v>profit</v>
      </c>
      <c r="AC555" s="4" t="str">
        <f>IF(Table1[[#This Row],[Discount]]&gt;0.2,"high",IF(Table1[[#This Row],[Discount]]&gt;0.1,"average","low"))</f>
        <v>average</v>
      </c>
      <c r="AD555" s="12">
        <f>Table1[[#This Row],[Profit$]]/Table1[[#This Row],[cost price$]]</f>
        <v>0.31147540983606559</v>
      </c>
    </row>
    <row r="556" spans="1:30" ht="15.75" customHeight="1" x14ac:dyDescent="0.3">
      <c r="A556" s="2">
        <v>555</v>
      </c>
      <c r="B556" s="2" t="s">
        <v>1884</v>
      </c>
      <c r="C556" s="3">
        <v>42915</v>
      </c>
      <c r="D556" s="3" t="str">
        <f>TEXT(Table1[[#This Row],[Order Date]],"MMMM")</f>
        <v>June</v>
      </c>
      <c r="E556" s="3" t="str">
        <f>TEXT(Table1[[#This Row],[Order Date]],"YYYy")</f>
        <v>2017</v>
      </c>
      <c r="F556" s="3">
        <v>42919</v>
      </c>
      <c r="G556" s="2" t="s">
        <v>20</v>
      </c>
      <c r="H556" s="2" t="s">
        <v>1359</v>
      </c>
      <c r="I556" s="2" t="s">
        <v>1360</v>
      </c>
      <c r="J556" s="2" t="s">
        <v>38</v>
      </c>
      <c r="K556" s="2" t="s">
        <v>24</v>
      </c>
      <c r="L556" s="2" t="s">
        <v>1885</v>
      </c>
      <c r="M556" s="2" t="s">
        <v>40</v>
      </c>
      <c r="N556" s="2">
        <v>92804</v>
      </c>
      <c r="O556" s="2" t="s">
        <v>41</v>
      </c>
      <c r="P556" s="2" t="s">
        <v>1886</v>
      </c>
      <c r="Q556" s="2" t="s">
        <v>43</v>
      </c>
      <c r="R556" s="2" t="s">
        <v>56</v>
      </c>
      <c r="S556" s="2" t="s">
        <v>1887</v>
      </c>
      <c r="T556" s="6">
        <v>1295.78</v>
      </c>
      <c r="U556" s="2">
        <v>2</v>
      </c>
      <c r="V556" s="9">
        <v>0</v>
      </c>
      <c r="W556" s="6">
        <v>310.98720000000003</v>
      </c>
      <c r="X556" s="12">
        <f>Table1[[#This Row],[Profit$]]/Table1[[#This Row],[Sales$]]</f>
        <v>0.24000000000000002</v>
      </c>
      <c r="Y556" s="13">
        <f>Table1[[#This Row],[Sales$]]-Table1[[#This Row],[Profit$]]</f>
        <v>984.79279999999994</v>
      </c>
      <c r="Z556" s="13">
        <f>Table1[[#This Row],[Sales$]]/Table1[[#This Row],[Quantity]]</f>
        <v>647.89</v>
      </c>
      <c r="AA556" s="13">
        <f>Table1[[#This Row],[Profit$]]/Table1[[#This Row],[Quantity]]</f>
        <v>155.49360000000001</v>
      </c>
      <c r="AB556" s="4" t="str">
        <f>IF(Table1[[#This Row],[Profit$]]&lt;0,"loss","profit")</f>
        <v>profit</v>
      </c>
      <c r="AC556" s="4" t="str">
        <f>IF(Table1[[#This Row],[Discount]]&gt;0.2,"high",IF(Table1[[#This Row],[Discount]]&gt;0.1,"average","low"))</f>
        <v>low</v>
      </c>
      <c r="AD556" s="12">
        <f>Table1[[#This Row],[Profit$]]/Table1[[#This Row],[cost price$]]</f>
        <v>0.31578947368421056</v>
      </c>
    </row>
    <row r="557" spans="1:30" ht="15.75" customHeight="1" x14ac:dyDescent="0.3">
      <c r="A557" s="2">
        <v>556</v>
      </c>
      <c r="B557" s="2" t="s">
        <v>1888</v>
      </c>
      <c r="C557" s="3">
        <v>41701</v>
      </c>
      <c r="D557" s="3" t="str">
        <f>TEXT(Table1[[#This Row],[Order Date]],"MMMM")</f>
        <v>March</v>
      </c>
      <c r="E557" s="3" t="str">
        <f>TEXT(Table1[[#This Row],[Order Date]],"YYYy")</f>
        <v>2014</v>
      </c>
      <c r="F557" s="3">
        <v>41705</v>
      </c>
      <c r="G557" s="2" t="s">
        <v>20</v>
      </c>
      <c r="H557" s="2" t="s">
        <v>1889</v>
      </c>
      <c r="I557" s="2" t="s">
        <v>1890</v>
      </c>
      <c r="J557" s="2" t="s">
        <v>23</v>
      </c>
      <c r="K557" s="2" t="s">
        <v>24</v>
      </c>
      <c r="L557" s="2" t="s">
        <v>518</v>
      </c>
      <c r="M557" s="2" t="s">
        <v>85</v>
      </c>
      <c r="N557" s="2">
        <v>28403</v>
      </c>
      <c r="O557" s="2" t="s">
        <v>27</v>
      </c>
      <c r="P557" s="2" t="s">
        <v>1891</v>
      </c>
      <c r="Q557" s="2" t="s">
        <v>43</v>
      </c>
      <c r="R557" s="2" t="s">
        <v>65</v>
      </c>
      <c r="S557" s="2" t="s">
        <v>1892</v>
      </c>
      <c r="T557" s="6">
        <v>19.456000000000003</v>
      </c>
      <c r="U557" s="2">
        <v>4</v>
      </c>
      <c r="V557" s="9">
        <v>0.2</v>
      </c>
      <c r="W557" s="6">
        <v>3.4047999999999981</v>
      </c>
      <c r="X557" s="12">
        <f>Table1[[#This Row],[Profit$]]/Table1[[#This Row],[Sales$]]</f>
        <v>0.17499999999999988</v>
      </c>
      <c r="Y557" s="13">
        <f>Table1[[#This Row],[Sales$]]-Table1[[#This Row],[Profit$]]</f>
        <v>16.051200000000005</v>
      </c>
      <c r="Z557" s="13">
        <f>Table1[[#This Row],[Sales$]]/Table1[[#This Row],[Quantity]]</f>
        <v>4.8640000000000008</v>
      </c>
      <c r="AA557" s="13">
        <f>Table1[[#This Row],[Profit$]]/Table1[[#This Row],[Quantity]]</f>
        <v>0.85119999999999951</v>
      </c>
      <c r="AB557" s="4" t="str">
        <f>IF(Table1[[#This Row],[Profit$]]&lt;0,"loss","profit")</f>
        <v>profit</v>
      </c>
      <c r="AC557" s="4" t="str">
        <f>IF(Table1[[#This Row],[Discount]]&gt;0.2,"high",IF(Table1[[#This Row],[Discount]]&gt;0.1,"average","low"))</f>
        <v>average</v>
      </c>
      <c r="AD557" s="12">
        <f>Table1[[#This Row],[Profit$]]/Table1[[#This Row],[cost price$]]</f>
        <v>0.21212121212121193</v>
      </c>
    </row>
    <row r="558" spans="1:30" ht="15.75" customHeight="1" x14ac:dyDescent="0.3">
      <c r="A558" s="2">
        <v>557</v>
      </c>
      <c r="B558" s="2" t="s">
        <v>1893</v>
      </c>
      <c r="C558" s="3">
        <v>42531</v>
      </c>
      <c r="D558" s="3" t="str">
        <f>TEXT(Table1[[#This Row],[Order Date]],"MMMM")</f>
        <v>June</v>
      </c>
      <c r="E558" s="3" t="str">
        <f>TEXT(Table1[[#This Row],[Order Date]],"YYYy")</f>
        <v>2016</v>
      </c>
      <c r="F558" s="3">
        <v>42536</v>
      </c>
      <c r="G558" s="2" t="s">
        <v>47</v>
      </c>
      <c r="H558" s="2" t="s">
        <v>1894</v>
      </c>
      <c r="I558" s="2" t="s">
        <v>1895</v>
      </c>
      <c r="J558" s="2" t="s">
        <v>23</v>
      </c>
      <c r="K558" s="2" t="s">
        <v>24</v>
      </c>
      <c r="L558" s="2" t="s">
        <v>39</v>
      </c>
      <c r="M558" s="2" t="s">
        <v>40</v>
      </c>
      <c r="N558" s="2">
        <v>90045</v>
      </c>
      <c r="O558" s="2" t="s">
        <v>41</v>
      </c>
      <c r="P558" s="2" t="s">
        <v>1896</v>
      </c>
      <c r="Q558" s="2" t="s">
        <v>43</v>
      </c>
      <c r="R558" s="2" t="s">
        <v>44</v>
      </c>
      <c r="S558" s="2" t="s">
        <v>1897</v>
      </c>
      <c r="T558" s="6">
        <v>20.7</v>
      </c>
      <c r="U558" s="2">
        <v>2</v>
      </c>
      <c r="V558" s="9">
        <v>0</v>
      </c>
      <c r="W558" s="6">
        <v>9.9359999999999999</v>
      </c>
      <c r="X558" s="12">
        <f>Table1[[#This Row],[Profit$]]/Table1[[#This Row],[Sales$]]</f>
        <v>0.48000000000000004</v>
      </c>
      <c r="Y558" s="13">
        <f>Table1[[#This Row],[Sales$]]-Table1[[#This Row],[Profit$]]</f>
        <v>10.763999999999999</v>
      </c>
      <c r="Z558" s="13">
        <f>Table1[[#This Row],[Sales$]]/Table1[[#This Row],[Quantity]]</f>
        <v>10.35</v>
      </c>
      <c r="AA558" s="13">
        <f>Table1[[#This Row],[Profit$]]/Table1[[#This Row],[Quantity]]</f>
        <v>4.968</v>
      </c>
      <c r="AB558" s="4" t="str">
        <f>IF(Table1[[#This Row],[Profit$]]&lt;0,"loss","profit")</f>
        <v>profit</v>
      </c>
      <c r="AC558" s="4" t="str">
        <f>IF(Table1[[#This Row],[Discount]]&gt;0.2,"high",IF(Table1[[#This Row],[Discount]]&gt;0.1,"average","low"))</f>
        <v>low</v>
      </c>
      <c r="AD558" s="12">
        <f>Table1[[#This Row],[Profit$]]/Table1[[#This Row],[cost price$]]</f>
        <v>0.92307692307692313</v>
      </c>
    </row>
    <row r="559" spans="1:30" ht="15.75" customHeight="1" x14ac:dyDescent="0.3">
      <c r="A559" s="2">
        <v>558</v>
      </c>
      <c r="B559" s="2" t="s">
        <v>1893</v>
      </c>
      <c r="C559" s="3">
        <v>42531</v>
      </c>
      <c r="D559" s="3" t="str">
        <f>TEXT(Table1[[#This Row],[Order Date]],"MMMM")</f>
        <v>June</v>
      </c>
      <c r="E559" s="3" t="str">
        <f>TEXT(Table1[[#This Row],[Order Date]],"YYYy")</f>
        <v>2016</v>
      </c>
      <c r="F559" s="3">
        <v>42536</v>
      </c>
      <c r="G559" s="2" t="s">
        <v>47</v>
      </c>
      <c r="H559" s="2" t="s">
        <v>1894</v>
      </c>
      <c r="I559" s="2" t="s">
        <v>1895</v>
      </c>
      <c r="J559" s="2" t="s">
        <v>23</v>
      </c>
      <c r="K559" s="2" t="s">
        <v>24</v>
      </c>
      <c r="L559" s="2" t="s">
        <v>39</v>
      </c>
      <c r="M559" s="2" t="s">
        <v>40</v>
      </c>
      <c r="N559" s="2">
        <v>90045</v>
      </c>
      <c r="O559" s="2" t="s">
        <v>41</v>
      </c>
      <c r="P559" s="2" t="s">
        <v>1898</v>
      </c>
      <c r="Q559" s="2" t="s">
        <v>29</v>
      </c>
      <c r="R559" s="2" t="s">
        <v>53</v>
      </c>
      <c r="S559" s="2" t="s">
        <v>1899</v>
      </c>
      <c r="T559" s="6">
        <v>1335.68</v>
      </c>
      <c r="U559" s="2">
        <v>4</v>
      </c>
      <c r="V559" s="9">
        <v>0.2</v>
      </c>
      <c r="W559" s="6">
        <v>-217.04800000000017</v>
      </c>
      <c r="X559" s="12">
        <f>Table1[[#This Row],[Profit$]]/Table1[[#This Row],[Sales$]]</f>
        <v>-0.16250000000000012</v>
      </c>
      <c r="Y559" s="13">
        <f>Table1[[#This Row],[Sales$]]-Table1[[#This Row],[Profit$]]</f>
        <v>1552.7280000000003</v>
      </c>
      <c r="Z559" s="13">
        <f>Table1[[#This Row],[Sales$]]/Table1[[#This Row],[Quantity]]</f>
        <v>333.92</v>
      </c>
      <c r="AA559" s="13">
        <f>Table1[[#This Row],[Profit$]]/Table1[[#This Row],[Quantity]]</f>
        <v>-54.262000000000043</v>
      </c>
      <c r="AB559" s="4" t="str">
        <f>IF(Table1[[#This Row],[Profit$]]&lt;0,"loss","profit")</f>
        <v>loss</v>
      </c>
      <c r="AC559" s="4" t="str">
        <f>IF(Table1[[#This Row],[Discount]]&gt;0.2,"high",IF(Table1[[#This Row],[Discount]]&gt;0.1,"average","low"))</f>
        <v>average</v>
      </c>
      <c r="AD559" s="12">
        <f>Table1[[#This Row],[Profit$]]/Table1[[#This Row],[cost price$]]</f>
        <v>-0.13978494623655924</v>
      </c>
    </row>
    <row r="560" spans="1:30" ht="15.75" customHeight="1" x14ac:dyDescent="0.3">
      <c r="A560" s="2">
        <v>559</v>
      </c>
      <c r="B560" s="2" t="s">
        <v>1893</v>
      </c>
      <c r="C560" s="3">
        <v>42531</v>
      </c>
      <c r="D560" s="3" t="str">
        <f>TEXT(Table1[[#This Row],[Order Date]],"MMMM")</f>
        <v>June</v>
      </c>
      <c r="E560" s="3" t="str">
        <f>TEXT(Table1[[#This Row],[Order Date]],"YYYy")</f>
        <v>2016</v>
      </c>
      <c r="F560" s="3">
        <v>42536</v>
      </c>
      <c r="G560" s="2" t="s">
        <v>47</v>
      </c>
      <c r="H560" s="2" t="s">
        <v>1894</v>
      </c>
      <c r="I560" s="2" t="s">
        <v>1895</v>
      </c>
      <c r="J560" s="2" t="s">
        <v>23</v>
      </c>
      <c r="K560" s="2" t="s">
        <v>24</v>
      </c>
      <c r="L560" s="2" t="s">
        <v>39</v>
      </c>
      <c r="M560" s="2" t="s">
        <v>40</v>
      </c>
      <c r="N560" s="2">
        <v>90045</v>
      </c>
      <c r="O560" s="2" t="s">
        <v>41</v>
      </c>
      <c r="P560" s="2" t="s">
        <v>1900</v>
      </c>
      <c r="Q560" s="2" t="s">
        <v>43</v>
      </c>
      <c r="R560" s="2" t="s">
        <v>87</v>
      </c>
      <c r="S560" s="2" t="s">
        <v>1901</v>
      </c>
      <c r="T560" s="6">
        <v>32.400000000000006</v>
      </c>
      <c r="U560" s="2">
        <v>5</v>
      </c>
      <c r="V560" s="9">
        <v>0</v>
      </c>
      <c r="W560" s="6">
        <v>15.552000000000001</v>
      </c>
      <c r="X560" s="12">
        <f>Table1[[#This Row],[Profit$]]/Table1[[#This Row],[Sales$]]</f>
        <v>0.48</v>
      </c>
      <c r="Y560" s="13">
        <f>Table1[[#This Row],[Sales$]]-Table1[[#This Row],[Profit$]]</f>
        <v>16.848000000000006</v>
      </c>
      <c r="Z560" s="13">
        <f>Table1[[#This Row],[Sales$]]/Table1[[#This Row],[Quantity]]</f>
        <v>6.4800000000000013</v>
      </c>
      <c r="AA560" s="13">
        <f>Table1[[#This Row],[Profit$]]/Table1[[#This Row],[Quantity]]</f>
        <v>3.1104000000000003</v>
      </c>
      <c r="AB560" s="4" t="str">
        <f>IF(Table1[[#This Row],[Profit$]]&lt;0,"loss","profit")</f>
        <v>profit</v>
      </c>
      <c r="AC560" s="4" t="str">
        <f>IF(Table1[[#This Row],[Discount]]&gt;0.2,"high",IF(Table1[[#This Row],[Discount]]&gt;0.1,"average","low"))</f>
        <v>low</v>
      </c>
      <c r="AD560" s="12">
        <f>Table1[[#This Row],[Profit$]]/Table1[[#This Row],[cost price$]]</f>
        <v>0.9230769230769228</v>
      </c>
    </row>
    <row r="561" spans="1:30" ht="15.75" customHeight="1" x14ac:dyDescent="0.3">
      <c r="A561" s="2">
        <v>560</v>
      </c>
      <c r="B561" s="2" t="s">
        <v>1902</v>
      </c>
      <c r="C561" s="3">
        <v>43059</v>
      </c>
      <c r="D561" s="3" t="str">
        <f>TEXT(Table1[[#This Row],[Order Date]],"MMMM")</f>
        <v>November</v>
      </c>
      <c r="E561" s="3" t="str">
        <f>TEXT(Table1[[#This Row],[Order Date]],"YYYy")</f>
        <v>2017</v>
      </c>
      <c r="F561" s="3">
        <v>43061</v>
      </c>
      <c r="G561" s="2" t="s">
        <v>20</v>
      </c>
      <c r="H561" s="2" t="s">
        <v>1903</v>
      </c>
      <c r="I561" s="2" t="s">
        <v>1904</v>
      </c>
      <c r="J561" s="2" t="s">
        <v>23</v>
      </c>
      <c r="K561" s="2" t="s">
        <v>24</v>
      </c>
      <c r="L561" s="2" t="s">
        <v>124</v>
      </c>
      <c r="M561" s="2" t="s">
        <v>40</v>
      </c>
      <c r="N561" s="2">
        <v>94110</v>
      </c>
      <c r="O561" s="2" t="s">
        <v>41</v>
      </c>
      <c r="P561" s="2" t="s">
        <v>1494</v>
      </c>
      <c r="Q561" s="2" t="s">
        <v>29</v>
      </c>
      <c r="R561" s="2" t="s">
        <v>62</v>
      </c>
      <c r="S561" s="2" t="s">
        <v>1495</v>
      </c>
      <c r="T561" s="6">
        <v>42.599999999999994</v>
      </c>
      <c r="U561" s="2">
        <v>3</v>
      </c>
      <c r="V561" s="9">
        <v>0</v>
      </c>
      <c r="W561" s="6">
        <v>16.614000000000001</v>
      </c>
      <c r="X561" s="12">
        <f>Table1[[#This Row],[Profit$]]/Table1[[#This Row],[Sales$]]</f>
        <v>0.39000000000000007</v>
      </c>
      <c r="Y561" s="13">
        <f>Table1[[#This Row],[Sales$]]-Table1[[#This Row],[Profit$]]</f>
        <v>25.985999999999994</v>
      </c>
      <c r="Z561" s="13">
        <f>Table1[[#This Row],[Sales$]]/Table1[[#This Row],[Quantity]]</f>
        <v>14.199999999999998</v>
      </c>
      <c r="AA561" s="13">
        <f>Table1[[#This Row],[Profit$]]/Table1[[#This Row],[Quantity]]</f>
        <v>5.5380000000000003</v>
      </c>
      <c r="AB561" s="4" t="str">
        <f>IF(Table1[[#This Row],[Profit$]]&lt;0,"loss","profit")</f>
        <v>profit</v>
      </c>
      <c r="AC561" s="4" t="str">
        <f>IF(Table1[[#This Row],[Discount]]&gt;0.2,"high",IF(Table1[[#This Row],[Discount]]&gt;0.1,"average","low"))</f>
        <v>low</v>
      </c>
      <c r="AD561" s="12">
        <f>Table1[[#This Row],[Profit$]]/Table1[[#This Row],[cost price$]]</f>
        <v>0.63934426229508212</v>
      </c>
    </row>
    <row r="562" spans="1:30" ht="15.75" customHeight="1" x14ac:dyDescent="0.3">
      <c r="A562" s="2">
        <v>561</v>
      </c>
      <c r="B562" s="2" t="s">
        <v>1902</v>
      </c>
      <c r="C562" s="3">
        <v>43059</v>
      </c>
      <c r="D562" s="3" t="str">
        <f>TEXT(Table1[[#This Row],[Order Date]],"MMMM")</f>
        <v>November</v>
      </c>
      <c r="E562" s="3" t="str">
        <f>TEXT(Table1[[#This Row],[Order Date]],"YYYy")</f>
        <v>2017</v>
      </c>
      <c r="F562" s="3">
        <v>43061</v>
      </c>
      <c r="G562" s="2" t="s">
        <v>20</v>
      </c>
      <c r="H562" s="2" t="s">
        <v>1903</v>
      </c>
      <c r="I562" s="2" t="s">
        <v>1904</v>
      </c>
      <c r="J562" s="2" t="s">
        <v>23</v>
      </c>
      <c r="K562" s="2" t="s">
        <v>24</v>
      </c>
      <c r="L562" s="2" t="s">
        <v>124</v>
      </c>
      <c r="M562" s="2" t="s">
        <v>40</v>
      </c>
      <c r="N562" s="2">
        <v>94110</v>
      </c>
      <c r="O562" s="2" t="s">
        <v>41</v>
      </c>
      <c r="P562" s="2" t="s">
        <v>1905</v>
      </c>
      <c r="Q562" s="2" t="s">
        <v>43</v>
      </c>
      <c r="R562" s="2" t="s">
        <v>72</v>
      </c>
      <c r="S562" s="2" t="s">
        <v>1906</v>
      </c>
      <c r="T562" s="6">
        <v>84.056000000000012</v>
      </c>
      <c r="U562" s="2">
        <v>7</v>
      </c>
      <c r="V562" s="9">
        <v>0.2</v>
      </c>
      <c r="W562" s="6">
        <v>27.318199999999983</v>
      </c>
      <c r="X562" s="12">
        <f>Table1[[#This Row],[Profit$]]/Table1[[#This Row],[Sales$]]</f>
        <v>0.32499999999999973</v>
      </c>
      <c r="Y562" s="13">
        <f>Table1[[#This Row],[Sales$]]-Table1[[#This Row],[Profit$]]</f>
        <v>56.737800000000028</v>
      </c>
      <c r="Z562" s="13">
        <f>Table1[[#This Row],[Sales$]]/Table1[[#This Row],[Quantity]]</f>
        <v>12.008000000000001</v>
      </c>
      <c r="AA562" s="13">
        <f>Table1[[#This Row],[Profit$]]/Table1[[#This Row],[Quantity]]</f>
        <v>3.9025999999999974</v>
      </c>
      <c r="AB562" s="4" t="str">
        <f>IF(Table1[[#This Row],[Profit$]]&lt;0,"loss","profit")</f>
        <v>profit</v>
      </c>
      <c r="AC562" s="4" t="str">
        <f>IF(Table1[[#This Row],[Discount]]&gt;0.2,"high",IF(Table1[[#This Row],[Discount]]&gt;0.1,"average","low"))</f>
        <v>average</v>
      </c>
      <c r="AD562" s="12">
        <f>Table1[[#This Row],[Profit$]]/Table1[[#This Row],[cost price$]]</f>
        <v>0.48148148148148096</v>
      </c>
    </row>
    <row r="563" spans="1:30" ht="15.75" customHeight="1" x14ac:dyDescent="0.3">
      <c r="A563" s="2">
        <v>562</v>
      </c>
      <c r="B563" s="2" t="s">
        <v>1907</v>
      </c>
      <c r="C563" s="3">
        <v>41896</v>
      </c>
      <c r="D563" s="3" t="str">
        <f>TEXT(Table1[[#This Row],[Order Date]],"MMMM")</f>
        <v>September</v>
      </c>
      <c r="E563" s="3" t="str">
        <f>TEXT(Table1[[#This Row],[Order Date]],"YYYy")</f>
        <v>2014</v>
      </c>
      <c r="F563" s="3">
        <v>41900</v>
      </c>
      <c r="G563" s="2" t="s">
        <v>20</v>
      </c>
      <c r="H563" s="2" t="s">
        <v>1908</v>
      </c>
      <c r="I563" s="2" t="s">
        <v>1909</v>
      </c>
      <c r="J563" s="2" t="s">
        <v>23</v>
      </c>
      <c r="K563" s="2" t="s">
        <v>24</v>
      </c>
      <c r="L563" s="2" t="s">
        <v>899</v>
      </c>
      <c r="M563" s="2" t="s">
        <v>51</v>
      </c>
      <c r="N563" s="2">
        <v>33614</v>
      </c>
      <c r="O563" s="2" t="s">
        <v>27</v>
      </c>
      <c r="P563" s="2" t="s">
        <v>1910</v>
      </c>
      <c r="Q563" s="2" t="s">
        <v>43</v>
      </c>
      <c r="R563" s="2" t="s">
        <v>75</v>
      </c>
      <c r="S563" s="2" t="s">
        <v>1911</v>
      </c>
      <c r="T563" s="6">
        <v>13</v>
      </c>
      <c r="U563" s="2">
        <v>5</v>
      </c>
      <c r="V563" s="9">
        <v>0.2</v>
      </c>
      <c r="W563" s="6">
        <v>1.3000000000000007</v>
      </c>
      <c r="X563" s="12">
        <f>Table1[[#This Row],[Profit$]]/Table1[[#This Row],[Sales$]]</f>
        <v>0.10000000000000006</v>
      </c>
      <c r="Y563" s="13">
        <f>Table1[[#This Row],[Sales$]]-Table1[[#This Row],[Profit$]]</f>
        <v>11.7</v>
      </c>
      <c r="Z563" s="13">
        <f>Table1[[#This Row],[Sales$]]/Table1[[#This Row],[Quantity]]</f>
        <v>2.6</v>
      </c>
      <c r="AA563" s="13">
        <f>Table1[[#This Row],[Profit$]]/Table1[[#This Row],[Quantity]]</f>
        <v>0.26000000000000012</v>
      </c>
      <c r="AB563" s="4" t="str">
        <f>IF(Table1[[#This Row],[Profit$]]&lt;0,"loss","profit")</f>
        <v>profit</v>
      </c>
      <c r="AC563" s="4" t="str">
        <f>IF(Table1[[#This Row],[Discount]]&gt;0.2,"high",IF(Table1[[#This Row],[Discount]]&gt;0.1,"average","low"))</f>
        <v>average</v>
      </c>
      <c r="AD563" s="12">
        <f>Table1[[#This Row],[Profit$]]/Table1[[#This Row],[cost price$]]</f>
        <v>0.11111111111111117</v>
      </c>
    </row>
    <row r="564" spans="1:30" ht="15.75" customHeight="1" x14ac:dyDescent="0.3">
      <c r="A564" s="2">
        <v>563</v>
      </c>
      <c r="B564" s="2" t="s">
        <v>1907</v>
      </c>
      <c r="C564" s="3">
        <v>41896</v>
      </c>
      <c r="D564" s="3" t="str">
        <f>TEXT(Table1[[#This Row],[Order Date]],"MMMM")</f>
        <v>September</v>
      </c>
      <c r="E564" s="3" t="str">
        <f>TEXT(Table1[[#This Row],[Order Date]],"YYYy")</f>
        <v>2014</v>
      </c>
      <c r="F564" s="3">
        <v>41900</v>
      </c>
      <c r="G564" s="2" t="s">
        <v>20</v>
      </c>
      <c r="H564" s="2" t="s">
        <v>1908</v>
      </c>
      <c r="I564" s="2" t="s">
        <v>1909</v>
      </c>
      <c r="J564" s="2" t="s">
        <v>23</v>
      </c>
      <c r="K564" s="2" t="s">
        <v>24</v>
      </c>
      <c r="L564" s="2" t="s">
        <v>899</v>
      </c>
      <c r="M564" s="2" t="s">
        <v>51</v>
      </c>
      <c r="N564" s="2">
        <v>33614</v>
      </c>
      <c r="O564" s="2" t="s">
        <v>27</v>
      </c>
      <c r="P564" s="2" t="s">
        <v>1912</v>
      </c>
      <c r="Q564" s="2" t="s">
        <v>29</v>
      </c>
      <c r="R564" s="2" t="s">
        <v>62</v>
      </c>
      <c r="S564" s="2" t="s">
        <v>1913</v>
      </c>
      <c r="T564" s="6">
        <v>13.128</v>
      </c>
      <c r="U564" s="2">
        <v>3</v>
      </c>
      <c r="V564" s="9">
        <v>0.2</v>
      </c>
      <c r="W564" s="6">
        <v>3.7743000000000002</v>
      </c>
      <c r="X564" s="12">
        <f>Table1[[#This Row],[Profit$]]/Table1[[#This Row],[Sales$]]</f>
        <v>0.28750000000000003</v>
      </c>
      <c r="Y564" s="13">
        <f>Table1[[#This Row],[Sales$]]-Table1[[#This Row],[Profit$]]</f>
        <v>9.3536999999999999</v>
      </c>
      <c r="Z564" s="13">
        <f>Table1[[#This Row],[Sales$]]/Table1[[#This Row],[Quantity]]</f>
        <v>4.3760000000000003</v>
      </c>
      <c r="AA564" s="13">
        <f>Table1[[#This Row],[Profit$]]/Table1[[#This Row],[Quantity]]</f>
        <v>1.2581</v>
      </c>
      <c r="AB564" s="4" t="str">
        <f>IF(Table1[[#This Row],[Profit$]]&lt;0,"loss","profit")</f>
        <v>profit</v>
      </c>
      <c r="AC564" s="4" t="str">
        <f>IF(Table1[[#This Row],[Discount]]&gt;0.2,"high",IF(Table1[[#This Row],[Discount]]&gt;0.1,"average","low"))</f>
        <v>average</v>
      </c>
      <c r="AD564" s="12">
        <f>Table1[[#This Row],[Profit$]]/Table1[[#This Row],[cost price$]]</f>
        <v>0.40350877192982459</v>
      </c>
    </row>
    <row r="565" spans="1:30" ht="15.75" customHeight="1" x14ac:dyDescent="0.3">
      <c r="A565" s="2">
        <v>564</v>
      </c>
      <c r="B565" s="2" t="s">
        <v>1914</v>
      </c>
      <c r="C565" s="3">
        <v>42345</v>
      </c>
      <c r="D565" s="3" t="str">
        <f>TEXT(Table1[[#This Row],[Order Date]],"MMMM")</f>
        <v>December</v>
      </c>
      <c r="E565" s="3" t="str">
        <f>TEXT(Table1[[#This Row],[Order Date]],"YYYy")</f>
        <v>2015</v>
      </c>
      <c r="F565" s="3">
        <v>42347</v>
      </c>
      <c r="G565" s="2" t="s">
        <v>185</v>
      </c>
      <c r="H565" s="2" t="s">
        <v>1915</v>
      </c>
      <c r="I565" s="2" t="s">
        <v>1916</v>
      </c>
      <c r="J565" s="2" t="s">
        <v>23</v>
      </c>
      <c r="K565" s="2" t="s">
        <v>24</v>
      </c>
      <c r="L565" s="2" t="s">
        <v>92</v>
      </c>
      <c r="M565" s="2" t="s">
        <v>93</v>
      </c>
      <c r="N565" s="2">
        <v>98105</v>
      </c>
      <c r="O565" s="2" t="s">
        <v>41</v>
      </c>
      <c r="P565" s="2" t="s">
        <v>1917</v>
      </c>
      <c r="Q565" s="2" t="s">
        <v>43</v>
      </c>
      <c r="R565" s="2" t="s">
        <v>266</v>
      </c>
      <c r="S565" s="2" t="s">
        <v>1918</v>
      </c>
      <c r="T565" s="6">
        <v>3.96</v>
      </c>
      <c r="U565" s="2">
        <v>2</v>
      </c>
      <c r="V565" s="9">
        <v>0</v>
      </c>
      <c r="W565" s="6">
        <v>0</v>
      </c>
      <c r="X565" s="12">
        <f>Table1[[#This Row],[Profit$]]/Table1[[#This Row],[Sales$]]</f>
        <v>0</v>
      </c>
      <c r="Y565" s="13">
        <f>Table1[[#This Row],[Sales$]]-Table1[[#This Row],[Profit$]]</f>
        <v>3.96</v>
      </c>
      <c r="Z565" s="13">
        <f>Table1[[#This Row],[Sales$]]/Table1[[#This Row],[Quantity]]</f>
        <v>1.98</v>
      </c>
      <c r="AA565" s="13">
        <f>Table1[[#This Row],[Profit$]]/Table1[[#This Row],[Quantity]]</f>
        <v>0</v>
      </c>
      <c r="AB565" s="4" t="str">
        <f>IF(Table1[[#This Row],[Profit$]]&lt;0,"loss","profit")</f>
        <v>profit</v>
      </c>
      <c r="AC565" s="4" t="str">
        <f>IF(Table1[[#This Row],[Discount]]&gt;0.2,"high",IF(Table1[[#This Row],[Discount]]&gt;0.1,"average","low"))</f>
        <v>low</v>
      </c>
      <c r="AD565" s="12">
        <f>Table1[[#This Row],[Profit$]]/Table1[[#This Row],[cost price$]]</f>
        <v>0</v>
      </c>
    </row>
    <row r="566" spans="1:30" ht="15.75" customHeight="1" x14ac:dyDescent="0.3">
      <c r="A566" s="2">
        <v>565</v>
      </c>
      <c r="B566" s="2" t="s">
        <v>1914</v>
      </c>
      <c r="C566" s="3">
        <v>42345</v>
      </c>
      <c r="D566" s="3" t="str">
        <f>TEXT(Table1[[#This Row],[Order Date]],"MMMM")</f>
        <v>December</v>
      </c>
      <c r="E566" s="3" t="str">
        <f>TEXT(Table1[[#This Row],[Order Date]],"YYYy")</f>
        <v>2015</v>
      </c>
      <c r="F566" s="3">
        <v>42347</v>
      </c>
      <c r="G566" s="2" t="s">
        <v>185</v>
      </c>
      <c r="H566" s="2" t="s">
        <v>1915</v>
      </c>
      <c r="I566" s="2" t="s">
        <v>1916</v>
      </c>
      <c r="J566" s="2" t="s">
        <v>23</v>
      </c>
      <c r="K566" s="2" t="s">
        <v>24</v>
      </c>
      <c r="L566" s="2" t="s">
        <v>92</v>
      </c>
      <c r="M566" s="2" t="s">
        <v>93</v>
      </c>
      <c r="N566" s="2">
        <v>98105</v>
      </c>
      <c r="O566" s="2" t="s">
        <v>41</v>
      </c>
      <c r="P566" s="2" t="s">
        <v>1140</v>
      </c>
      <c r="Q566" s="2" t="s">
        <v>43</v>
      </c>
      <c r="R566" s="2" t="s">
        <v>44</v>
      </c>
      <c r="S566" s="2" t="s">
        <v>1141</v>
      </c>
      <c r="T566" s="6">
        <v>2.61</v>
      </c>
      <c r="U566" s="2">
        <v>1</v>
      </c>
      <c r="V566" s="9">
        <v>0</v>
      </c>
      <c r="W566" s="6">
        <v>1.2005999999999999</v>
      </c>
      <c r="X566" s="12">
        <f>Table1[[#This Row],[Profit$]]/Table1[[#This Row],[Sales$]]</f>
        <v>0.45999999999999996</v>
      </c>
      <c r="Y566" s="13">
        <f>Table1[[#This Row],[Sales$]]-Table1[[#This Row],[Profit$]]</f>
        <v>1.4094</v>
      </c>
      <c r="Z566" s="13">
        <f>Table1[[#This Row],[Sales$]]/Table1[[#This Row],[Quantity]]</f>
        <v>2.61</v>
      </c>
      <c r="AA566" s="13">
        <f>Table1[[#This Row],[Profit$]]/Table1[[#This Row],[Quantity]]</f>
        <v>1.2005999999999999</v>
      </c>
      <c r="AB566" s="4" t="str">
        <f>IF(Table1[[#This Row],[Profit$]]&lt;0,"loss","profit")</f>
        <v>profit</v>
      </c>
      <c r="AC566" s="4" t="str">
        <f>IF(Table1[[#This Row],[Discount]]&gt;0.2,"high",IF(Table1[[#This Row],[Discount]]&gt;0.1,"average","low"))</f>
        <v>low</v>
      </c>
      <c r="AD566" s="12">
        <f>Table1[[#This Row],[Profit$]]/Table1[[#This Row],[cost price$]]</f>
        <v>0.85185185185185175</v>
      </c>
    </row>
    <row r="567" spans="1:30" ht="15.75" customHeight="1" x14ac:dyDescent="0.3">
      <c r="A567" s="2">
        <v>566</v>
      </c>
      <c r="B567" s="2" t="s">
        <v>1919</v>
      </c>
      <c r="C567" s="3">
        <v>43076</v>
      </c>
      <c r="D567" s="3" t="str">
        <f>TEXT(Table1[[#This Row],[Order Date]],"MMMM")</f>
        <v>December</v>
      </c>
      <c r="E567" s="3" t="str">
        <f>TEXT(Table1[[#This Row],[Order Date]],"YYYy")</f>
        <v>2017</v>
      </c>
      <c r="F567" s="3">
        <v>43079</v>
      </c>
      <c r="G567" s="2" t="s">
        <v>185</v>
      </c>
      <c r="H567" s="2" t="s">
        <v>1920</v>
      </c>
      <c r="I567" s="2" t="s">
        <v>1921</v>
      </c>
      <c r="J567" s="2" t="s">
        <v>23</v>
      </c>
      <c r="K567" s="2" t="s">
        <v>24</v>
      </c>
      <c r="L567" s="2" t="s">
        <v>39</v>
      </c>
      <c r="M567" s="2" t="s">
        <v>40</v>
      </c>
      <c r="N567" s="2">
        <v>90008</v>
      </c>
      <c r="O567" s="2" t="s">
        <v>41</v>
      </c>
      <c r="P567" s="2" t="s">
        <v>1922</v>
      </c>
      <c r="Q567" s="2" t="s">
        <v>68</v>
      </c>
      <c r="R567" s="2" t="s">
        <v>69</v>
      </c>
      <c r="S567" s="2" t="s">
        <v>1923</v>
      </c>
      <c r="T567" s="6">
        <v>374.37600000000003</v>
      </c>
      <c r="U567" s="2">
        <v>3</v>
      </c>
      <c r="V567" s="9">
        <v>0.2</v>
      </c>
      <c r="W567" s="6">
        <v>46.796999999999983</v>
      </c>
      <c r="X567" s="12">
        <f>Table1[[#This Row],[Profit$]]/Table1[[#This Row],[Sales$]]</f>
        <v>0.12499999999999994</v>
      </c>
      <c r="Y567" s="13">
        <f>Table1[[#This Row],[Sales$]]-Table1[[#This Row],[Profit$]]</f>
        <v>327.57900000000006</v>
      </c>
      <c r="Z567" s="13">
        <f>Table1[[#This Row],[Sales$]]/Table1[[#This Row],[Quantity]]</f>
        <v>124.79200000000002</v>
      </c>
      <c r="AA567" s="13">
        <f>Table1[[#This Row],[Profit$]]/Table1[[#This Row],[Quantity]]</f>
        <v>15.598999999999995</v>
      </c>
      <c r="AB567" s="4" t="str">
        <f>IF(Table1[[#This Row],[Profit$]]&lt;0,"loss","profit")</f>
        <v>profit</v>
      </c>
      <c r="AC567" s="4" t="str">
        <f>IF(Table1[[#This Row],[Discount]]&gt;0.2,"high",IF(Table1[[#This Row],[Discount]]&gt;0.1,"average","low"))</f>
        <v>average</v>
      </c>
      <c r="AD567" s="12">
        <f>Table1[[#This Row],[Profit$]]/Table1[[#This Row],[cost price$]]</f>
        <v>0.14285714285714277</v>
      </c>
    </row>
    <row r="568" spans="1:30" ht="15.75" customHeight="1" x14ac:dyDescent="0.3">
      <c r="A568" s="2">
        <v>567</v>
      </c>
      <c r="B568" s="2" t="s">
        <v>1924</v>
      </c>
      <c r="C568" s="3">
        <v>43009</v>
      </c>
      <c r="D568" s="3" t="str">
        <f>TEXT(Table1[[#This Row],[Order Date]],"MMMM")</f>
        <v>October</v>
      </c>
      <c r="E568" s="3" t="str">
        <f>TEXT(Table1[[#This Row],[Order Date]],"YYYy")</f>
        <v>2017</v>
      </c>
      <c r="F568" s="3">
        <v>43016</v>
      </c>
      <c r="G568" s="2" t="s">
        <v>47</v>
      </c>
      <c r="H568" s="2" t="s">
        <v>1925</v>
      </c>
      <c r="I568" s="2" t="s">
        <v>1926</v>
      </c>
      <c r="J568" s="2" t="s">
        <v>38</v>
      </c>
      <c r="K568" s="2" t="s">
        <v>24</v>
      </c>
      <c r="L568" s="2" t="s">
        <v>92</v>
      </c>
      <c r="M568" s="2" t="s">
        <v>93</v>
      </c>
      <c r="N568" s="2">
        <v>98105</v>
      </c>
      <c r="O568" s="2" t="s">
        <v>41</v>
      </c>
      <c r="P568" s="2" t="s">
        <v>1927</v>
      </c>
      <c r="Q568" s="2" t="s">
        <v>43</v>
      </c>
      <c r="R568" s="2" t="s">
        <v>87</v>
      </c>
      <c r="S568" s="2" t="s">
        <v>1928</v>
      </c>
      <c r="T568" s="6">
        <v>91.84</v>
      </c>
      <c r="U568" s="2">
        <v>8</v>
      </c>
      <c r="V568" s="9">
        <v>0</v>
      </c>
      <c r="W568" s="6">
        <v>45.001600000000003</v>
      </c>
      <c r="X568" s="12">
        <f>Table1[[#This Row],[Profit$]]/Table1[[#This Row],[Sales$]]</f>
        <v>0.49</v>
      </c>
      <c r="Y568" s="13">
        <f>Table1[[#This Row],[Sales$]]-Table1[[#This Row],[Profit$]]</f>
        <v>46.8384</v>
      </c>
      <c r="Z568" s="13">
        <f>Table1[[#This Row],[Sales$]]/Table1[[#This Row],[Quantity]]</f>
        <v>11.48</v>
      </c>
      <c r="AA568" s="13">
        <f>Table1[[#This Row],[Profit$]]/Table1[[#This Row],[Quantity]]</f>
        <v>5.6252000000000004</v>
      </c>
      <c r="AB568" s="4" t="str">
        <f>IF(Table1[[#This Row],[Profit$]]&lt;0,"loss","profit")</f>
        <v>profit</v>
      </c>
      <c r="AC568" s="4" t="str">
        <f>IF(Table1[[#This Row],[Discount]]&gt;0.2,"high",IF(Table1[[#This Row],[Discount]]&gt;0.1,"average","low"))</f>
        <v>low</v>
      </c>
      <c r="AD568" s="12">
        <f>Table1[[#This Row],[Profit$]]/Table1[[#This Row],[cost price$]]</f>
        <v>0.96078431372549022</v>
      </c>
    </row>
    <row r="569" spans="1:30" ht="15.75" customHeight="1" x14ac:dyDescent="0.3">
      <c r="A569" s="2">
        <v>568</v>
      </c>
      <c r="B569" s="2" t="s">
        <v>1924</v>
      </c>
      <c r="C569" s="3">
        <v>43009</v>
      </c>
      <c r="D569" s="3" t="str">
        <f>TEXT(Table1[[#This Row],[Order Date]],"MMMM")</f>
        <v>October</v>
      </c>
      <c r="E569" s="3" t="str">
        <f>TEXT(Table1[[#This Row],[Order Date]],"YYYy")</f>
        <v>2017</v>
      </c>
      <c r="F569" s="3">
        <v>43016</v>
      </c>
      <c r="G569" s="2" t="s">
        <v>47</v>
      </c>
      <c r="H569" s="2" t="s">
        <v>1925</v>
      </c>
      <c r="I569" s="2" t="s">
        <v>1926</v>
      </c>
      <c r="J569" s="2" t="s">
        <v>38</v>
      </c>
      <c r="K569" s="2" t="s">
        <v>24</v>
      </c>
      <c r="L569" s="2" t="s">
        <v>92</v>
      </c>
      <c r="M569" s="2" t="s">
        <v>93</v>
      </c>
      <c r="N569" s="2">
        <v>98105</v>
      </c>
      <c r="O569" s="2" t="s">
        <v>41</v>
      </c>
      <c r="P569" s="2" t="s">
        <v>1929</v>
      </c>
      <c r="Q569" s="2" t="s">
        <v>43</v>
      </c>
      <c r="R569" s="2" t="s">
        <v>72</v>
      </c>
      <c r="S569" s="2" t="s">
        <v>1930</v>
      </c>
      <c r="T569" s="6">
        <v>81.088000000000008</v>
      </c>
      <c r="U569" s="2">
        <v>7</v>
      </c>
      <c r="V569" s="9">
        <v>0.2</v>
      </c>
      <c r="W569" s="6">
        <v>27.3672</v>
      </c>
      <c r="X569" s="12">
        <f>Table1[[#This Row],[Profit$]]/Table1[[#This Row],[Sales$]]</f>
        <v>0.33749999999999997</v>
      </c>
      <c r="Y569" s="13">
        <f>Table1[[#This Row],[Sales$]]-Table1[[#This Row],[Profit$]]</f>
        <v>53.720800000000011</v>
      </c>
      <c r="Z569" s="13">
        <f>Table1[[#This Row],[Sales$]]/Table1[[#This Row],[Quantity]]</f>
        <v>11.584000000000001</v>
      </c>
      <c r="AA569" s="13">
        <f>Table1[[#This Row],[Profit$]]/Table1[[#This Row],[Quantity]]</f>
        <v>3.9096000000000002</v>
      </c>
      <c r="AB569" s="4" t="str">
        <f>IF(Table1[[#This Row],[Profit$]]&lt;0,"loss","profit")</f>
        <v>profit</v>
      </c>
      <c r="AC569" s="4" t="str">
        <f>IF(Table1[[#This Row],[Discount]]&gt;0.2,"high",IF(Table1[[#This Row],[Discount]]&gt;0.1,"average","low"))</f>
        <v>average</v>
      </c>
      <c r="AD569" s="12">
        <f>Table1[[#This Row],[Profit$]]/Table1[[#This Row],[cost price$]]</f>
        <v>0.50943396226415083</v>
      </c>
    </row>
    <row r="570" spans="1:30" ht="15.75" customHeight="1" x14ac:dyDescent="0.3">
      <c r="A570" s="2">
        <v>569</v>
      </c>
      <c r="B570" s="2" t="s">
        <v>1924</v>
      </c>
      <c r="C570" s="3">
        <v>43009</v>
      </c>
      <c r="D570" s="3" t="str">
        <f>TEXT(Table1[[#This Row],[Order Date]],"MMMM")</f>
        <v>October</v>
      </c>
      <c r="E570" s="3" t="str">
        <f>TEXT(Table1[[#This Row],[Order Date]],"YYYy")</f>
        <v>2017</v>
      </c>
      <c r="F570" s="3">
        <v>43016</v>
      </c>
      <c r="G570" s="2" t="s">
        <v>47</v>
      </c>
      <c r="H570" s="2" t="s">
        <v>1925</v>
      </c>
      <c r="I570" s="2" t="s">
        <v>1926</v>
      </c>
      <c r="J570" s="2" t="s">
        <v>38</v>
      </c>
      <c r="K570" s="2" t="s">
        <v>24</v>
      </c>
      <c r="L570" s="2" t="s">
        <v>92</v>
      </c>
      <c r="M570" s="2" t="s">
        <v>93</v>
      </c>
      <c r="N570" s="2">
        <v>98105</v>
      </c>
      <c r="O570" s="2" t="s">
        <v>41</v>
      </c>
      <c r="P570" s="2" t="s">
        <v>1931</v>
      </c>
      <c r="Q570" s="2" t="s">
        <v>43</v>
      </c>
      <c r="R570" s="2" t="s">
        <v>87</v>
      </c>
      <c r="S570" s="2" t="s">
        <v>1932</v>
      </c>
      <c r="T570" s="6">
        <v>19.440000000000001</v>
      </c>
      <c r="U570" s="2">
        <v>3</v>
      </c>
      <c r="V570" s="9">
        <v>0</v>
      </c>
      <c r="W570" s="6">
        <v>9.3312000000000008</v>
      </c>
      <c r="X570" s="12">
        <f>Table1[[#This Row],[Profit$]]/Table1[[#This Row],[Sales$]]</f>
        <v>0.48000000000000004</v>
      </c>
      <c r="Y570" s="13">
        <f>Table1[[#This Row],[Sales$]]-Table1[[#This Row],[Profit$]]</f>
        <v>10.1088</v>
      </c>
      <c r="Z570" s="13">
        <f>Table1[[#This Row],[Sales$]]/Table1[[#This Row],[Quantity]]</f>
        <v>6.48</v>
      </c>
      <c r="AA570" s="13">
        <f>Table1[[#This Row],[Profit$]]/Table1[[#This Row],[Quantity]]</f>
        <v>3.1104000000000003</v>
      </c>
      <c r="AB570" s="4" t="str">
        <f>IF(Table1[[#This Row],[Profit$]]&lt;0,"loss","profit")</f>
        <v>profit</v>
      </c>
      <c r="AC570" s="4" t="str">
        <f>IF(Table1[[#This Row],[Discount]]&gt;0.2,"high",IF(Table1[[#This Row],[Discount]]&gt;0.1,"average","low"))</f>
        <v>low</v>
      </c>
      <c r="AD570" s="12">
        <f>Table1[[#This Row],[Profit$]]/Table1[[#This Row],[cost price$]]</f>
        <v>0.92307692307692313</v>
      </c>
    </row>
    <row r="571" spans="1:30" ht="15.75" customHeight="1" x14ac:dyDescent="0.3">
      <c r="A571" s="2">
        <v>570</v>
      </c>
      <c r="B571" s="2" t="s">
        <v>1924</v>
      </c>
      <c r="C571" s="3">
        <v>43009</v>
      </c>
      <c r="D571" s="3" t="str">
        <f>TEXT(Table1[[#This Row],[Order Date]],"MMMM")</f>
        <v>October</v>
      </c>
      <c r="E571" s="3" t="str">
        <f>TEXT(Table1[[#This Row],[Order Date]],"YYYy")</f>
        <v>2017</v>
      </c>
      <c r="F571" s="3">
        <v>43016</v>
      </c>
      <c r="G571" s="2" t="s">
        <v>47</v>
      </c>
      <c r="H571" s="2" t="s">
        <v>1925</v>
      </c>
      <c r="I571" s="2" t="s">
        <v>1926</v>
      </c>
      <c r="J571" s="2" t="s">
        <v>38</v>
      </c>
      <c r="K571" s="2" t="s">
        <v>24</v>
      </c>
      <c r="L571" s="2" t="s">
        <v>92</v>
      </c>
      <c r="M571" s="2" t="s">
        <v>93</v>
      </c>
      <c r="N571" s="2">
        <v>98105</v>
      </c>
      <c r="O571" s="2" t="s">
        <v>41</v>
      </c>
      <c r="P571" s="2" t="s">
        <v>1933</v>
      </c>
      <c r="Q571" s="2" t="s">
        <v>29</v>
      </c>
      <c r="R571" s="2" t="s">
        <v>33</v>
      </c>
      <c r="S571" s="2" t="s">
        <v>1934</v>
      </c>
      <c r="T571" s="6">
        <v>451.15199999999993</v>
      </c>
      <c r="U571" s="2">
        <v>3</v>
      </c>
      <c r="V571" s="9">
        <v>0.2</v>
      </c>
      <c r="W571" s="6">
        <v>0</v>
      </c>
      <c r="X571" s="12">
        <f>Table1[[#This Row],[Profit$]]/Table1[[#This Row],[Sales$]]</f>
        <v>0</v>
      </c>
      <c r="Y571" s="13">
        <f>Table1[[#This Row],[Sales$]]-Table1[[#This Row],[Profit$]]</f>
        <v>451.15199999999993</v>
      </c>
      <c r="Z571" s="13">
        <f>Table1[[#This Row],[Sales$]]/Table1[[#This Row],[Quantity]]</f>
        <v>150.38399999999999</v>
      </c>
      <c r="AA571" s="13">
        <f>Table1[[#This Row],[Profit$]]/Table1[[#This Row],[Quantity]]</f>
        <v>0</v>
      </c>
      <c r="AB571" s="4" t="str">
        <f>IF(Table1[[#This Row],[Profit$]]&lt;0,"loss","profit")</f>
        <v>profit</v>
      </c>
      <c r="AC571" s="4" t="str">
        <f>IF(Table1[[#This Row],[Discount]]&gt;0.2,"high",IF(Table1[[#This Row],[Discount]]&gt;0.1,"average","low"))</f>
        <v>average</v>
      </c>
      <c r="AD571" s="12">
        <f>Table1[[#This Row],[Profit$]]/Table1[[#This Row],[cost price$]]</f>
        <v>0</v>
      </c>
    </row>
    <row r="572" spans="1:30" ht="15.75" customHeight="1" x14ac:dyDescent="0.3">
      <c r="A572" s="2">
        <v>571</v>
      </c>
      <c r="B572" s="2" t="s">
        <v>1935</v>
      </c>
      <c r="C572" s="3">
        <v>43097</v>
      </c>
      <c r="D572" s="3" t="str">
        <f>TEXT(Table1[[#This Row],[Order Date]],"MMMM")</f>
        <v>December</v>
      </c>
      <c r="E572" s="3" t="str">
        <f>TEXT(Table1[[#This Row],[Order Date]],"YYYy")</f>
        <v>2017</v>
      </c>
      <c r="F572" s="3">
        <v>43104</v>
      </c>
      <c r="G572" s="2" t="s">
        <v>47</v>
      </c>
      <c r="H572" s="2" t="s">
        <v>1936</v>
      </c>
      <c r="I572" s="2" t="s">
        <v>1937</v>
      </c>
      <c r="J572" s="2" t="s">
        <v>23</v>
      </c>
      <c r="K572" s="2" t="s">
        <v>24</v>
      </c>
      <c r="L572" s="2" t="s">
        <v>263</v>
      </c>
      <c r="M572" s="2" t="s">
        <v>264</v>
      </c>
      <c r="N572" s="2">
        <v>10024</v>
      </c>
      <c r="O572" s="2" t="s">
        <v>145</v>
      </c>
      <c r="P572" s="2" t="s">
        <v>1896</v>
      </c>
      <c r="Q572" s="2" t="s">
        <v>43</v>
      </c>
      <c r="R572" s="2" t="s">
        <v>44</v>
      </c>
      <c r="S572" s="2" t="s">
        <v>1897</v>
      </c>
      <c r="T572" s="6">
        <v>72.45</v>
      </c>
      <c r="U572" s="2">
        <v>7</v>
      </c>
      <c r="V572" s="9">
        <v>0</v>
      </c>
      <c r="W572" s="6">
        <v>34.775999999999996</v>
      </c>
      <c r="X572" s="12">
        <f>Table1[[#This Row],[Profit$]]/Table1[[#This Row],[Sales$]]</f>
        <v>0.47999999999999993</v>
      </c>
      <c r="Y572" s="13">
        <f>Table1[[#This Row],[Sales$]]-Table1[[#This Row],[Profit$]]</f>
        <v>37.674000000000007</v>
      </c>
      <c r="Z572" s="13">
        <f>Table1[[#This Row],[Sales$]]/Table1[[#This Row],[Quantity]]</f>
        <v>10.35</v>
      </c>
      <c r="AA572" s="13">
        <f>Table1[[#This Row],[Profit$]]/Table1[[#This Row],[Quantity]]</f>
        <v>4.9679999999999991</v>
      </c>
      <c r="AB572" s="4" t="str">
        <f>IF(Table1[[#This Row],[Profit$]]&lt;0,"loss","profit")</f>
        <v>profit</v>
      </c>
      <c r="AC572" s="4" t="str">
        <f>IF(Table1[[#This Row],[Discount]]&gt;0.2,"high",IF(Table1[[#This Row],[Discount]]&gt;0.1,"average","low"))</f>
        <v>low</v>
      </c>
      <c r="AD572" s="12">
        <f>Table1[[#This Row],[Profit$]]/Table1[[#This Row],[cost price$]]</f>
        <v>0.9230769230769228</v>
      </c>
    </row>
    <row r="573" spans="1:30" ht="15.75" customHeight="1" x14ac:dyDescent="0.3">
      <c r="A573" s="2">
        <v>572</v>
      </c>
      <c r="B573" s="2" t="s">
        <v>1935</v>
      </c>
      <c r="C573" s="3">
        <v>43097</v>
      </c>
      <c r="D573" s="3" t="str">
        <f>TEXT(Table1[[#This Row],[Order Date]],"MMMM")</f>
        <v>December</v>
      </c>
      <c r="E573" s="3" t="str">
        <f>TEXT(Table1[[#This Row],[Order Date]],"YYYy")</f>
        <v>2017</v>
      </c>
      <c r="F573" s="3">
        <v>43104</v>
      </c>
      <c r="G573" s="2" t="s">
        <v>47</v>
      </c>
      <c r="H573" s="2" t="s">
        <v>1936</v>
      </c>
      <c r="I573" s="2" t="s">
        <v>1937</v>
      </c>
      <c r="J573" s="2" t="s">
        <v>23</v>
      </c>
      <c r="K573" s="2" t="s">
        <v>24</v>
      </c>
      <c r="L573" s="2" t="s">
        <v>263</v>
      </c>
      <c r="M573" s="2" t="s">
        <v>264</v>
      </c>
      <c r="N573" s="2">
        <v>10024</v>
      </c>
      <c r="O573" s="2" t="s">
        <v>145</v>
      </c>
      <c r="P573" s="2" t="s">
        <v>866</v>
      </c>
      <c r="Q573" s="2" t="s">
        <v>43</v>
      </c>
      <c r="R573" s="2" t="s">
        <v>266</v>
      </c>
      <c r="S573" s="2" t="s">
        <v>867</v>
      </c>
      <c r="T573" s="6">
        <v>13.96</v>
      </c>
      <c r="U573" s="2">
        <v>4</v>
      </c>
      <c r="V573" s="9">
        <v>0</v>
      </c>
      <c r="W573" s="6">
        <v>6.4215999999999998</v>
      </c>
      <c r="X573" s="12">
        <f>Table1[[#This Row],[Profit$]]/Table1[[#This Row],[Sales$]]</f>
        <v>0.45999999999999996</v>
      </c>
      <c r="Y573" s="13">
        <f>Table1[[#This Row],[Sales$]]-Table1[[#This Row],[Profit$]]</f>
        <v>7.5384000000000011</v>
      </c>
      <c r="Z573" s="13">
        <f>Table1[[#This Row],[Sales$]]/Table1[[#This Row],[Quantity]]</f>
        <v>3.49</v>
      </c>
      <c r="AA573" s="13">
        <f>Table1[[#This Row],[Profit$]]/Table1[[#This Row],[Quantity]]</f>
        <v>1.6053999999999999</v>
      </c>
      <c r="AB573" s="4" t="str">
        <f>IF(Table1[[#This Row],[Profit$]]&lt;0,"loss","profit")</f>
        <v>profit</v>
      </c>
      <c r="AC573" s="4" t="str">
        <f>IF(Table1[[#This Row],[Discount]]&gt;0.2,"high",IF(Table1[[#This Row],[Discount]]&gt;0.1,"average","low"))</f>
        <v>low</v>
      </c>
      <c r="AD573" s="12">
        <f>Table1[[#This Row],[Profit$]]/Table1[[#This Row],[cost price$]]</f>
        <v>0.85185185185185175</v>
      </c>
    </row>
    <row r="574" spans="1:30" ht="15.75" customHeight="1" x14ac:dyDescent="0.3">
      <c r="A574" s="2">
        <v>573</v>
      </c>
      <c r="B574" s="2" t="s">
        <v>1935</v>
      </c>
      <c r="C574" s="3">
        <v>43097</v>
      </c>
      <c r="D574" s="3" t="str">
        <f>TEXT(Table1[[#This Row],[Order Date]],"MMMM")</f>
        <v>December</v>
      </c>
      <c r="E574" s="3" t="str">
        <f>TEXT(Table1[[#This Row],[Order Date]],"YYYy")</f>
        <v>2017</v>
      </c>
      <c r="F574" s="3">
        <v>43104</v>
      </c>
      <c r="G574" s="2" t="s">
        <v>47</v>
      </c>
      <c r="H574" s="2" t="s">
        <v>1936</v>
      </c>
      <c r="I574" s="2" t="s">
        <v>1937</v>
      </c>
      <c r="J574" s="2" t="s">
        <v>23</v>
      </c>
      <c r="K574" s="2" t="s">
        <v>24</v>
      </c>
      <c r="L574" s="2" t="s">
        <v>263</v>
      </c>
      <c r="M574" s="2" t="s">
        <v>264</v>
      </c>
      <c r="N574" s="2">
        <v>10024</v>
      </c>
      <c r="O574" s="2" t="s">
        <v>145</v>
      </c>
      <c r="P574" s="2" t="s">
        <v>1213</v>
      </c>
      <c r="Q574" s="2" t="s">
        <v>43</v>
      </c>
      <c r="R574" s="2" t="s">
        <v>72</v>
      </c>
      <c r="S574" s="2" t="s">
        <v>1214</v>
      </c>
      <c r="T574" s="6">
        <v>33.264000000000003</v>
      </c>
      <c r="U574" s="2">
        <v>7</v>
      </c>
      <c r="V574" s="9">
        <v>0.2</v>
      </c>
      <c r="W574" s="6">
        <v>11.226599999999999</v>
      </c>
      <c r="X574" s="12">
        <f>Table1[[#This Row],[Profit$]]/Table1[[#This Row],[Sales$]]</f>
        <v>0.33749999999999997</v>
      </c>
      <c r="Y574" s="13">
        <f>Table1[[#This Row],[Sales$]]-Table1[[#This Row],[Profit$]]</f>
        <v>22.037400000000005</v>
      </c>
      <c r="Z574" s="13">
        <f>Table1[[#This Row],[Sales$]]/Table1[[#This Row],[Quantity]]</f>
        <v>4.7520000000000007</v>
      </c>
      <c r="AA574" s="13">
        <f>Table1[[#This Row],[Profit$]]/Table1[[#This Row],[Quantity]]</f>
        <v>1.6037999999999999</v>
      </c>
      <c r="AB574" s="4" t="str">
        <f>IF(Table1[[#This Row],[Profit$]]&lt;0,"loss","profit")</f>
        <v>profit</v>
      </c>
      <c r="AC574" s="4" t="str">
        <f>IF(Table1[[#This Row],[Discount]]&gt;0.2,"high",IF(Table1[[#This Row],[Discount]]&gt;0.1,"average","low"))</f>
        <v>average</v>
      </c>
      <c r="AD574" s="12">
        <f>Table1[[#This Row],[Profit$]]/Table1[[#This Row],[cost price$]]</f>
        <v>0.50943396226415083</v>
      </c>
    </row>
    <row r="575" spans="1:30" ht="15.75" customHeight="1" x14ac:dyDescent="0.3">
      <c r="A575" s="2">
        <v>574</v>
      </c>
      <c r="B575" s="2" t="s">
        <v>1935</v>
      </c>
      <c r="C575" s="3">
        <v>43097</v>
      </c>
      <c r="D575" s="3" t="str">
        <f>TEXT(Table1[[#This Row],[Order Date]],"MMMM")</f>
        <v>December</v>
      </c>
      <c r="E575" s="3" t="str">
        <f>TEXT(Table1[[#This Row],[Order Date]],"YYYy")</f>
        <v>2017</v>
      </c>
      <c r="F575" s="3">
        <v>43104</v>
      </c>
      <c r="G575" s="2" t="s">
        <v>47</v>
      </c>
      <c r="H575" s="2" t="s">
        <v>1936</v>
      </c>
      <c r="I575" s="2" t="s">
        <v>1937</v>
      </c>
      <c r="J575" s="2" t="s">
        <v>23</v>
      </c>
      <c r="K575" s="2" t="s">
        <v>24</v>
      </c>
      <c r="L575" s="2" t="s">
        <v>263</v>
      </c>
      <c r="M575" s="2" t="s">
        <v>264</v>
      </c>
      <c r="N575" s="2">
        <v>10024</v>
      </c>
      <c r="O575" s="2" t="s">
        <v>145</v>
      </c>
      <c r="P575" s="2" t="s">
        <v>1938</v>
      </c>
      <c r="Q575" s="2" t="s">
        <v>68</v>
      </c>
      <c r="R575" s="2" t="s">
        <v>69</v>
      </c>
      <c r="S575" s="2" t="s">
        <v>1939</v>
      </c>
      <c r="T575" s="6">
        <v>14.850000000000001</v>
      </c>
      <c r="U575" s="2">
        <v>3</v>
      </c>
      <c r="V575" s="9">
        <v>0</v>
      </c>
      <c r="W575" s="6">
        <v>4.0095000000000001</v>
      </c>
      <c r="X575" s="12">
        <f>Table1[[#This Row],[Profit$]]/Table1[[#This Row],[Sales$]]</f>
        <v>0.26999999999999996</v>
      </c>
      <c r="Y575" s="13">
        <f>Table1[[#This Row],[Sales$]]-Table1[[#This Row],[Profit$]]</f>
        <v>10.840500000000002</v>
      </c>
      <c r="Z575" s="13">
        <f>Table1[[#This Row],[Sales$]]/Table1[[#This Row],[Quantity]]</f>
        <v>4.95</v>
      </c>
      <c r="AA575" s="13">
        <f>Table1[[#This Row],[Profit$]]/Table1[[#This Row],[Quantity]]</f>
        <v>1.3365</v>
      </c>
      <c r="AB575" s="4" t="str">
        <f>IF(Table1[[#This Row],[Profit$]]&lt;0,"loss","profit")</f>
        <v>profit</v>
      </c>
      <c r="AC575" s="4" t="str">
        <f>IF(Table1[[#This Row],[Discount]]&gt;0.2,"high",IF(Table1[[#This Row],[Discount]]&gt;0.1,"average","low"))</f>
        <v>low</v>
      </c>
      <c r="AD575" s="12">
        <f>Table1[[#This Row],[Profit$]]/Table1[[#This Row],[cost price$]]</f>
        <v>0.36986301369863006</v>
      </c>
    </row>
    <row r="576" spans="1:30" ht="15.75" customHeight="1" x14ac:dyDescent="0.3">
      <c r="A576" s="2">
        <v>575</v>
      </c>
      <c r="B576" s="2" t="s">
        <v>1940</v>
      </c>
      <c r="C576" s="3">
        <v>42677</v>
      </c>
      <c r="D576" s="3" t="str">
        <f>TEXT(Table1[[#This Row],[Order Date]],"MMMM")</f>
        <v>November</v>
      </c>
      <c r="E576" s="3" t="str">
        <f>TEXT(Table1[[#This Row],[Order Date]],"YYYy")</f>
        <v>2016</v>
      </c>
      <c r="F576" s="3">
        <v>42681</v>
      </c>
      <c r="G576" s="2" t="s">
        <v>47</v>
      </c>
      <c r="H576" s="2" t="s">
        <v>1941</v>
      </c>
      <c r="I576" s="2" t="s">
        <v>1942</v>
      </c>
      <c r="J576" s="2" t="s">
        <v>23</v>
      </c>
      <c r="K576" s="2" t="s">
        <v>24</v>
      </c>
      <c r="L576" s="2" t="s">
        <v>1943</v>
      </c>
      <c r="M576" s="2" t="s">
        <v>93</v>
      </c>
      <c r="N576" s="2">
        <v>98270</v>
      </c>
      <c r="O576" s="2" t="s">
        <v>41</v>
      </c>
      <c r="P576" s="2" t="s">
        <v>1944</v>
      </c>
      <c r="Q576" s="2" t="s">
        <v>43</v>
      </c>
      <c r="R576" s="2" t="s">
        <v>65</v>
      </c>
      <c r="S576" s="2" t="s">
        <v>1945</v>
      </c>
      <c r="T576" s="6">
        <v>8.82</v>
      </c>
      <c r="U576" s="2">
        <v>3</v>
      </c>
      <c r="V576" s="9">
        <v>0</v>
      </c>
      <c r="W576" s="6">
        <v>2.3814000000000002</v>
      </c>
      <c r="X576" s="12">
        <f>Table1[[#This Row],[Profit$]]/Table1[[#This Row],[Sales$]]</f>
        <v>0.27</v>
      </c>
      <c r="Y576" s="13">
        <f>Table1[[#This Row],[Sales$]]-Table1[[#This Row],[Profit$]]</f>
        <v>6.4386000000000001</v>
      </c>
      <c r="Z576" s="13">
        <f>Table1[[#This Row],[Sales$]]/Table1[[#This Row],[Quantity]]</f>
        <v>2.94</v>
      </c>
      <c r="AA576" s="13">
        <f>Table1[[#This Row],[Profit$]]/Table1[[#This Row],[Quantity]]</f>
        <v>0.79380000000000006</v>
      </c>
      <c r="AB576" s="4" t="str">
        <f>IF(Table1[[#This Row],[Profit$]]&lt;0,"loss","profit")</f>
        <v>profit</v>
      </c>
      <c r="AC576" s="4" t="str">
        <f>IF(Table1[[#This Row],[Discount]]&gt;0.2,"high",IF(Table1[[#This Row],[Discount]]&gt;0.1,"average","low"))</f>
        <v>low</v>
      </c>
      <c r="AD576" s="12">
        <f>Table1[[#This Row],[Profit$]]/Table1[[#This Row],[cost price$]]</f>
        <v>0.36986301369863017</v>
      </c>
    </row>
    <row r="577" spans="1:30" ht="15.75" customHeight="1" x14ac:dyDescent="0.3">
      <c r="A577" s="2">
        <v>576</v>
      </c>
      <c r="B577" s="2" t="s">
        <v>1946</v>
      </c>
      <c r="C577" s="3">
        <v>42265</v>
      </c>
      <c r="D577" s="3" t="str">
        <f>TEXT(Table1[[#This Row],[Order Date]],"MMMM")</f>
        <v>September</v>
      </c>
      <c r="E577" s="3" t="str">
        <f>TEXT(Table1[[#This Row],[Order Date]],"YYYy")</f>
        <v>2015</v>
      </c>
      <c r="F577" s="3">
        <v>42269</v>
      </c>
      <c r="G577" s="2" t="s">
        <v>20</v>
      </c>
      <c r="H577" s="2" t="s">
        <v>1947</v>
      </c>
      <c r="I577" s="2" t="s">
        <v>1948</v>
      </c>
      <c r="J577" s="2" t="s">
        <v>23</v>
      </c>
      <c r="K577" s="2" t="s">
        <v>24</v>
      </c>
      <c r="L577" s="2" t="s">
        <v>1173</v>
      </c>
      <c r="M577" s="2" t="s">
        <v>40</v>
      </c>
      <c r="N577" s="2">
        <v>90805</v>
      </c>
      <c r="O577" s="2" t="s">
        <v>41</v>
      </c>
      <c r="P577" s="2" t="s">
        <v>1927</v>
      </c>
      <c r="Q577" s="2" t="s">
        <v>43</v>
      </c>
      <c r="R577" s="2" t="s">
        <v>87</v>
      </c>
      <c r="S577" s="2" t="s">
        <v>1928</v>
      </c>
      <c r="T577" s="6">
        <v>160.72</v>
      </c>
      <c r="U577" s="2">
        <v>14</v>
      </c>
      <c r="V577" s="9">
        <v>0</v>
      </c>
      <c r="W577" s="6">
        <v>78.752800000000008</v>
      </c>
      <c r="X577" s="12">
        <f>Table1[[#This Row],[Profit$]]/Table1[[#This Row],[Sales$]]</f>
        <v>0.49000000000000005</v>
      </c>
      <c r="Y577" s="13">
        <f>Table1[[#This Row],[Sales$]]-Table1[[#This Row],[Profit$]]</f>
        <v>81.967199999999991</v>
      </c>
      <c r="Z577" s="13">
        <f>Table1[[#This Row],[Sales$]]/Table1[[#This Row],[Quantity]]</f>
        <v>11.48</v>
      </c>
      <c r="AA577" s="13">
        <f>Table1[[#This Row],[Profit$]]/Table1[[#This Row],[Quantity]]</f>
        <v>5.6252000000000004</v>
      </c>
      <c r="AB577" s="4" t="str">
        <f>IF(Table1[[#This Row],[Profit$]]&lt;0,"loss","profit")</f>
        <v>profit</v>
      </c>
      <c r="AC577" s="4" t="str">
        <f>IF(Table1[[#This Row],[Discount]]&gt;0.2,"high",IF(Table1[[#This Row],[Discount]]&gt;0.1,"average","low"))</f>
        <v>low</v>
      </c>
      <c r="AD577" s="12">
        <f>Table1[[#This Row],[Profit$]]/Table1[[#This Row],[cost price$]]</f>
        <v>0.96078431372549045</v>
      </c>
    </row>
    <row r="578" spans="1:30" ht="15.75" customHeight="1" x14ac:dyDescent="0.3">
      <c r="A578" s="2">
        <v>577</v>
      </c>
      <c r="B578" s="2" t="s">
        <v>1946</v>
      </c>
      <c r="C578" s="3">
        <v>42265</v>
      </c>
      <c r="D578" s="3" t="str">
        <f>TEXT(Table1[[#This Row],[Order Date]],"MMMM")</f>
        <v>September</v>
      </c>
      <c r="E578" s="3" t="str">
        <f>TEXT(Table1[[#This Row],[Order Date]],"YYYy")</f>
        <v>2015</v>
      </c>
      <c r="F578" s="3">
        <v>42269</v>
      </c>
      <c r="G578" s="2" t="s">
        <v>20</v>
      </c>
      <c r="H578" s="2" t="s">
        <v>1947</v>
      </c>
      <c r="I578" s="2" t="s">
        <v>1948</v>
      </c>
      <c r="J578" s="2" t="s">
        <v>23</v>
      </c>
      <c r="K578" s="2" t="s">
        <v>24</v>
      </c>
      <c r="L578" s="2" t="s">
        <v>1173</v>
      </c>
      <c r="M578" s="2" t="s">
        <v>40</v>
      </c>
      <c r="N578" s="2">
        <v>90805</v>
      </c>
      <c r="O578" s="2" t="s">
        <v>41</v>
      </c>
      <c r="P578" s="2" t="s">
        <v>1949</v>
      </c>
      <c r="Q578" s="2" t="s">
        <v>43</v>
      </c>
      <c r="R578" s="2" t="s">
        <v>87</v>
      </c>
      <c r="S578" s="2" t="s">
        <v>1950</v>
      </c>
      <c r="T578" s="6">
        <v>19.920000000000002</v>
      </c>
      <c r="U578" s="2">
        <v>4</v>
      </c>
      <c r="V578" s="9">
        <v>0</v>
      </c>
      <c r="W578" s="6">
        <v>9.7608000000000015</v>
      </c>
      <c r="X578" s="12">
        <f>Table1[[#This Row],[Profit$]]/Table1[[#This Row],[Sales$]]</f>
        <v>0.49000000000000005</v>
      </c>
      <c r="Y578" s="13">
        <f>Table1[[#This Row],[Sales$]]-Table1[[#This Row],[Profit$]]</f>
        <v>10.1592</v>
      </c>
      <c r="Z578" s="13">
        <f>Table1[[#This Row],[Sales$]]/Table1[[#This Row],[Quantity]]</f>
        <v>4.9800000000000004</v>
      </c>
      <c r="AA578" s="13">
        <f>Table1[[#This Row],[Profit$]]/Table1[[#This Row],[Quantity]]</f>
        <v>2.4402000000000004</v>
      </c>
      <c r="AB578" s="4" t="str">
        <f>IF(Table1[[#This Row],[Profit$]]&lt;0,"loss","profit")</f>
        <v>profit</v>
      </c>
      <c r="AC578" s="4" t="str">
        <f>IF(Table1[[#This Row],[Discount]]&gt;0.2,"high",IF(Table1[[#This Row],[Discount]]&gt;0.1,"average","low"))</f>
        <v>low</v>
      </c>
      <c r="AD578" s="12">
        <f>Table1[[#This Row],[Profit$]]/Table1[[#This Row],[cost price$]]</f>
        <v>0.96078431372549034</v>
      </c>
    </row>
    <row r="579" spans="1:30" ht="15.75" customHeight="1" x14ac:dyDescent="0.3">
      <c r="A579" s="2">
        <v>578</v>
      </c>
      <c r="B579" s="2" t="s">
        <v>1946</v>
      </c>
      <c r="C579" s="3">
        <v>42265</v>
      </c>
      <c r="D579" s="3" t="str">
        <f>TEXT(Table1[[#This Row],[Order Date]],"MMMM")</f>
        <v>September</v>
      </c>
      <c r="E579" s="3" t="str">
        <f>TEXT(Table1[[#This Row],[Order Date]],"YYYy")</f>
        <v>2015</v>
      </c>
      <c r="F579" s="3">
        <v>42269</v>
      </c>
      <c r="G579" s="2" t="s">
        <v>20</v>
      </c>
      <c r="H579" s="2" t="s">
        <v>1947</v>
      </c>
      <c r="I579" s="2" t="s">
        <v>1948</v>
      </c>
      <c r="J579" s="2" t="s">
        <v>23</v>
      </c>
      <c r="K579" s="2" t="s">
        <v>24</v>
      </c>
      <c r="L579" s="2" t="s">
        <v>1173</v>
      </c>
      <c r="M579" s="2" t="s">
        <v>40</v>
      </c>
      <c r="N579" s="2">
        <v>90805</v>
      </c>
      <c r="O579" s="2" t="s">
        <v>41</v>
      </c>
      <c r="P579" s="2" t="s">
        <v>1951</v>
      </c>
      <c r="Q579" s="2" t="s">
        <v>43</v>
      </c>
      <c r="R579" s="2" t="s">
        <v>576</v>
      </c>
      <c r="S579" s="2" t="s">
        <v>1952</v>
      </c>
      <c r="T579" s="6">
        <v>7.3</v>
      </c>
      <c r="U579" s="2">
        <v>2</v>
      </c>
      <c r="V579" s="9">
        <v>0</v>
      </c>
      <c r="W579" s="6">
        <v>2.1899999999999995</v>
      </c>
      <c r="X579" s="12">
        <f>Table1[[#This Row],[Profit$]]/Table1[[#This Row],[Sales$]]</f>
        <v>0.29999999999999993</v>
      </c>
      <c r="Y579" s="13">
        <f>Table1[[#This Row],[Sales$]]-Table1[[#This Row],[Profit$]]</f>
        <v>5.1100000000000003</v>
      </c>
      <c r="Z579" s="13">
        <f>Table1[[#This Row],[Sales$]]/Table1[[#This Row],[Quantity]]</f>
        <v>3.65</v>
      </c>
      <c r="AA579" s="13">
        <f>Table1[[#This Row],[Profit$]]/Table1[[#This Row],[Quantity]]</f>
        <v>1.0949999999999998</v>
      </c>
      <c r="AB579" s="4" t="str">
        <f>IF(Table1[[#This Row],[Profit$]]&lt;0,"loss","profit")</f>
        <v>profit</v>
      </c>
      <c r="AC579" s="4" t="str">
        <f>IF(Table1[[#This Row],[Discount]]&gt;0.2,"high",IF(Table1[[#This Row],[Discount]]&gt;0.1,"average","low"))</f>
        <v>low</v>
      </c>
      <c r="AD579" s="12">
        <f>Table1[[#This Row],[Profit$]]/Table1[[#This Row],[cost price$]]</f>
        <v>0.42857142857142844</v>
      </c>
    </row>
    <row r="580" spans="1:30" ht="15.75" customHeight="1" x14ac:dyDescent="0.3">
      <c r="A580" s="2">
        <v>579</v>
      </c>
      <c r="B580" s="2" t="s">
        <v>1953</v>
      </c>
      <c r="C580" s="3">
        <v>42936</v>
      </c>
      <c r="D580" s="3" t="str">
        <f>TEXT(Table1[[#This Row],[Order Date]],"MMMM")</f>
        <v>July</v>
      </c>
      <c r="E580" s="3" t="str">
        <f>TEXT(Table1[[#This Row],[Order Date]],"YYYy")</f>
        <v>2017</v>
      </c>
      <c r="F580" s="3">
        <v>42942</v>
      </c>
      <c r="G580" s="2" t="s">
        <v>47</v>
      </c>
      <c r="H580" s="2" t="s">
        <v>1954</v>
      </c>
      <c r="I580" s="2" t="s">
        <v>1955</v>
      </c>
      <c r="J580" s="2" t="s">
        <v>23</v>
      </c>
      <c r="K580" s="2" t="s">
        <v>24</v>
      </c>
      <c r="L580" s="2" t="s">
        <v>300</v>
      </c>
      <c r="M580" s="2" t="s">
        <v>208</v>
      </c>
      <c r="N580" s="2">
        <v>60610</v>
      </c>
      <c r="O580" s="2" t="s">
        <v>102</v>
      </c>
      <c r="P580" s="2" t="s">
        <v>544</v>
      </c>
      <c r="Q580" s="2" t="s">
        <v>43</v>
      </c>
      <c r="R580" s="2" t="s">
        <v>56</v>
      </c>
      <c r="S580" s="2" t="s">
        <v>545</v>
      </c>
      <c r="T580" s="6">
        <v>69.712000000000003</v>
      </c>
      <c r="U580" s="2">
        <v>2</v>
      </c>
      <c r="V580" s="9">
        <v>0.2</v>
      </c>
      <c r="W580" s="6">
        <v>8.7139999999999951</v>
      </c>
      <c r="X580" s="12">
        <f>Table1[[#This Row],[Profit$]]/Table1[[#This Row],[Sales$]]</f>
        <v>0.12499999999999992</v>
      </c>
      <c r="Y580" s="13">
        <f>Table1[[#This Row],[Sales$]]-Table1[[#This Row],[Profit$]]</f>
        <v>60.998000000000005</v>
      </c>
      <c r="Z580" s="13">
        <f>Table1[[#This Row],[Sales$]]/Table1[[#This Row],[Quantity]]</f>
        <v>34.856000000000002</v>
      </c>
      <c r="AA580" s="13">
        <f>Table1[[#This Row],[Profit$]]/Table1[[#This Row],[Quantity]]</f>
        <v>4.3569999999999975</v>
      </c>
      <c r="AB580" s="4" t="str">
        <f>IF(Table1[[#This Row],[Profit$]]&lt;0,"loss","profit")</f>
        <v>profit</v>
      </c>
      <c r="AC580" s="4" t="str">
        <f>IF(Table1[[#This Row],[Discount]]&gt;0.2,"high",IF(Table1[[#This Row],[Discount]]&gt;0.1,"average","low"))</f>
        <v>average</v>
      </c>
      <c r="AD580" s="12">
        <f>Table1[[#This Row],[Profit$]]/Table1[[#This Row],[cost price$]]</f>
        <v>0.14285714285714277</v>
      </c>
    </row>
    <row r="581" spans="1:30" ht="15.75" customHeight="1" x14ac:dyDescent="0.3">
      <c r="A581" s="2">
        <v>580</v>
      </c>
      <c r="B581" s="2" t="s">
        <v>1953</v>
      </c>
      <c r="C581" s="3">
        <v>42936</v>
      </c>
      <c r="D581" s="3" t="str">
        <f>TEXT(Table1[[#This Row],[Order Date]],"MMMM")</f>
        <v>July</v>
      </c>
      <c r="E581" s="3" t="str">
        <f>TEXT(Table1[[#This Row],[Order Date]],"YYYy")</f>
        <v>2017</v>
      </c>
      <c r="F581" s="3">
        <v>42942</v>
      </c>
      <c r="G581" s="2" t="s">
        <v>47</v>
      </c>
      <c r="H581" s="2" t="s">
        <v>1954</v>
      </c>
      <c r="I581" s="2" t="s">
        <v>1955</v>
      </c>
      <c r="J581" s="2" t="s">
        <v>23</v>
      </c>
      <c r="K581" s="2" t="s">
        <v>24</v>
      </c>
      <c r="L581" s="2" t="s">
        <v>300</v>
      </c>
      <c r="M581" s="2" t="s">
        <v>208</v>
      </c>
      <c r="N581" s="2">
        <v>60610</v>
      </c>
      <c r="O581" s="2" t="s">
        <v>102</v>
      </c>
      <c r="P581" s="2" t="s">
        <v>1956</v>
      </c>
      <c r="Q581" s="2" t="s">
        <v>29</v>
      </c>
      <c r="R581" s="2" t="s">
        <v>62</v>
      </c>
      <c r="S581" s="2" t="s">
        <v>1957</v>
      </c>
      <c r="T581" s="6">
        <v>8.7919999999999998</v>
      </c>
      <c r="U581" s="2">
        <v>1</v>
      </c>
      <c r="V581" s="9">
        <v>0.6</v>
      </c>
      <c r="W581" s="6">
        <v>-5.7148000000000003</v>
      </c>
      <c r="X581" s="12">
        <f>Table1[[#This Row],[Profit$]]/Table1[[#This Row],[Sales$]]</f>
        <v>-0.65</v>
      </c>
      <c r="Y581" s="13">
        <f>Table1[[#This Row],[Sales$]]-Table1[[#This Row],[Profit$]]</f>
        <v>14.5068</v>
      </c>
      <c r="Z581" s="13">
        <f>Table1[[#This Row],[Sales$]]/Table1[[#This Row],[Quantity]]</f>
        <v>8.7919999999999998</v>
      </c>
      <c r="AA581" s="13">
        <f>Table1[[#This Row],[Profit$]]/Table1[[#This Row],[Quantity]]</f>
        <v>-5.7148000000000003</v>
      </c>
      <c r="AB581" s="4" t="str">
        <f>IF(Table1[[#This Row],[Profit$]]&lt;0,"loss","profit")</f>
        <v>loss</v>
      </c>
      <c r="AC581" s="4" t="str">
        <f>IF(Table1[[#This Row],[Discount]]&gt;0.2,"high",IF(Table1[[#This Row],[Discount]]&gt;0.1,"average","low"))</f>
        <v>high</v>
      </c>
      <c r="AD581" s="12">
        <f>Table1[[#This Row],[Profit$]]/Table1[[#This Row],[cost price$]]</f>
        <v>-0.39393939393939398</v>
      </c>
    </row>
    <row r="582" spans="1:30" ht="15.75" customHeight="1" x14ac:dyDescent="0.3">
      <c r="A582" s="2">
        <v>581</v>
      </c>
      <c r="B582" s="2" t="s">
        <v>1958</v>
      </c>
      <c r="C582" s="3">
        <v>42257</v>
      </c>
      <c r="D582" s="3" t="str">
        <f>TEXT(Table1[[#This Row],[Order Date]],"MMMM")</f>
        <v>September</v>
      </c>
      <c r="E582" s="3" t="str">
        <f>TEXT(Table1[[#This Row],[Order Date]],"YYYy")</f>
        <v>2015</v>
      </c>
      <c r="F582" s="3">
        <v>42261</v>
      </c>
      <c r="G582" s="2" t="s">
        <v>47</v>
      </c>
      <c r="H582" s="2" t="s">
        <v>1959</v>
      </c>
      <c r="I582" s="2" t="s">
        <v>1960</v>
      </c>
      <c r="J582" s="2" t="s">
        <v>23</v>
      </c>
      <c r="K582" s="2" t="s">
        <v>24</v>
      </c>
      <c r="L582" s="2" t="s">
        <v>39</v>
      </c>
      <c r="M582" s="2" t="s">
        <v>40</v>
      </c>
      <c r="N582" s="2">
        <v>90004</v>
      </c>
      <c r="O582" s="2" t="s">
        <v>41</v>
      </c>
      <c r="P582" s="2" t="s">
        <v>1961</v>
      </c>
      <c r="Q582" s="2" t="s">
        <v>43</v>
      </c>
      <c r="R582" s="2" t="s">
        <v>576</v>
      </c>
      <c r="S582" s="2" t="s">
        <v>1962</v>
      </c>
      <c r="T582" s="6">
        <v>51.52</v>
      </c>
      <c r="U582" s="2">
        <v>4</v>
      </c>
      <c r="V582" s="9">
        <v>0</v>
      </c>
      <c r="W582" s="6">
        <v>1.5456000000000003</v>
      </c>
      <c r="X582" s="12">
        <f>Table1[[#This Row],[Profit$]]/Table1[[#This Row],[Sales$]]</f>
        <v>3.0000000000000006E-2</v>
      </c>
      <c r="Y582" s="13">
        <f>Table1[[#This Row],[Sales$]]-Table1[[#This Row],[Profit$]]</f>
        <v>49.974400000000003</v>
      </c>
      <c r="Z582" s="13">
        <f>Table1[[#This Row],[Sales$]]/Table1[[#This Row],[Quantity]]</f>
        <v>12.88</v>
      </c>
      <c r="AA582" s="13">
        <f>Table1[[#This Row],[Profit$]]/Table1[[#This Row],[Quantity]]</f>
        <v>0.38640000000000008</v>
      </c>
      <c r="AB582" s="4" t="str">
        <f>IF(Table1[[#This Row],[Profit$]]&lt;0,"loss","profit")</f>
        <v>profit</v>
      </c>
      <c r="AC582" s="4" t="str">
        <f>IF(Table1[[#This Row],[Discount]]&gt;0.2,"high",IF(Table1[[#This Row],[Discount]]&gt;0.1,"average","low"))</f>
        <v>low</v>
      </c>
      <c r="AD582" s="12">
        <f>Table1[[#This Row],[Profit$]]/Table1[[#This Row],[cost price$]]</f>
        <v>3.0927835051546396E-2</v>
      </c>
    </row>
    <row r="583" spans="1:30" ht="15.75" customHeight="1" x14ac:dyDescent="0.3">
      <c r="A583" s="2">
        <v>582</v>
      </c>
      <c r="B583" s="2" t="s">
        <v>1963</v>
      </c>
      <c r="C583" s="3">
        <v>43070</v>
      </c>
      <c r="D583" s="3" t="str">
        <f>TEXT(Table1[[#This Row],[Order Date]],"MMMM")</f>
        <v>December</v>
      </c>
      <c r="E583" s="3" t="str">
        <f>TEXT(Table1[[#This Row],[Order Date]],"YYYy")</f>
        <v>2017</v>
      </c>
      <c r="F583" s="3">
        <v>43074</v>
      </c>
      <c r="G583" s="2" t="s">
        <v>47</v>
      </c>
      <c r="H583" s="2" t="s">
        <v>1964</v>
      </c>
      <c r="I583" s="2" t="s">
        <v>1965</v>
      </c>
      <c r="J583" s="2" t="s">
        <v>23</v>
      </c>
      <c r="K583" s="2" t="s">
        <v>24</v>
      </c>
      <c r="L583" s="2" t="s">
        <v>806</v>
      </c>
      <c r="M583" s="2" t="s">
        <v>454</v>
      </c>
      <c r="N583" s="2">
        <v>80219</v>
      </c>
      <c r="O583" s="2" t="s">
        <v>41</v>
      </c>
      <c r="P583" s="2" t="s">
        <v>189</v>
      </c>
      <c r="Q583" s="2" t="s">
        <v>68</v>
      </c>
      <c r="R583" s="2" t="s">
        <v>69</v>
      </c>
      <c r="S583" s="2" t="s">
        <v>190</v>
      </c>
      <c r="T583" s="6">
        <v>470.37600000000009</v>
      </c>
      <c r="U583" s="2">
        <v>3</v>
      </c>
      <c r="V583" s="9">
        <v>0.2</v>
      </c>
      <c r="W583" s="6">
        <v>52.917299999999955</v>
      </c>
      <c r="X583" s="12">
        <f>Table1[[#This Row],[Profit$]]/Table1[[#This Row],[Sales$]]</f>
        <v>0.11249999999999988</v>
      </c>
      <c r="Y583" s="13">
        <f>Table1[[#This Row],[Sales$]]-Table1[[#This Row],[Profit$]]</f>
        <v>417.45870000000014</v>
      </c>
      <c r="Z583" s="13">
        <f>Table1[[#This Row],[Sales$]]/Table1[[#This Row],[Quantity]]</f>
        <v>156.79200000000003</v>
      </c>
      <c r="AA583" s="13">
        <f>Table1[[#This Row],[Profit$]]/Table1[[#This Row],[Quantity]]</f>
        <v>17.639099999999985</v>
      </c>
      <c r="AB583" s="4" t="str">
        <f>IF(Table1[[#This Row],[Profit$]]&lt;0,"loss","profit")</f>
        <v>profit</v>
      </c>
      <c r="AC583" s="4" t="str">
        <f>IF(Table1[[#This Row],[Discount]]&gt;0.2,"high",IF(Table1[[#This Row],[Discount]]&gt;0.1,"average","low"))</f>
        <v>average</v>
      </c>
      <c r="AD583" s="12">
        <f>Table1[[#This Row],[Profit$]]/Table1[[#This Row],[cost price$]]</f>
        <v>0.12676056338028155</v>
      </c>
    </row>
    <row r="584" spans="1:30" ht="15.75" customHeight="1" x14ac:dyDescent="0.3">
      <c r="A584" s="2">
        <v>583</v>
      </c>
      <c r="B584" s="2" t="s">
        <v>1963</v>
      </c>
      <c r="C584" s="3">
        <v>43070</v>
      </c>
      <c r="D584" s="3" t="str">
        <f>TEXT(Table1[[#This Row],[Order Date]],"MMMM")</f>
        <v>December</v>
      </c>
      <c r="E584" s="3" t="str">
        <f>TEXT(Table1[[#This Row],[Order Date]],"YYYy")</f>
        <v>2017</v>
      </c>
      <c r="F584" s="3">
        <v>43074</v>
      </c>
      <c r="G584" s="2" t="s">
        <v>47</v>
      </c>
      <c r="H584" s="2" t="s">
        <v>1964</v>
      </c>
      <c r="I584" s="2" t="s">
        <v>1965</v>
      </c>
      <c r="J584" s="2" t="s">
        <v>23</v>
      </c>
      <c r="K584" s="2" t="s">
        <v>24</v>
      </c>
      <c r="L584" s="2" t="s">
        <v>806</v>
      </c>
      <c r="M584" s="2" t="s">
        <v>454</v>
      </c>
      <c r="N584" s="2">
        <v>80219</v>
      </c>
      <c r="O584" s="2" t="s">
        <v>41</v>
      </c>
      <c r="P584" s="2" t="s">
        <v>1966</v>
      </c>
      <c r="Q584" s="2" t="s">
        <v>68</v>
      </c>
      <c r="R584" s="2" t="s">
        <v>69</v>
      </c>
      <c r="S584" s="2" t="s">
        <v>1967</v>
      </c>
      <c r="T584" s="6">
        <v>105.584</v>
      </c>
      <c r="U584" s="2">
        <v>2</v>
      </c>
      <c r="V584" s="9">
        <v>0.2</v>
      </c>
      <c r="W584" s="6">
        <v>9.2386000000000053</v>
      </c>
      <c r="X584" s="12">
        <f>Table1[[#This Row],[Profit$]]/Table1[[#This Row],[Sales$]]</f>
        <v>8.750000000000005E-2</v>
      </c>
      <c r="Y584" s="13">
        <f>Table1[[#This Row],[Sales$]]-Table1[[#This Row],[Profit$]]</f>
        <v>96.345399999999998</v>
      </c>
      <c r="Z584" s="13">
        <f>Table1[[#This Row],[Sales$]]/Table1[[#This Row],[Quantity]]</f>
        <v>52.792000000000002</v>
      </c>
      <c r="AA584" s="13">
        <f>Table1[[#This Row],[Profit$]]/Table1[[#This Row],[Quantity]]</f>
        <v>4.6193000000000026</v>
      </c>
      <c r="AB584" s="4" t="str">
        <f>IF(Table1[[#This Row],[Profit$]]&lt;0,"loss","profit")</f>
        <v>profit</v>
      </c>
      <c r="AC584" s="4" t="str">
        <f>IF(Table1[[#This Row],[Discount]]&gt;0.2,"high",IF(Table1[[#This Row],[Discount]]&gt;0.1,"average","low"))</f>
        <v>average</v>
      </c>
      <c r="AD584" s="12">
        <f>Table1[[#This Row],[Profit$]]/Table1[[#This Row],[cost price$]]</f>
        <v>9.589041095890416E-2</v>
      </c>
    </row>
    <row r="585" spans="1:30" ht="15.75" customHeight="1" x14ac:dyDescent="0.3">
      <c r="A585" s="2">
        <v>584</v>
      </c>
      <c r="B585" s="2" t="s">
        <v>1963</v>
      </c>
      <c r="C585" s="3">
        <v>43070</v>
      </c>
      <c r="D585" s="3" t="str">
        <f>TEXT(Table1[[#This Row],[Order Date]],"MMMM")</f>
        <v>December</v>
      </c>
      <c r="E585" s="3" t="str">
        <f>TEXT(Table1[[#This Row],[Order Date]],"YYYy")</f>
        <v>2017</v>
      </c>
      <c r="F585" s="3">
        <v>43074</v>
      </c>
      <c r="G585" s="2" t="s">
        <v>47</v>
      </c>
      <c r="H585" s="2" t="s">
        <v>1964</v>
      </c>
      <c r="I585" s="2" t="s">
        <v>1965</v>
      </c>
      <c r="J585" s="2" t="s">
        <v>23</v>
      </c>
      <c r="K585" s="2" t="s">
        <v>24</v>
      </c>
      <c r="L585" s="2" t="s">
        <v>806</v>
      </c>
      <c r="M585" s="2" t="s">
        <v>454</v>
      </c>
      <c r="N585" s="2">
        <v>80219</v>
      </c>
      <c r="O585" s="2" t="s">
        <v>41</v>
      </c>
      <c r="P585" s="2" t="s">
        <v>434</v>
      </c>
      <c r="Q585" s="2" t="s">
        <v>43</v>
      </c>
      <c r="R585" s="2" t="s">
        <v>75</v>
      </c>
      <c r="S585" s="2" t="s">
        <v>435</v>
      </c>
      <c r="T585" s="6">
        <v>31.152000000000001</v>
      </c>
      <c r="U585" s="2">
        <v>3</v>
      </c>
      <c r="V585" s="9">
        <v>0.2</v>
      </c>
      <c r="W585" s="6">
        <v>3.5045999999999964</v>
      </c>
      <c r="X585" s="12">
        <f>Table1[[#This Row],[Profit$]]/Table1[[#This Row],[Sales$]]</f>
        <v>0.11249999999999988</v>
      </c>
      <c r="Y585" s="13">
        <f>Table1[[#This Row],[Sales$]]-Table1[[#This Row],[Profit$]]</f>
        <v>27.647400000000005</v>
      </c>
      <c r="Z585" s="13">
        <f>Table1[[#This Row],[Sales$]]/Table1[[#This Row],[Quantity]]</f>
        <v>10.384</v>
      </c>
      <c r="AA585" s="13">
        <f>Table1[[#This Row],[Profit$]]/Table1[[#This Row],[Quantity]]</f>
        <v>1.1681999999999988</v>
      </c>
      <c r="AB585" s="4" t="str">
        <f>IF(Table1[[#This Row],[Profit$]]&lt;0,"loss","profit")</f>
        <v>profit</v>
      </c>
      <c r="AC585" s="4" t="str">
        <f>IF(Table1[[#This Row],[Discount]]&gt;0.2,"high",IF(Table1[[#This Row],[Discount]]&gt;0.1,"average","low"))</f>
        <v>average</v>
      </c>
      <c r="AD585" s="12">
        <f>Table1[[#This Row],[Profit$]]/Table1[[#This Row],[cost price$]]</f>
        <v>0.12676056338028155</v>
      </c>
    </row>
    <row r="586" spans="1:30" ht="15.75" customHeight="1" x14ac:dyDescent="0.3">
      <c r="A586" s="2">
        <v>585</v>
      </c>
      <c r="B586" s="2" t="s">
        <v>1963</v>
      </c>
      <c r="C586" s="3">
        <v>43070</v>
      </c>
      <c r="D586" s="3" t="str">
        <f>TEXT(Table1[[#This Row],[Order Date]],"MMMM")</f>
        <v>December</v>
      </c>
      <c r="E586" s="3" t="str">
        <f>TEXT(Table1[[#This Row],[Order Date]],"YYYy")</f>
        <v>2017</v>
      </c>
      <c r="F586" s="3">
        <v>43074</v>
      </c>
      <c r="G586" s="2" t="s">
        <v>47</v>
      </c>
      <c r="H586" s="2" t="s">
        <v>1964</v>
      </c>
      <c r="I586" s="2" t="s">
        <v>1965</v>
      </c>
      <c r="J586" s="2" t="s">
        <v>23</v>
      </c>
      <c r="K586" s="2" t="s">
        <v>24</v>
      </c>
      <c r="L586" s="2" t="s">
        <v>806</v>
      </c>
      <c r="M586" s="2" t="s">
        <v>454</v>
      </c>
      <c r="N586" s="2">
        <v>80219</v>
      </c>
      <c r="O586" s="2" t="s">
        <v>41</v>
      </c>
      <c r="P586" s="2" t="s">
        <v>1968</v>
      </c>
      <c r="Q586" s="2" t="s">
        <v>43</v>
      </c>
      <c r="R586" s="2" t="s">
        <v>72</v>
      </c>
      <c r="S586" s="2" t="s">
        <v>1969</v>
      </c>
      <c r="T586" s="6">
        <v>6.7830000000000004</v>
      </c>
      <c r="U586" s="2">
        <v>7</v>
      </c>
      <c r="V586" s="9">
        <v>0.7</v>
      </c>
      <c r="W586" s="6">
        <v>-4.7480999999999973</v>
      </c>
      <c r="X586" s="12">
        <f>Table1[[#This Row],[Profit$]]/Table1[[#This Row],[Sales$]]</f>
        <v>-0.69999999999999962</v>
      </c>
      <c r="Y586" s="13">
        <f>Table1[[#This Row],[Sales$]]-Table1[[#This Row],[Profit$]]</f>
        <v>11.531099999999999</v>
      </c>
      <c r="Z586" s="13">
        <f>Table1[[#This Row],[Sales$]]/Table1[[#This Row],[Quantity]]</f>
        <v>0.96900000000000008</v>
      </c>
      <c r="AA586" s="13">
        <f>Table1[[#This Row],[Profit$]]/Table1[[#This Row],[Quantity]]</f>
        <v>-0.67829999999999957</v>
      </c>
      <c r="AB586" s="4" t="str">
        <f>IF(Table1[[#This Row],[Profit$]]&lt;0,"loss","profit")</f>
        <v>loss</v>
      </c>
      <c r="AC586" s="4" t="str">
        <f>IF(Table1[[#This Row],[Discount]]&gt;0.2,"high",IF(Table1[[#This Row],[Discount]]&gt;0.1,"average","low"))</f>
        <v>high</v>
      </c>
      <c r="AD586" s="12">
        <f>Table1[[#This Row],[Profit$]]/Table1[[#This Row],[cost price$]]</f>
        <v>-0.41176470588235276</v>
      </c>
    </row>
    <row r="587" spans="1:30" ht="15.75" customHeight="1" x14ac:dyDescent="0.3">
      <c r="A587" s="2">
        <v>586</v>
      </c>
      <c r="B587" s="2" t="s">
        <v>1963</v>
      </c>
      <c r="C587" s="3">
        <v>43070</v>
      </c>
      <c r="D587" s="3" t="str">
        <f>TEXT(Table1[[#This Row],[Order Date]],"MMMM")</f>
        <v>December</v>
      </c>
      <c r="E587" s="3" t="str">
        <f>TEXT(Table1[[#This Row],[Order Date]],"YYYy")</f>
        <v>2017</v>
      </c>
      <c r="F587" s="3">
        <v>43074</v>
      </c>
      <c r="G587" s="2" t="s">
        <v>47</v>
      </c>
      <c r="H587" s="2" t="s">
        <v>1964</v>
      </c>
      <c r="I587" s="2" t="s">
        <v>1965</v>
      </c>
      <c r="J587" s="2" t="s">
        <v>23</v>
      </c>
      <c r="K587" s="2" t="s">
        <v>24</v>
      </c>
      <c r="L587" s="2" t="s">
        <v>806</v>
      </c>
      <c r="M587" s="2" t="s">
        <v>454</v>
      </c>
      <c r="N587" s="2">
        <v>80219</v>
      </c>
      <c r="O587" s="2" t="s">
        <v>41</v>
      </c>
      <c r="P587" s="2" t="s">
        <v>623</v>
      </c>
      <c r="Q587" s="2" t="s">
        <v>68</v>
      </c>
      <c r="R587" s="2" t="s">
        <v>69</v>
      </c>
      <c r="S587" s="2" t="s">
        <v>624</v>
      </c>
      <c r="T587" s="6">
        <v>406.36799999999999</v>
      </c>
      <c r="U587" s="2">
        <v>4</v>
      </c>
      <c r="V587" s="9">
        <v>0.2</v>
      </c>
      <c r="W587" s="6">
        <v>30.477599999999981</v>
      </c>
      <c r="X587" s="12">
        <f>Table1[[#This Row],[Profit$]]/Table1[[#This Row],[Sales$]]</f>
        <v>7.4999999999999956E-2</v>
      </c>
      <c r="Y587" s="13">
        <f>Table1[[#This Row],[Sales$]]-Table1[[#This Row],[Profit$]]</f>
        <v>375.8904</v>
      </c>
      <c r="Z587" s="13">
        <f>Table1[[#This Row],[Sales$]]/Table1[[#This Row],[Quantity]]</f>
        <v>101.592</v>
      </c>
      <c r="AA587" s="13">
        <f>Table1[[#This Row],[Profit$]]/Table1[[#This Row],[Quantity]]</f>
        <v>7.6193999999999953</v>
      </c>
      <c r="AB587" s="4" t="str">
        <f>IF(Table1[[#This Row],[Profit$]]&lt;0,"loss","profit")</f>
        <v>profit</v>
      </c>
      <c r="AC587" s="4" t="str">
        <f>IF(Table1[[#This Row],[Discount]]&gt;0.2,"high",IF(Table1[[#This Row],[Discount]]&gt;0.1,"average","low"))</f>
        <v>average</v>
      </c>
      <c r="AD587" s="12">
        <f>Table1[[#This Row],[Profit$]]/Table1[[#This Row],[cost price$]]</f>
        <v>8.108108108108103E-2</v>
      </c>
    </row>
    <row r="588" spans="1:30" ht="15.75" customHeight="1" x14ac:dyDescent="0.3">
      <c r="A588" s="2">
        <v>587</v>
      </c>
      <c r="B588" s="2" t="s">
        <v>1970</v>
      </c>
      <c r="C588" s="3">
        <v>42188</v>
      </c>
      <c r="D588" s="3" t="str">
        <f>TEXT(Table1[[#This Row],[Order Date]],"MMMM")</f>
        <v>July</v>
      </c>
      <c r="E588" s="3" t="str">
        <f>TEXT(Table1[[#This Row],[Order Date]],"YYYy")</f>
        <v>2015</v>
      </c>
      <c r="F588" s="3">
        <v>42194</v>
      </c>
      <c r="G588" s="2" t="s">
        <v>47</v>
      </c>
      <c r="H588" s="2" t="s">
        <v>1971</v>
      </c>
      <c r="I588" s="2" t="s">
        <v>1972</v>
      </c>
      <c r="J588" s="2" t="s">
        <v>23</v>
      </c>
      <c r="K588" s="2" t="s">
        <v>24</v>
      </c>
      <c r="L588" s="2" t="s">
        <v>1466</v>
      </c>
      <c r="M588" s="2" t="s">
        <v>26</v>
      </c>
      <c r="N588" s="2">
        <v>40475</v>
      </c>
      <c r="O588" s="2" t="s">
        <v>27</v>
      </c>
      <c r="P588" s="2" t="s">
        <v>1447</v>
      </c>
      <c r="Q588" s="2" t="s">
        <v>29</v>
      </c>
      <c r="R588" s="2" t="s">
        <v>33</v>
      </c>
      <c r="S588" s="2" t="s">
        <v>1448</v>
      </c>
      <c r="T588" s="6">
        <v>70.98</v>
      </c>
      <c r="U588" s="2">
        <v>1</v>
      </c>
      <c r="V588" s="9">
        <v>0</v>
      </c>
      <c r="W588" s="6">
        <v>4.968599999999995</v>
      </c>
      <c r="X588" s="12">
        <f>Table1[[#This Row],[Profit$]]/Table1[[#This Row],[Sales$]]</f>
        <v>6.9999999999999923E-2</v>
      </c>
      <c r="Y588" s="13">
        <f>Table1[[#This Row],[Sales$]]-Table1[[#This Row],[Profit$]]</f>
        <v>66.011400000000009</v>
      </c>
      <c r="Z588" s="13">
        <f>Table1[[#This Row],[Sales$]]/Table1[[#This Row],[Quantity]]</f>
        <v>70.98</v>
      </c>
      <c r="AA588" s="13">
        <f>Table1[[#This Row],[Profit$]]/Table1[[#This Row],[Quantity]]</f>
        <v>4.968599999999995</v>
      </c>
      <c r="AB588" s="4" t="str">
        <f>IF(Table1[[#This Row],[Profit$]]&lt;0,"loss","profit")</f>
        <v>profit</v>
      </c>
      <c r="AC588" s="4" t="str">
        <f>IF(Table1[[#This Row],[Discount]]&gt;0.2,"high",IF(Table1[[#This Row],[Discount]]&gt;0.1,"average","low"))</f>
        <v>low</v>
      </c>
      <c r="AD588" s="12">
        <f>Table1[[#This Row],[Profit$]]/Table1[[#This Row],[cost price$]]</f>
        <v>7.5268817204300995E-2</v>
      </c>
    </row>
    <row r="589" spans="1:30" ht="15.75" customHeight="1" x14ac:dyDescent="0.3">
      <c r="A589" s="2">
        <v>588</v>
      </c>
      <c r="B589" s="2" t="s">
        <v>1970</v>
      </c>
      <c r="C589" s="3">
        <v>42188</v>
      </c>
      <c r="D589" s="3" t="str">
        <f>TEXT(Table1[[#This Row],[Order Date]],"MMMM")</f>
        <v>July</v>
      </c>
      <c r="E589" s="3" t="str">
        <f>TEXT(Table1[[#This Row],[Order Date]],"YYYy")</f>
        <v>2015</v>
      </c>
      <c r="F589" s="3">
        <v>42194</v>
      </c>
      <c r="G589" s="2" t="s">
        <v>47</v>
      </c>
      <c r="H589" s="2" t="s">
        <v>1971</v>
      </c>
      <c r="I589" s="2" t="s">
        <v>1972</v>
      </c>
      <c r="J589" s="2" t="s">
        <v>23</v>
      </c>
      <c r="K589" s="2" t="s">
        <v>24</v>
      </c>
      <c r="L589" s="2" t="s">
        <v>1466</v>
      </c>
      <c r="M589" s="2" t="s">
        <v>26</v>
      </c>
      <c r="N589" s="2">
        <v>40475</v>
      </c>
      <c r="O589" s="2" t="s">
        <v>27</v>
      </c>
      <c r="P589" s="2" t="s">
        <v>1973</v>
      </c>
      <c r="Q589" s="2" t="s">
        <v>43</v>
      </c>
      <c r="R589" s="2" t="s">
        <v>44</v>
      </c>
      <c r="S589" s="2" t="s">
        <v>1974</v>
      </c>
      <c r="T589" s="6">
        <v>294.93</v>
      </c>
      <c r="U589" s="2">
        <v>3</v>
      </c>
      <c r="V589" s="9">
        <v>0</v>
      </c>
      <c r="W589" s="6">
        <v>144.51570000000001</v>
      </c>
      <c r="X589" s="12">
        <f>Table1[[#This Row],[Profit$]]/Table1[[#This Row],[Sales$]]</f>
        <v>0.49000000000000005</v>
      </c>
      <c r="Y589" s="13">
        <f>Table1[[#This Row],[Sales$]]-Table1[[#This Row],[Profit$]]</f>
        <v>150.4143</v>
      </c>
      <c r="Z589" s="13">
        <f>Table1[[#This Row],[Sales$]]/Table1[[#This Row],[Quantity]]</f>
        <v>98.31</v>
      </c>
      <c r="AA589" s="13">
        <f>Table1[[#This Row],[Profit$]]/Table1[[#This Row],[Quantity]]</f>
        <v>48.171900000000001</v>
      </c>
      <c r="AB589" s="4" t="str">
        <f>IF(Table1[[#This Row],[Profit$]]&lt;0,"loss","profit")</f>
        <v>profit</v>
      </c>
      <c r="AC589" s="4" t="str">
        <f>IF(Table1[[#This Row],[Discount]]&gt;0.2,"high",IF(Table1[[#This Row],[Discount]]&gt;0.1,"average","low"))</f>
        <v>low</v>
      </c>
      <c r="AD589" s="12">
        <f>Table1[[#This Row],[Profit$]]/Table1[[#This Row],[cost price$]]</f>
        <v>0.96078431372549022</v>
      </c>
    </row>
    <row r="590" spans="1:30" ht="15.75" customHeight="1" x14ac:dyDescent="0.3">
      <c r="A590" s="2">
        <v>589</v>
      </c>
      <c r="B590" s="2" t="s">
        <v>1975</v>
      </c>
      <c r="C590" s="3">
        <v>42449</v>
      </c>
      <c r="D590" s="3" t="str">
        <f>TEXT(Table1[[#This Row],[Order Date]],"MMMM")</f>
        <v>March</v>
      </c>
      <c r="E590" s="3" t="str">
        <f>TEXT(Table1[[#This Row],[Order Date]],"YYYy")</f>
        <v>2016</v>
      </c>
      <c r="F590" s="3">
        <v>42453</v>
      </c>
      <c r="G590" s="2" t="s">
        <v>47</v>
      </c>
      <c r="H590" s="2" t="s">
        <v>1976</v>
      </c>
      <c r="I590" s="2" t="s">
        <v>1977</v>
      </c>
      <c r="J590" s="2" t="s">
        <v>23</v>
      </c>
      <c r="K590" s="2" t="s">
        <v>24</v>
      </c>
      <c r="L590" s="2" t="s">
        <v>1978</v>
      </c>
      <c r="M590" s="2" t="s">
        <v>417</v>
      </c>
      <c r="N590" s="2">
        <v>97301</v>
      </c>
      <c r="O590" s="2" t="s">
        <v>41</v>
      </c>
      <c r="P590" s="2" t="s">
        <v>1979</v>
      </c>
      <c r="Q590" s="2" t="s">
        <v>68</v>
      </c>
      <c r="R590" s="2" t="s">
        <v>69</v>
      </c>
      <c r="S590" s="2" t="s">
        <v>1980</v>
      </c>
      <c r="T590" s="6">
        <v>84.784000000000006</v>
      </c>
      <c r="U590" s="2">
        <v>2</v>
      </c>
      <c r="V590" s="9">
        <v>0.2</v>
      </c>
      <c r="W590" s="6">
        <v>-20.136200000000006</v>
      </c>
      <c r="X590" s="12">
        <f>Table1[[#This Row],[Profit$]]/Table1[[#This Row],[Sales$]]</f>
        <v>-0.23750000000000004</v>
      </c>
      <c r="Y590" s="13">
        <f>Table1[[#This Row],[Sales$]]-Table1[[#This Row],[Profit$]]</f>
        <v>104.92020000000001</v>
      </c>
      <c r="Z590" s="13">
        <f>Table1[[#This Row],[Sales$]]/Table1[[#This Row],[Quantity]]</f>
        <v>42.392000000000003</v>
      </c>
      <c r="AA590" s="13">
        <f>Table1[[#This Row],[Profit$]]/Table1[[#This Row],[Quantity]]</f>
        <v>-10.068100000000003</v>
      </c>
      <c r="AB590" s="4" t="str">
        <f>IF(Table1[[#This Row],[Profit$]]&lt;0,"loss","profit")</f>
        <v>loss</v>
      </c>
      <c r="AC590" s="4" t="str">
        <f>IF(Table1[[#This Row],[Discount]]&gt;0.2,"high",IF(Table1[[#This Row],[Discount]]&gt;0.1,"average","low"))</f>
        <v>average</v>
      </c>
      <c r="AD590" s="12">
        <f>Table1[[#This Row],[Profit$]]/Table1[[#This Row],[cost price$]]</f>
        <v>-0.19191919191919196</v>
      </c>
    </row>
    <row r="591" spans="1:30" ht="15.75" customHeight="1" x14ac:dyDescent="0.3">
      <c r="A591" s="2">
        <v>590</v>
      </c>
      <c r="B591" s="2" t="s">
        <v>1975</v>
      </c>
      <c r="C591" s="3">
        <v>42449</v>
      </c>
      <c r="D591" s="3" t="str">
        <f>TEXT(Table1[[#This Row],[Order Date]],"MMMM")</f>
        <v>March</v>
      </c>
      <c r="E591" s="3" t="str">
        <f>TEXT(Table1[[#This Row],[Order Date]],"YYYy")</f>
        <v>2016</v>
      </c>
      <c r="F591" s="3">
        <v>42453</v>
      </c>
      <c r="G591" s="2" t="s">
        <v>47</v>
      </c>
      <c r="H591" s="2" t="s">
        <v>1976</v>
      </c>
      <c r="I591" s="2" t="s">
        <v>1977</v>
      </c>
      <c r="J591" s="2" t="s">
        <v>23</v>
      </c>
      <c r="K591" s="2" t="s">
        <v>24</v>
      </c>
      <c r="L591" s="2" t="s">
        <v>1978</v>
      </c>
      <c r="M591" s="2" t="s">
        <v>417</v>
      </c>
      <c r="N591" s="2">
        <v>97301</v>
      </c>
      <c r="O591" s="2" t="s">
        <v>41</v>
      </c>
      <c r="P591" s="2" t="s">
        <v>1981</v>
      </c>
      <c r="Q591" s="2" t="s">
        <v>43</v>
      </c>
      <c r="R591" s="2" t="s">
        <v>87</v>
      </c>
      <c r="S591" s="2" t="s">
        <v>1982</v>
      </c>
      <c r="T591" s="6">
        <v>20.736000000000004</v>
      </c>
      <c r="U591" s="2">
        <v>4</v>
      </c>
      <c r="V591" s="9">
        <v>0.2</v>
      </c>
      <c r="W591" s="6">
        <v>7.2576000000000001</v>
      </c>
      <c r="X591" s="12">
        <f>Table1[[#This Row],[Profit$]]/Table1[[#This Row],[Sales$]]</f>
        <v>0.34999999999999992</v>
      </c>
      <c r="Y591" s="13">
        <f>Table1[[#This Row],[Sales$]]-Table1[[#This Row],[Profit$]]</f>
        <v>13.478400000000004</v>
      </c>
      <c r="Z591" s="13">
        <f>Table1[[#This Row],[Sales$]]/Table1[[#This Row],[Quantity]]</f>
        <v>5.1840000000000011</v>
      </c>
      <c r="AA591" s="13">
        <f>Table1[[#This Row],[Profit$]]/Table1[[#This Row],[Quantity]]</f>
        <v>1.8144</v>
      </c>
      <c r="AB591" s="4" t="str">
        <f>IF(Table1[[#This Row],[Profit$]]&lt;0,"loss","profit")</f>
        <v>profit</v>
      </c>
      <c r="AC591" s="4" t="str">
        <f>IF(Table1[[#This Row],[Discount]]&gt;0.2,"high",IF(Table1[[#This Row],[Discount]]&gt;0.1,"average","low"))</f>
        <v>average</v>
      </c>
      <c r="AD591" s="12">
        <f>Table1[[#This Row],[Profit$]]/Table1[[#This Row],[cost price$]]</f>
        <v>0.53846153846153832</v>
      </c>
    </row>
    <row r="592" spans="1:30" ht="15.75" customHeight="1" x14ac:dyDescent="0.3">
      <c r="A592" s="2">
        <v>591</v>
      </c>
      <c r="B592" s="2" t="s">
        <v>1975</v>
      </c>
      <c r="C592" s="3">
        <v>42449</v>
      </c>
      <c r="D592" s="3" t="str">
        <f>TEXT(Table1[[#This Row],[Order Date]],"MMMM")</f>
        <v>March</v>
      </c>
      <c r="E592" s="3" t="str">
        <f>TEXT(Table1[[#This Row],[Order Date]],"YYYy")</f>
        <v>2016</v>
      </c>
      <c r="F592" s="3">
        <v>42453</v>
      </c>
      <c r="G592" s="2" t="s">
        <v>47</v>
      </c>
      <c r="H592" s="2" t="s">
        <v>1976</v>
      </c>
      <c r="I592" s="2" t="s">
        <v>1977</v>
      </c>
      <c r="J592" s="2" t="s">
        <v>23</v>
      </c>
      <c r="K592" s="2" t="s">
        <v>24</v>
      </c>
      <c r="L592" s="2" t="s">
        <v>1978</v>
      </c>
      <c r="M592" s="2" t="s">
        <v>417</v>
      </c>
      <c r="N592" s="2">
        <v>97301</v>
      </c>
      <c r="O592" s="2" t="s">
        <v>41</v>
      </c>
      <c r="P592" s="2" t="s">
        <v>1714</v>
      </c>
      <c r="Q592" s="2" t="s">
        <v>43</v>
      </c>
      <c r="R592" s="2" t="s">
        <v>72</v>
      </c>
      <c r="S592" s="2" t="s">
        <v>1715</v>
      </c>
      <c r="T592" s="6">
        <v>16.821000000000005</v>
      </c>
      <c r="U592" s="2">
        <v>3</v>
      </c>
      <c r="V592" s="9">
        <v>0.7</v>
      </c>
      <c r="W592" s="6">
        <v>-12.896100000000004</v>
      </c>
      <c r="X592" s="12">
        <f>Table1[[#This Row],[Profit$]]/Table1[[#This Row],[Sales$]]</f>
        <v>-0.76666666666666672</v>
      </c>
      <c r="Y592" s="13">
        <f>Table1[[#This Row],[Sales$]]-Table1[[#This Row],[Profit$]]</f>
        <v>29.717100000000009</v>
      </c>
      <c r="Z592" s="13">
        <f>Table1[[#This Row],[Sales$]]/Table1[[#This Row],[Quantity]]</f>
        <v>5.607000000000002</v>
      </c>
      <c r="AA592" s="13">
        <f>Table1[[#This Row],[Profit$]]/Table1[[#This Row],[Quantity]]</f>
        <v>-4.2987000000000011</v>
      </c>
      <c r="AB592" s="4" t="str">
        <f>IF(Table1[[#This Row],[Profit$]]&lt;0,"loss","profit")</f>
        <v>loss</v>
      </c>
      <c r="AC592" s="4" t="str">
        <f>IF(Table1[[#This Row],[Discount]]&gt;0.2,"high",IF(Table1[[#This Row],[Discount]]&gt;0.1,"average","low"))</f>
        <v>high</v>
      </c>
      <c r="AD592" s="12">
        <f>Table1[[#This Row],[Profit$]]/Table1[[#This Row],[cost price$]]</f>
        <v>-0.43396226415094341</v>
      </c>
    </row>
    <row r="593" spans="1:30" ht="15.75" customHeight="1" x14ac:dyDescent="0.3">
      <c r="A593" s="2">
        <v>592</v>
      </c>
      <c r="B593" s="2" t="s">
        <v>1975</v>
      </c>
      <c r="C593" s="3">
        <v>42449</v>
      </c>
      <c r="D593" s="3" t="str">
        <f>TEXT(Table1[[#This Row],[Order Date]],"MMMM")</f>
        <v>March</v>
      </c>
      <c r="E593" s="3" t="str">
        <f>TEXT(Table1[[#This Row],[Order Date]],"YYYy")</f>
        <v>2016</v>
      </c>
      <c r="F593" s="3">
        <v>42453</v>
      </c>
      <c r="G593" s="2" t="s">
        <v>47</v>
      </c>
      <c r="H593" s="2" t="s">
        <v>1976</v>
      </c>
      <c r="I593" s="2" t="s">
        <v>1977</v>
      </c>
      <c r="J593" s="2" t="s">
        <v>23</v>
      </c>
      <c r="K593" s="2" t="s">
        <v>24</v>
      </c>
      <c r="L593" s="2" t="s">
        <v>1978</v>
      </c>
      <c r="M593" s="2" t="s">
        <v>417</v>
      </c>
      <c r="N593" s="2">
        <v>97301</v>
      </c>
      <c r="O593" s="2" t="s">
        <v>41</v>
      </c>
      <c r="P593" s="2" t="s">
        <v>1983</v>
      </c>
      <c r="Q593" s="2" t="s">
        <v>43</v>
      </c>
      <c r="R593" s="2" t="s">
        <v>87</v>
      </c>
      <c r="S593" s="2" t="s">
        <v>1984</v>
      </c>
      <c r="T593" s="6">
        <v>10.368000000000002</v>
      </c>
      <c r="U593" s="2">
        <v>2</v>
      </c>
      <c r="V593" s="9">
        <v>0.2</v>
      </c>
      <c r="W593" s="6">
        <v>3.6288</v>
      </c>
      <c r="X593" s="12">
        <f>Table1[[#This Row],[Profit$]]/Table1[[#This Row],[Sales$]]</f>
        <v>0.34999999999999992</v>
      </c>
      <c r="Y593" s="13">
        <f>Table1[[#This Row],[Sales$]]-Table1[[#This Row],[Profit$]]</f>
        <v>6.7392000000000021</v>
      </c>
      <c r="Z593" s="13">
        <f>Table1[[#This Row],[Sales$]]/Table1[[#This Row],[Quantity]]</f>
        <v>5.1840000000000011</v>
      </c>
      <c r="AA593" s="13">
        <f>Table1[[#This Row],[Profit$]]/Table1[[#This Row],[Quantity]]</f>
        <v>1.8144</v>
      </c>
      <c r="AB593" s="4" t="str">
        <f>IF(Table1[[#This Row],[Profit$]]&lt;0,"loss","profit")</f>
        <v>profit</v>
      </c>
      <c r="AC593" s="4" t="str">
        <f>IF(Table1[[#This Row],[Discount]]&gt;0.2,"high",IF(Table1[[#This Row],[Discount]]&gt;0.1,"average","low"))</f>
        <v>average</v>
      </c>
      <c r="AD593" s="12">
        <f>Table1[[#This Row],[Profit$]]/Table1[[#This Row],[cost price$]]</f>
        <v>0.53846153846153832</v>
      </c>
    </row>
    <row r="594" spans="1:30" ht="15.75" customHeight="1" x14ac:dyDescent="0.3">
      <c r="A594" s="2">
        <v>593</v>
      </c>
      <c r="B594" s="2" t="s">
        <v>1985</v>
      </c>
      <c r="C594" s="3">
        <v>41648</v>
      </c>
      <c r="D594" s="3" t="str">
        <f>TEXT(Table1[[#This Row],[Order Date]],"MMMM")</f>
        <v>January</v>
      </c>
      <c r="E594" s="3" t="str">
        <f>TEXT(Table1[[#This Row],[Order Date]],"YYYy")</f>
        <v>2014</v>
      </c>
      <c r="F594" s="3">
        <v>41652</v>
      </c>
      <c r="G594" s="2" t="s">
        <v>47</v>
      </c>
      <c r="H594" s="2" t="s">
        <v>1986</v>
      </c>
      <c r="I594" s="2" t="s">
        <v>1987</v>
      </c>
      <c r="J594" s="2" t="s">
        <v>23</v>
      </c>
      <c r="K594" s="2" t="s">
        <v>24</v>
      </c>
      <c r="L594" s="2" t="s">
        <v>1988</v>
      </c>
      <c r="M594" s="2" t="s">
        <v>101</v>
      </c>
      <c r="N594" s="2">
        <v>78041</v>
      </c>
      <c r="O594" s="2" t="s">
        <v>102</v>
      </c>
      <c r="P594" s="2" t="s">
        <v>1989</v>
      </c>
      <c r="Q594" s="2" t="s">
        <v>43</v>
      </c>
      <c r="R594" s="2" t="s">
        <v>65</v>
      </c>
      <c r="S594" s="2" t="s">
        <v>1990</v>
      </c>
      <c r="T594" s="6">
        <v>9.3439999999999994</v>
      </c>
      <c r="U594" s="2">
        <v>2</v>
      </c>
      <c r="V594" s="9">
        <v>0.2</v>
      </c>
      <c r="W594" s="6">
        <v>1.1679999999999997</v>
      </c>
      <c r="X594" s="12">
        <f>Table1[[#This Row],[Profit$]]/Table1[[#This Row],[Sales$]]</f>
        <v>0.12499999999999997</v>
      </c>
      <c r="Y594" s="13">
        <f>Table1[[#This Row],[Sales$]]-Table1[[#This Row],[Profit$]]</f>
        <v>8.1760000000000002</v>
      </c>
      <c r="Z594" s="13">
        <f>Table1[[#This Row],[Sales$]]/Table1[[#This Row],[Quantity]]</f>
        <v>4.6719999999999997</v>
      </c>
      <c r="AA594" s="13">
        <f>Table1[[#This Row],[Profit$]]/Table1[[#This Row],[Quantity]]</f>
        <v>0.58399999999999985</v>
      </c>
      <c r="AB594" s="4" t="str">
        <f>IF(Table1[[#This Row],[Profit$]]&lt;0,"loss","profit")</f>
        <v>profit</v>
      </c>
      <c r="AC594" s="4" t="str">
        <f>IF(Table1[[#This Row],[Discount]]&gt;0.2,"high",IF(Table1[[#This Row],[Discount]]&gt;0.1,"average","low"))</f>
        <v>average</v>
      </c>
      <c r="AD594" s="12">
        <f>Table1[[#This Row],[Profit$]]/Table1[[#This Row],[cost price$]]</f>
        <v>0.14285714285714282</v>
      </c>
    </row>
    <row r="595" spans="1:30" ht="15.75" customHeight="1" x14ac:dyDescent="0.3">
      <c r="A595" s="2">
        <v>594</v>
      </c>
      <c r="B595" s="2" t="s">
        <v>1985</v>
      </c>
      <c r="C595" s="3">
        <v>41648</v>
      </c>
      <c r="D595" s="3" t="str">
        <f>TEXT(Table1[[#This Row],[Order Date]],"MMMM")</f>
        <v>January</v>
      </c>
      <c r="E595" s="3" t="str">
        <f>TEXT(Table1[[#This Row],[Order Date]],"YYYy")</f>
        <v>2014</v>
      </c>
      <c r="F595" s="3">
        <v>41652</v>
      </c>
      <c r="G595" s="2" t="s">
        <v>47</v>
      </c>
      <c r="H595" s="2" t="s">
        <v>1986</v>
      </c>
      <c r="I595" s="2" t="s">
        <v>1987</v>
      </c>
      <c r="J595" s="2" t="s">
        <v>23</v>
      </c>
      <c r="K595" s="2" t="s">
        <v>24</v>
      </c>
      <c r="L595" s="2" t="s">
        <v>1988</v>
      </c>
      <c r="M595" s="2" t="s">
        <v>101</v>
      </c>
      <c r="N595" s="2">
        <v>78041</v>
      </c>
      <c r="O595" s="2" t="s">
        <v>102</v>
      </c>
      <c r="P595" s="2" t="s">
        <v>843</v>
      </c>
      <c r="Q595" s="2" t="s">
        <v>68</v>
      </c>
      <c r="R595" s="2" t="s">
        <v>158</v>
      </c>
      <c r="S595" s="2" t="s">
        <v>844</v>
      </c>
      <c r="T595" s="6">
        <v>31.200000000000003</v>
      </c>
      <c r="U595" s="2">
        <v>3</v>
      </c>
      <c r="V595" s="9">
        <v>0.2</v>
      </c>
      <c r="W595" s="6">
        <v>9.7499999999999964</v>
      </c>
      <c r="X595" s="12">
        <f>Table1[[#This Row],[Profit$]]/Table1[[#This Row],[Sales$]]</f>
        <v>0.31249999999999983</v>
      </c>
      <c r="Y595" s="13">
        <f>Table1[[#This Row],[Sales$]]-Table1[[#This Row],[Profit$]]</f>
        <v>21.450000000000006</v>
      </c>
      <c r="Z595" s="13">
        <f>Table1[[#This Row],[Sales$]]/Table1[[#This Row],[Quantity]]</f>
        <v>10.4</v>
      </c>
      <c r="AA595" s="13">
        <f>Table1[[#This Row],[Profit$]]/Table1[[#This Row],[Quantity]]</f>
        <v>3.2499999999999987</v>
      </c>
      <c r="AB595" s="4" t="str">
        <f>IF(Table1[[#This Row],[Profit$]]&lt;0,"loss","profit")</f>
        <v>profit</v>
      </c>
      <c r="AC595" s="4" t="str">
        <f>IF(Table1[[#This Row],[Discount]]&gt;0.2,"high",IF(Table1[[#This Row],[Discount]]&gt;0.1,"average","low"))</f>
        <v>average</v>
      </c>
      <c r="AD595" s="12">
        <f>Table1[[#This Row],[Profit$]]/Table1[[#This Row],[cost price$]]</f>
        <v>0.45454545454545425</v>
      </c>
    </row>
    <row r="596" spans="1:30" ht="15.75" customHeight="1" x14ac:dyDescent="0.3">
      <c r="A596" s="2">
        <v>595</v>
      </c>
      <c r="B596" s="2" t="s">
        <v>1991</v>
      </c>
      <c r="C596" s="3">
        <v>41859</v>
      </c>
      <c r="D596" s="3" t="str">
        <f>TEXT(Table1[[#This Row],[Order Date]],"MMMM")</f>
        <v>August</v>
      </c>
      <c r="E596" s="3" t="str">
        <f>TEXT(Table1[[#This Row],[Order Date]],"YYYy")</f>
        <v>2014</v>
      </c>
      <c r="F596" s="3">
        <v>41866</v>
      </c>
      <c r="G596" s="2" t="s">
        <v>47</v>
      </c>
      <c r="H596" s="2" t="s">
        <v>1992</v>
      </c>
      <c r="I596" s="2" t="s">
        <v>1993</v>
      </c>
      <c r="J596" s="2" t="s">
        <v>23</v>
      </c>
      <c r="K596" s="2" t="s">
        <v>24</v>
      </c>
      <c r="L596" s="2" t="s">
        <v>947</v>
      </c>
      <c r="M596" s="2" t="s">
        <v>40</v>
      </c>
      <c r="N596" s="2">
        <v>92024</v>
      </c>
      <c r="O596" s="2" t="s">
        <v>41</v>
      </c>
      <c r="P596" s="2" t="s">
        <v>1994</v>
      </c>
      <c r="Q596" s="2" t="s">
        <v>43</v>
      </c>
      <c r="R596" s="2" t="s">
        <v>75</v>
      </c>
      <c r="S596" s="2" t="s">
        <v>1995</v>
      </c>
      <c r="T596" s="6">
        <v>76.12</v>
      </c>
      <c r="U596" s="2">
        <v>2</v>
      </c>
      <c r="V596" s="9">
        <v>0</v>
      </c>
      <c r="W596" s="6">
        <v>22.074799999999996</v>
      </c>
      <c r="X596" s="12">
        <f>Table1[[#This Row],[Profit$]]/Table1[[#This Row],[Sales$]]</f>
        <v>0.28999999999999992</v>
      </c>
      <c r="Y596" s="13">
        <f>Table1[[#This Row],[Sales$]]-Table1[[#This Row],[Profit$]]</f>
        <v>54.045200000000008</v>
      </c>
      <c r="Z596" s="13">
        <f>Table1[[#This Row],[Sales$]]/Table1[[#This Row],[Quantity]]</f>
        <v>38.06</v>
      </c>
      <c r="AA596" s="13">
        <f>Table1[[#This Row],[Profit$]]/Table1[[#This Row],[Quantity]]</f>
        <v>11.037399999999998</v>
      </c>
      <c r="AB596" s="4" t="str">
        <f>IF(Table1[[#This Row],[Profit$]]&lt;0,"loss","profit")</f>
        <v>profit</v>
      </c>
      <c r="AC596" s="4" t="str">
        <f>IF(Table1[[#This Row],[Discount]]&gt;0.2,"high",IF(Table1[[#This Row],[Discount]]&gt;0.1,"average","low"))</f>
        <v>low</v>
      </c>
      <c r="AD596" s="12">
        <f>Table1[[#This Row],[Profit$]]/Table1[[#This Row],[cost price$]]</f>
        <v>0.40845070422535196</v>
      </c>
    </row>
    <row r="597" spans="1:30" ht="15.75" customHeight="1" x14ac:dyDescent="0.3">
      <c r="A597" s="2">
        <v>596</v>
      </c>
      <c r="B597" s="2" t="s">
        <v>1991</v>
      </c>
      <c r="C597" s="3">
        <v>41859</v>
      </c>
      <c r="D597" s="3" t="str">
        <f>TEXT(Table1[[#This Row],[Order Date]],"MMMM")</f>
        <v>August</v>
      </c>
      <c r="E597" s="3" t="str">
        <f>TEXT(Table1[[#This Row],[Order Date]],"YYYy")</f>
        <v>2014</v>
      </c>
      <c r="F597" s="3">
        <v>41866</v>
      </c>
      <c r="G597" s="2" t="s">
        <v>47</v>
      </c>
      <c r="H597" s="2" t="s">
        <v>1992</v>
      </c>
      <c r="I597" s="2" t="s">
        <v>1993</v>
      </c>
      <c r="J597" s="2" t="s">
        <v>23</v>
      </c>
      <c r="K597" s="2" t="s">
        <v>24</v>
      </c>
      <c r="L597" s="2" t="s">
        <v>947</v>
      </c>
      <c r="M597" s="2" t="s">
        <v>40</v>
      </c>
      <c r="N597" s="2">
        <v>92024</v>
      </c>
      <c r="O597" s="2" t="s">
        <v>41</v>
      </c>
      <c r="P597" s="2" t="s">
        <v>1434</v>
      </c>
      <c r="Q597" s="2" t="s">
        <v>68</v>
      </c>
      <c r="R597" s="2" t="s">
        <v>1216</v>
      </c>
      <c r="S597" s="2" t="s">
        <v>1435</v>
      </c>
      <c r="T597" s="6">
        <v>1199.9760000000001</v>
      </c>
      <c r="U597" s="2">
        <v>3</v>
      </c>
      <c r="V597" s="9">
        <v>0.2</v>
      </c>
      <c r="W597" s="6">
        <v>434.99130000000002</v>
      </c>
      <c r="X597" s="12">
        <f>Table1[[#This Row],[Profit$]]/Table1[[#This Row],[Sales$]]</f>
        <v>0.36249999999999999</v>
      </c>
      <c r="Y597" s="13">
        <f>Table1[[#This Row],[Sales$]]-Table1[[#This Row],[Profit$]]</f>
        <v>764.98470000000009</v>
      </c>
      <c r="Z597" s="13">
        <f>Table1[[#This Row],[Sales$]]/Table1[[#This Row],[Quantity]]</f>
        <v>399.99200000000002</v>
      </c>
      <c r="AA597" s="13">
        <f>Table1[[#This Row],[Profit$]]/Table1[[#This Row],[Quantity]]</f>
        <v>144.99710000000002</v>
      </c>
      <c r="AB597" s="4" t="str">
        <f>IF(Table1[[#This Row],[Profit$]]&lt;0,"loss","profit")</f>
        <v>profit</v>
      </c>
      <c r="AC597" s="4" t="str">
        <f>IF(Table1[[#This Row],[Discount]]&gt;0.2,"high",IF(Table1[[#This Row],[Discount]]&gt;0.1,"average","low"))</f>
        <v>average</v>
      </c>
      <c r="AD597" s="12">
        <f>Table1[[#This Row],[Profit$]]/Table1[[#This Row],[cost price$]]</f>
        <v>0.56862745098039214</v>
      </c>
    </row>
    <row r="598" spans="1:30" ht="15.75" customHeight="1" x14ac:dyDescent="0.3">
      <c r="A598" s="2">
        <v>597</v>
      </c>
      <c r="B598" s="2" t="s">
        <v>1991</v>
      </c>
      <c r="C598" s="3">
        <v>41859</v>
      </c>
      <c r="D598" s="3" t="str">
        <f>TEXT(Table1[[#This Row],[Order Date]],"MMMM")</f>
        <v>August</v>
      </c>
      <c r="E598" s="3" t="str">
        <f>TEXT(Table1[[#This Row],[Order Date]],"YYYy")</f>
        <v>2014</v>
      </c>
      <c r="F598" s="3">
        <v>41866</v>
      </c>
      <c r="G598" s="2" t="s">
        <v>47</v>
      </c>
      <c r="H598" s="2" t="s">
        <v>1992</v>
      </c>
      <c r="I598" s="2" t="s">
        <v>1993</v>
      </c>
      <c r="J598" s="2" t="s">
        <v>23</v>
      </c>
      <c r="K598" s="2" t="s">
        <v>24</v>
      </c>
      <c r="L598" s="2" t="s">
        <v>947</v>
      </c>
      <c r="M598" s="2" t="s">
        <v>40</v>
      </c>
      <c r="N598" s="2">
        <v>92024</v>
      </c>
      <c r="O598" s="2" t="s">
        <v>41</v>
      </c>
      <c r="P598" s="2" t="s">
        <v>1152</v>
      </c>
      <c r="Q598" s="2" t="s">
        <v>68</v>
      </c>
      <c r="R598" s="2" t="s">
        <v>69</v>
      </c>
      <c r="S598" s="2" t="s">
        <v>1153</v>
      </c>
      <c r="T598" s="6">
        <v>445.96000000000004</v>
      </c>
      <c r="U598" s="2">
        <v>5</v>
      </c>
      <c r="V598" s="9">
        <v>0.2</v>
      </c>
      <c r="W598" s="6">
        <v>55.744999999999948</v>
      </c>
      <c r="X598" s="12">
        <f>Table1[[#This Row],[Profit$]]/Table1[[#This Row],[Sales$]]</f>
        <v>0.12499999999999988</v>
      </c>
      <c r="Y598" s="13">
        <f>Table1[[#This Row],[Sales$]]-Table1[[#This Row],[Profit$]]</f>
        <v>390.21500000000009</v>
      </c>
      <c r="Z598" s="13">
        <f>Table1[[#This Row],[Sales$]]/Table1[[#This Row],[Quantity]]</f>
        <v>89.192000000000007</v>
      </c>
      <c r="AA598" s="13">
        <f>Table1[[#This Row],[Profit$]]/Table1[[#This Row],[Quantity]]</f>
        <v>11.14899999999999</v>
      </c>
      <c r="AB598" s="4" t="str">
        <f>IF(Table1[[#This Row],[Profit$]]&lt;0,"loss","profit")</f>
        <v>profit</v>
      </c>
      <c r="AC598" s="4" t="str">
        <f>IF(Table1[[#This Row],[Discount]]&gt;0.2,"high",IF(Table1[[#This Row],[Discount]]&gt;0.1,"average","low"))</f>
        <v>average</v>
      </c>
      <c r="AD598" s="12">
        <f>Table1[[#This Row],[Profit$]]/Table1[[#This Row],[cost price$]]</f>
        <v>0.14285714285714268</v>
      </c>
    </row>
    <row r="599" spans="1:30" ht="15.75" customHeight="1" x14ac:dyDescent="0.3">
      <c r="A599" s="2">
        <v>598</v>
      </c>
      <c r="B599" s="2" t="s">
        <v>1991</v>
      </c>
      <c r="C599" s="3">
        <v>41859</v>
      </c>
      <c r="D599" s="3" t="str">
        <f>TEXT(Table1[[#This Row],[Order Date]],"MMMM")</f>
        <v>August</v>
      </c>
      <c r="E599" s="3" t="str">
        <f>TEXT(Table1[[#This Row],[Order Date]],"YYYy")</f>
        <v>2014</v>
      </c>
      <c r="F599" s="3">
        <v>41866</v>
      </c>
      <c r="G599" s="2" t="s">
        <v>47</v>
      </c>
      <c r="H599" s="2" t="s">
        <v>1992</v>
      </c>
      <c r="I599" s="2" t="s">
        <v>1993</v>
      </c>
      <c r="J599" s="2" t="s">
        <v>23</v>
      </c>
      <c r="K599" s="2" t="s">
        <v>24</v>
      </c>
      <c r="L599" s="2" t="s">
        <v>947</v>
      </c>
      <c r="M599" s="2" t="s">
        <v>40</v>
      </c>
      <c r="N599" s="2">
        <v>92024</v>
      </c>
      <c r="O599" s="2" t="s">
        <v>41</v>
      </c>
      <c r="P599" s="2" t="s">
        <v>1996</v>
      </c>
      <c r="Q599" s="2" t="s">
        <v>29</v>
      </c>
      <c r="R599" s="2" t="s">
        <v>62</v>
      </c>
      <c r="S599" s="2" t="s">
        <v>1997</v>
      </c>
      <c r="T599" s="6">
        <v>327.76</v>
      </c>
      <c r="U599" s="2">
        <v>8</v>
      </c>
      <c r="V599" s="9">
        <v>0</v>
      </c>
      <c r="W599" s="6">
        <v>91.772800000000018</v>
      </c>
      <c r="X599" s="12">
        <f>Table1[[#This Row],[Profit$]]/Table1[[#This Row],[Sales$]]</f>
        <v>0.28000000000000008</v>
      </c>
      <c r="Y599" s="13">
        <f>Table1[[#This Row],[Sales$]]-Table1[[#This Row],[Profit$]]</f>
        <v>235.98719999999997</v>
      </c>
      <c r="Z599" s="13">
        <f>Table1[[#This Row],[Sales$]]/Table1[[#This Row],[Quantity]]</f>
        <v>40.97</v>
      </c>
      <c r="AA599" s="13">
        <f>Table1[[#This Row],[Profit$]]/Table1[[#This Row],[Quantity]]</f>
        <v>11.471600000000002</v>
      </c>
      <c r="AB599" s="4" t="str">
        <f>IF(Table1[[#This Row],[Profit$]]&lt;0,"loss","profit")</f>
        <v>profit</v>
      </c>
      <c r="AC599" s="4" t="str">
        <f>IF(Table1[[#This Row],[Discount]]&gt;0.2,"high",IF(Table1[[#This Row],[Discount]]&gt;0.1,"average","low"))</f>
        <v>low</v>
      </c>
      <c r="AD599" s="12">
        <f>Table1[[#This Row],[Profit$]]/Table1[[#This Row],[cost price$]]</f>
        <v>0.38888888888888901</v>
      </c>
    </row>
    <row r="600" spans="1:30" ht="15.75" customHeight="1" x14ac:dyDescent="0.3">
      <c r="A600" s="2">
        <v>599</v>
      </c>
      <c r="B600" s="2" t="s">
        <v>1998</v>
      </c>
      <c r="C600" s="3">
        <v>42565</v>
      </c>
      <c r="D600" s="3" t="str">
        <f>TEXT(Table1[[#This Row],[Order Date]],"MMMM")</f>
        <v>July</v>
      </c>
      <c r="E600" s="3" t="str">
        <f>TEXT(Table1[[#This Row],[Order Date]],"YYYy")</f>
        <v>2016</v>
      </c>
      <c r="F600" s="3">
        <v>42567</v>
      </c>
      <c r="G600" s="2" t="s">
        <v>185</v>
      </c>
      <c r="H600" s="2" t="s">
        <v>1999</v>
      </c>
      <c r="I600" s="2" t="s">
        <v>2000</v>
      </c>
      <c r="J600" s="2" t="s">
        <v>23</v>
      </c>
      <c r="K600" s="2" t="s">
        <v>24</v>
      </c>
      <c r="L600" s="2" t="s">
        <v>143</v>
      </c>
      <c r="M600" s="2" t="s">
        <v>144</v>
      </c>
      <c r="N600" s="2">
        <v>19134</v>
      </c>
      <c r="O600" s="2" t="s">
        <v>145</v>
      </c>
      <c r="P600" s="2" t="s">
        <v>2001</v>
      </c>
      <c r="Q600" s="2" t="s">
        <v>43</v>
      </c>
      <c r="R600" s="2" t="s">
        <v>576</v>
      </c>
      <c r="S600" s="2" t="s">
        <v>2002</v>
      </c>
      <c r="T600" s="6">
        <v>11.632</v>
      </c>
      <c r="U600" s="2">
        <v>2</v>
      </c>
      <c r="V600" s="9">
        <v>0.2</v>
      </c>
      <c r="W600" s="6">
        <v>1.0178000000000007</v>
      </c>
      <c r="X600" s="12">
        <f>Table1[[#This Row],[Profit$]]/Table1[[#This Row],[Sales$]]</f>
        <v>8.7500000000000064E-2</v>
      </c>
      <c r="Y600" s="13">
        <f>Table1[[#This Row],[Sales$]]-Table1[[#This Row],[Profit$]]</f>
        <v>10.614199999999999</v>
      </c>
      <c r="Z600" s="13">
        <f>Table1[[#This Row],[Sales$]]/Table1[[#This Row],[Quantity]]</f>
        <v>5.8159999999999998</v>
      </c>
      <c r="AA600" s="13">
        <f>Table1[[#This Row],[Profit$]]/Table1[[#This Row],[Quantity]]</f>
        <v>0.50890000000000035</v>
      </c>
      <c r="AB600" s="4" t="str">
        <f>IF(Table1[[#This Row],[Profit$]]&lt;0,"loss","profit")</f>
        <v>profit</v>
      </c>
      <c r="AC600" s="4" t="str">
        <f>IF(Table1[[#This Row],[Discount]]&gt;0.2,"high",IF(Table1[[#This Row],[Discount]]&gt;0.1,"average","low"))</f>
        <v>average</v>
      </c>
      <c r="AD600" s="12">
        <f>Table1[[#This Row],[Profit$]]/Table1[[#This Row],[cost price$]]</f>
        <v>9.5890410958904188E-2</v>
      </c>
    </row>
    <row r="601" spans="1:30" ht="15.75" customHeight="1" x14ac:dyDescent="0.3">
      <c r="A601" s="2">
        <v>600</v>
      </c>
      <c r="B601" s="2" t="s">
        <v>2003</v>
      </c>
      <c r="C601" s="3">
        <v>42567</v>
      </c>
      <c r="D601" s="3" t="str">
        <f>TEXT(Table1[[#This Row],[Order Date]],"MMMM")</f>
        <v>July</v>
      </c>
      <c r="E601" s="3" t="str">
        <f>TEXT(Table1[[#This Row],[Order Date]],"YYYy")</f>
        <v>2016</v>
      </c>
      <c r="F601" s="3">
        <v>42572</v>
      </c>
      <c r="G601" s="2" t="s">
        <v>47</v>
      </c>
      <c r="H601" s="2" t="s">
        <v>2004</v>
      </c>
      <c r="I601" s="2" t="s">
        <v>2005</v>
      </c>
      <c r="J601" s="2" t="s">
        <v>23</v>
      </c>
      <c r="K601" s="2" t="s">
        <v>24</v>
      </c>
      <c r="L601" s="2" t="s">
        <v>143</v>
      </c>
      <c r="M601" s="2" t="s">
        <v>144</v>
      </c>
      <c r="N601" s="2">
        <v>19120</v>
      </c>
      <c r="O601" s="2" t="s">
        <v>145</v>
      </c>
      <c r="P601" s="2" t="s">
        <v>2006</v>
      </c>
      <c r="Q601" s="2" t="s">
        <v>68</v>
      </c>
      <c r="R601" s="2" t="s">
        <v>69</v>
      </c>
      <c r="S601" s="2" t="s">
        <v>2007</v>
      </c>
      <c r="T601" s="6">
        <v>143.98199999999997</v>
      </c>
      <c r="U601" s="2">
        <v>3</v>
      </c>
      <c r="V601" s="9">
        <v>0.4</v>
      </c>
      <c r="W601" s="6">
        <v>-28.796400000000006</v>
      </c>
      <c r="X601" s="12">
        <f>Table1[[#This Row],[Profit$]]/Table1[[#This Row],[Sales$]]</f>
        <v>-0.20000000000000007</v>
      </c>
      <c r="Y601" s="13">
        <f>Table1[[#This Row],[Sales$]]-Table1[[#This Row],[Profit$]]</f>
        <v>172.77839999999998</v>
      </c>
      <c r="Z601" s="13">
        <f>Table1[[#This Row],[Sales$]]/Table1[[#This Row],[Quantity]]</f>
        <v>47.993999999999993</v>
      </c>
      <c r="AA601" s="13">
        <f>Table1[[#This Row],[Profit$]]/Table1[[#This Row],[Quantity]]</f>
        <v>-9.5988000000000024</v>
      </c>
      <c r="AB601" s="4" t="str">
        <f>IF(Table1[[#This Row],[Profit$]]&lt;0,"loss","profit")</f>
        <v>loss</v>
      </c>
      <c r="AC601" s="4" t="str">
        <f>IF(Table1[[#This Row],[Discount]]&gt;0.2,"high",IF(Table1[[#This Row],[Discount]]&gt;0.1,"average","low"))</f>
        <v>high</v>
      </c>
      <c r="AD601" s="12">
        <f>Table1[[#This Row],[Profit$]]/Table1[[#This Row],[cost price$]]</f>
        <v>-0.16666666666666671</v>
      </c>
    </row>
    <row r="602" spans="1:30" ht="15.75" customHeight="1" x14ac:dyDescent="0.3">
      <c r="A602" s="2">
        <v>601</v>
      </c>
      <c r="B602" s="2" t="s">
        <v>2003</v>
      </c>
      <c r="C602" s="3">
        <v>42567</v>
      </c>
      <c r="D602" s="3" t="str">
        <f>TEXT(Table1[[#This Row],[Order Date]],"MMMM")</f>
        <v>July</v>
      </c>
      <c r="E602" s="3" t="str">
        <f>TEXT(Table1[[#This Row],[Order Date]],"YYYy")</f>
        <v>2016</v>
      </c>
      <c r="F602" s="3">
        <v>42572</v>
      </c>
      <c r="G602" s="2" t="s">
        <v>47</v>
      </c>
      <c r="H602" s="2" t="s">
        <v>2004</v>
      </c>
      <c r="I602" s="2" t="s">
        <v>2005</v>
      </c>
      <c r="J602" s="2" t="s">
        <v>23</v>
      </c>
      <c r="K602" s="2" t="s">
        <v>24</v>
      </c>
      <c r="L602" s="2" t="s">
        <v>143</v>
      </c>
      <c r="M602" s="2" t="s">
        <v>144</v>
      </c>
      <c r="N602" s="2">
        <v>19120</v>
      </c>
      <c r="O602" s="2" t="s">
        <v>145</v>
      </c>
      <c r="P602" s="2" t="s">
        <v>2008</v>
      </c>
      <c r="Q602" s="2" t="s">
        <v>68</v>
      </c>
      <c r="R602" s="2" t="s">
        <v>69</v>
      </c>
      <c r="S602" s="2" t="s">
        <v>2009</v>
      </c>
      <c r="T602" s="6">
        <v>494.37599999999998</v>
      </c>
      <c r="U602" s="2">
        <v>4</v>
      </c>
      <c r="V602" s="9">
        <v>0.4</v>
      </c>
      <c r="W602" s="6">
        <v>-115.35440000000006</v>
      </c>
      <c r="X602" s="12">
        <f>Table1[[#This Row],[Profit$]]/Table1[[#This Row],[Sales$]]</f>
        <v>-0.23333333333333345</v>
      </c>
      <c r="Y602" s="13">
        <f>Table1[[#This Row],[Sales$]]-Table1[[#This Row],[Profit$]]</f>
        <v>609.73040000000003</v>
      </c>
      <c r="Z602" s="13">
        <f>Table1[[#This Row],[Sales$]]/Table1[[#This Row],[Quantity]]</f>
        <v>123.59399999999999</v>
      </c>
      <c r="AA602" s="13">
        <f>Table1[[#This Row],[Profit$]]/Table1[[#This Row],[Quantity]]</f>
        <v>-28.838600000000014</v>
      </c>
      <c r="AB602" s="4" t="str">
        <f>IF(Table1[[#This Row],[Profit$]]&lt;0,"loss","profit")</f>
        <v>loss</v>
      </c>
      <c r="AC602" s="4" t="str">
        <f>IF(Table1[[#This Row],[Discount]]&gt;0.2,"high",IF(Table1[[#This Row],[Discount]]&gt;0.1,"average","low"))</f>
        <v>high</v>
      </c>
      <c r="AD602" s="12">
        <f>Table1[[#This Row],[Profit$]]/Table1[[#This Row],[cost price$]]</f>
        <v>-0.18918918918918928</v>
      </c>
    </row>
    <row r="603" spans="1:30" ht="15.75" customHeight="1" x14ac:dyDescent="0.3">
      <c r="A603" s="2">
        <v>602</v>
      </c>
      <c r="B603" s="2" t="s">
        <v>2003</v>
      </c>
      <c r="C603" s="3">
        <v>42567</v>
      </c>
      <c r="D603" s="3" t="str">
        <f>TEXT(Table1[[#This Row],[Order Date]],"MMMM")</f>
        <v>July</v>
      </c>
      <c r="E603" s="3" t="str">
        <f>TEXT(Table1[[#This Row],[Order Date]],"YYYy")</f>
        <v>2016</v>
      </c>
      <c r="F603" s="3">
        <v>42572</v>
      </c>
      <c r="G603" s="2" t="s">
        <v>47</v>
      </c>
      <c r="H603" s="2" t="s">
        <v>2004</v>
      </c>
      <c r="I603" s="2" t="s">
        <v>2005</v>
      </c>
      <c r="J603" s="2" t="s">
        <v>23</v>
      </c>
      <c r="K603" s="2" t="s">
        <v>24</v>
      </c>
      <c r="L603" s="2" t="s">
        <v>143</v>
      </c>
      <c r="M603" s="2" t="s">
        <v>144</v>
      </c>
      <c r="N603" s="2">
        <v>19120</v>
      </c>
      <c r="O603" s="2" t="s">
        <v>145</v>
      </c>
      <c r="P603" s="2" t="s">
        <v>1951</v>
      </c>
      <c r="Q603" s="2" t="s">
        <v>43</v>
      </c>
      <c r="R603" s="2" t="s">
        <v>576</v>
      </c>
      <c r="S603" s="2" t="s">
        <v>1952</v>
      </c>
      <c r="T603" s="6">
        <v>5.84</v>
      </c>
      <c r="U603" s="2">
        <v>2</v>
      </c>
      <c r="V603" s="9">
        <v>0.2</v>
      </c>
      <c r="W603" s="6">
        <v>0.72999999999999954</v>
      </c>
      <c r="X603" s="12">
        <f>Table1[[#This Row],[Profit$]]/Table1[[#This Row],[Sales$]]</f>
        <v>0.12499999999999993</v>
      </c>
      <c r="Y603" s="13">
        <f>Table1[[#This Row],[Sales$]]-Table1[[#This Row],[Profit$]]</f>
        <v>5.1100000000000003</v>
      </c>
      <c r="Z603" s="13">
        <f>Table1[[#This Row],[Sales$]]/Table1[[#This Row],[Quantity]]</f>
        <v>2.92</v>
      </c>
      <c r="AA603" s="13">
        <f>Table1[[#This Row],[Profit$]]/Table1[[#This Row],[Quantity]]</f>
        <v>0.36499999999999977</v>
      </c>
      <c r="AB603" s="4" t="str">
        <f>IF(Table1[[#This Row],[Profit$]]&lt;0,"loss","profit")</f>
        <v>profit</v>
      </c>
      <c r="AC603" s="4" t="str">
        <f>IF(Table1[[#This Row],[Discount]]&gt;0.2,"high",IF(Table1[[#This Row],[Discount]]&gt;0.1,"average","low"))</f>
        <v>average</v>
      </c>
      <c r="AD603" s="12">
        <f>Table1[[#This Row],[Profit$]]/Table1[[#This Row],[cost price$]]</f>
        <v>0.14285714285714277</v>
      </c>
    </row>
    <row r="604" spans="1:30" ht="15.75" customHeight="1" x14ac:dyDescent="0.3">
      <c r="A604" s="2">
        <v>603</v>
      </c>
      <c r="B604" s="2" t="s">
        <v>2010</v>
      </c>
      <c r="C604" s="3">
        <v>41713</v>
      </c>
      <c r="D604" s="3" t="str">
        <f>TEXT(Table1[[#This Row],[Order Date]],"MMMM")</f>
        <v>March</v>
      </c>
      <c r="E604" s="3" t="str">
        <f>TEXT(Table1[[#This Row],[Order Date]],"YYYy")</f>
        <v>2014</v>
      </c>
      <c r="F604" s="3">
        <v>41717</v>
      </c>
      <c r="G604" s="2" t="s">
        <v>47</v>
      </c>
      <c r="H604" s="2" t="s">
        <v>2011</v>
      </c>
      <c r="I604" s="2" t="s">
        <v>2012</v>
      </c>
      <c r="J604" s="2" t="s">
        <v>23</v>
      </c>
      <c r="K604" s="2" t="s">
        <v>24</v>
      </c>
      <c r="L604" s="2" t="s">
        <v>899</v>
      </c>
      <c r="M604" s="2" t="s">
        <v>51</v>
      </c>
      <c r="N604" s="2">
        <v>33614</v>
      </c>
      <c r="O604" s="2" t="s">
        <v>27</v>
      </c>
      <c r="P604" s="2" t="s">
        <v>2013</v>
      </c>
      <c r="Q604" s="2" t="s">
        <v>43</v>
      </c>
      <c r="R604" s="2" t="s">
        <v>56</v>
      </c>
      <c r="S604" s="2" t="s">
        <v>2014</v>
      </c>
      <c r="T604" s="6">
        <v>142.77600000000001</v>
      </c>
      <c r="U604" s="2">
        <v>1</v>
      </c>
      <c r="V604" s="9">
        <v>0.2</v>
      </c>
      <c r="W604" s="6">
        <v>17.84699999999998</v>
      </c>
      <c r="X604" s="12">
        <f>Table1[[#This Row],[Profit$]]/Table1[[#This Row],[Sales$]]</f>
        <v>0.12499999999999985</v>
      </c>
      <c r="Y604" s="13">
        <f>Table1[[#This Row],[Sales$]]-Table1[[#This Row],[Profit$]]</f>
        <v>124.92900000000003</v>
      </c>
      <c r="Z604" s="13">
        <f>Table1[[#This Row],[Sales$]]/Table1[[#This Row],[Quantity]]</f>
        <v>142.77600000000001</v>
      </c>
      <c r="AA604" s="13">
        <f>Table1[[#This Row],[Profit$]]/Table1[[#This Row],[Quantity]]</f>
        <v>17.84699999999998</v>
      </c>
      <c r="AB604" s="4" t="str">
        <f>IF(Table1[[#This Row],[Profit$]]&lt;0,"loss","profit")</f>
        <v>profit</v>
      </c>
      <c r="AC604" s="4" t="str">
        <f>IF(Table1[[#This Row],[Discount]]&gt;0.2,"high",IF(Table1[[#This Row],[Discount]]&gt;0.1,"average","low"))</f>
        <v>average</v>
      </c>
      <c r="AD604" s="12">
        <f>Table1[[#This Row],[Profit$]]/Table1[[#This Row],[cost price$]]</f>
        <v>0.14285714285714265</v>
      </c>
    </row>
    <row r="605" spans="1:30" ht="15.75" customHeight="1" x14ac:dyDescent="0.3">
      <c r="A605" s="2">
        <v>604</v>
      </c>
      <c r="B605" s="2" t="s">
        <v>2010</v>
      </c>
      <c r="C605" s="3">
        <v>41713</v>
      </c>
      <c r="D605" s="3" t="str">
        <f>TEXT(Table1[[#This Row],[Order Date]],"MMMM")</f>
        <v>March</v>
      </c>
      <c r="E605" s="3" t="str">
        <f>TEXT(Table1[[#This Row],[Order Date]],"YYYy")</f>
        <v>2014</v>
      </c>
      <c r="F605" s="3">
        <v>41717</v>
      </c>
      <c r="G605" s="2" t="s">
        <v>47</v>
      </c>
      <c r="H605" s="2" t="s">
        <v>2011</v>
      </c>
      <c r="I605" s="2" t="s">
        <v>2012</v>
      </c>
      <c r="J605" s="2" t="s">
        <v>23</v>
      </c>
      <c r="K605" s="2" t="s">
        <v>24</v>
      </c>
      <c r="L605" s="2" t="s">
        <v>899</v>
      </c>
      <c r="M605" s="2" t="s">
        <v>51</v>
      </c>
      <c r="N605" s="2">
        <v>33614</v>
      </c>
      <c r="O605" s="2" t="s">
        <v>27</v>
      </c>
      <c r="P605" s="2" t="s">
        <v>1138</v>
      </c>
      <c r="Q605" s="2" t="s">
        <v>29</v>
      </c>
      <c r="R605" s="2" t="s">
        <v>62</v>
      </c>
      <c r="S605" s="2" t="s">
        <v>1139</v>
      </c>
      <c r="T605" s="6">
        <v>45.695999999999998</v>
      </c>
      <c r="U605" s="2">
        <v>3</v>
      </c>
      <c r="V605" s="9">
        <v>0.2</v>
      </c>
      <c r="W605" s="6">
        <v>5.1407999999999916</v>
      </c>
      <c r="X605" s="12">
        <f>Table1[[#This Row],[Profit$]]/Table1[[#This Row],[Sales$]]</f>
        <v>0.11249999999999982</v>
      </c>
      <c r="Y605" s="13">
        <f>Table1[[#This Row],[Sales$]]-Table1[[#This Row],[Profit$]]</f>
        <v>40.555200000000006</v>
      </c>
      <c r="Z605" s="13">
        <f>Table1[[#This Row],[Sales$]]/Table1[[#This Row],[Quantity]]</f>
        <v>15.231999999999999</v>
      </c>
      <c r="AA605" s="13">
        <f>Table1[[#This Row],[Profit$]]/Table1[[#This Row],[Quantity]]</f>
        <v>1.7135999999999971</v>
      </c>
      <c r="AB605" s="4" t="str">
        <f>IF(Table1[[#This Row],[Profit$]]&lt;0,"loss","profit")</f>
        <v>profit</v>
      </c>
      <c r="AC605" s="4" t="str">
        <f>IF(Table1[[#This Row],[Discount]]&gt;0.2,"high",IF(Table1[[#This Row],[Discount]]&gt;0.1,"average","low"))</f>
        <v>average</v>
      </c>
      <c r="AD605" s="12">
        <f>Table1[[#This Row],[Profit$]]/Table1[[#This Row],[cost price$]]</f>
        <v>0.12676056338028147</v>
      </c>
    </row>
    <row r="606" spans="1:30" ht="15.75" customHeight="1" x14ac:dyDescent="0.3">
      <c r="A606" s="2">
        <v>605</v>
      </c>
      <c r="B606" s="2" t="s">
        <v>2010</v>
      </c>
      <c r="C606" s="3">
        <v>41713</v>
      </c>
      <c r="D606" s="3" t="str">
        <f>TEXT(Table1[[#This Row],[Order Date]],"MMMM")</f>
        <v>March</v>
      </c>
      <c r="E606" s="3" t="str">
        <f>TEXT(Table1[[#This Row],[Order Date]],"YYYy")</f>
        <v>2014</v>
      </c>
      <c r="F606" s="3">
        <v>41717</v>
      </c>
      <c r="G606" s="2" t="s">
        <v>47</v>
      </c>
      <c r="H606" s="2" t="s">
        <v>2011</v>
      </c>
      <c r="I606" s="2" t="s">
        <v>2012</v>
      </c>
      <c r="J606" s="2" t="s">
        <v>23</v>
      </c>
      <c r="K606" s="2" t="s">
        <v>24</v>
      </c>
      <c r="L606" s="2" t="s">
        <v>899</v>
      </c>
      <c r="M606" s="2" t="s">
        <v>51</v>
      </c>
      <c r="N606" s="2">
        <v>33614</v>
      </c>
      <c r="O606" s="2" t="s">
        <v>27</v>
      </c>
      <c r="P606" s="2" t="s">
        <v>1524</v>
      </c>
      <c r="Q606" s="2" t="s">
        <v>43</v>
      </c>
      <c r="R606" s="2" t="s">
        <v>72</v>
      </c>
      <c r="S606" s="2" t="s">
        <v>1525</v>
      </c>
      <c r="T606" s="6">
        <v>7.218</v>
      </c>
      <c r="U606" s="2">
        <v>3</v>
      </c>
      <c r="V606" s="9">
        <v>0.7</v>
      </c>
      <c r="W606" s="6">
        <v>-5.5338000000000012</v>
      </c>
      <c r="X606" s="12">
        <f>Table1[[#This Row],[Profit$]]/Table1[[#This Row],[Sales$]]</f>
        <v>-0.76666666666666683</v>
      </c>
      <c r="Y606" s="13">
        <f>Table1[[#This Row],[Sales$]]-Table1[[#This Row],[Profit$]]</f>
        <v>12.751800000000001</v>
      </c>
      <c r="Z606" s="13">
        <f>Table1[[#This Row],[Sales$]]/Table1[[#This Row],[Quantity]]</f>
        <v>2.4060000000000001</v>
      </c>
      <c r="AA606" s="13">
        <f>Table1[[#This Row],[Profit$]]/Table1[[#This Row],[Quantity]]</f>
        <v>-1.8446000000000005</v>
      </c>
      <c r="AB606" s="4" t="str">
        <f>IF(Table1[[#This Row],[Profit$]]&lt;0,"loss","profit")</f>
        <v>loss</v>
      </c>
      <c r="AC606" s="4" t="str">
        <f>IF(Table1[[#This Row],[Discount]]&gt;0.2,"high",IF(Table1[[#This Row],[Discount]]&gt;0.1,"average","low"))</f>
        <v>high</v>
      </c>
      <c r="AD606" s="12">
        <f>Table1[[#This Row],[Profit$]]/Table1[[#This Row],[cost price$]]</f>
        <v>-0.43396226415094347</v>
      </c>
    </row>
    <row r="607" spans="1:30" ht="15.75" customHeight="1" x14ac:dyDescent="0.3">
      <c r="A607" s="2">
        <v>606</v>
      </c>
      <c r="B607" s="2" t="s">
        <v>2010</v>
      </c>
      <c r="C607" s="3">
        <v>41713</v>
      </c>
      <c r="D607" s="3" t="str">
        <f>TEXT(Table1[[#This Row],[Order Date]],"MMMM")</f>
        <v>March</v>
      </c>
      <c r="E607" s="3" t="str">
        <f>TEXT(Table1[[#This Row],[Order Date]],"YYYy")</f>
        <v>2014</v>
      </c>
      <c r="F607" s="3">
        <v>41717</v>
      </c>
      <c r="G607" s="2" t="s">
        <v>47</v>
      </c>
      <c r="H607" s="2" t="s">
        <v>2011</v>
      </c>
      <c r="I607" s="2" t="s">
        <v>2012</v>
      </c>
      <c r="J607" s="2" t="s">
        <v>23</v>
      </c>
      <c r="K607" s="2" t="s">
        <v>24</v>
      </c>
      <c r="L607" s="2" t="s">
        <v>899</v>
      </c>
      <c r="M607" s="2" t="s">
        <v>51</v>
      </c>
      <c r="N607" s="2">
        <v>33614</v>
      </c>
      <c r="O607" s="2" t="s">
        <v>27</v>
      </c>
      <c r="P607" s="2" t="s">
        <v>1496</v>
      </c>
      <c r="Q607" s="2" t="s">
        <v>43</v>
      </c>
      <c r="R607" s="2" t="s">
        <v>72</v>
      </c>
      <c r="S607" s="2" t="s">
        <v>1497</v>
      </c>
      <c r="T607" s="6">
        <v>43.188000000000009</v>
      </c>
      <c r="U607" s="2">
        <v>4</v>
      </c>
      <c r="V607" s="9">
        <v>0.7</v>
      </c>
      <c r="W607" s="6">
        <v>-31.671199999999999</v>
      </c>
      <c r="X607" s="12">
        <f>Table1[[#This Row],[Profit$]]/Table1[[#This Row],[Sales$]]</f>
        <v>-0.73333333333333317</v>
      </c>
      <c r="Y607" s="13">
        <f>Table1[[#This Row],[Sales$]]-Table1[[#This Row],[Profit$]]</f>
        <v>74.859200000000016</v>
      </c>
      <c r="Z607" s="13">
        <f>Table1[[#This Row],[Sales$]]/Table1[[#This Row],[Quantity]]</f>
        <v>10.797000000000002</v>
      </c>
      <c r="AA607" s="13">
        <f>Table1[[#This Row],[Profit$]]/Table1[[#This Row],[Quantity]]</f>
        <v>-7.9177999999999997</v>
      </c>
      <c r="AB607" s="4" t="str">
        <f>IF(Table1[[#This Row],[Profit$]]&lt;0,"loss","profit")</f>
        <v>loss</v>
      </c>
      <c r="AC607" s="4" t="str">
        <f>IF(Table1[[#This Row],[Discount]]&gt;0.2,"high",IF(Table1[[#This Row],[Discount]]&gt;0.1,"average","low"))</f>
        <v>high</v>
      </c>
      <c r="AD607" s="12">
        <f>Table1[[#This Row],[Profit$]]/Table1[[#This Row],[cost price$]]</f>
        <v>-0.42307692307692296</v>
      </c>
    </row>
    <row r="608" spans="1:30" ht="15.75" customHeight="1" x14ac:dyDescent="0.3">
      <c r="A608" s="2">
        <v>607</v>
      </c>
      <c r="B608" s="2" t="s">
        <v>2010</v>
      </c>
      <c r="C608" s="3">
        <v>41713</v>
      </c>
      <c r="D608" s="3" t="str">
        <f>TEXT(Table1[[#This Row],[Order Date]],"MMMM")</f>
        <v>March</v>
      </c>
      <c r="E608" s="3" t="str">
        <f>TEXT(Table1[[#This Row],[Order Date]],"YYYy")</f>
        <v>2014</v>
      </c>
      <c r="F608" s="3">
        <v>41717</v>
      </c>
      <c r="G608" s="2" t="s">
        <v>47</v>
      </c>
      <c r="H608" s="2" t="s">
        <v>2011</v>
      </c>
      <c r="I608" s="2" t="s">
        <v>2012</v>
      </c>
      <c r="J608" s="2" t="s">
        <v>23</v>
      </c>
      <c r="K608" s="2" t="s">
        <v>24</v>
      </c>
      <c r="L608" s="2" t="s">
        <v>899</v>
      </c>
      <c r="M608" s="2" t="s">
        <v>51</v>
      </c>
      <c r="N608" s="2">
        <v>33614</v>
      </c>
      <c r="O608" s="2" t="s">
        <v>27</v>
      </c>
      <c r="P608" s="2" t="s">
        <v>2015</v>
      </c>
      <c r="Q608" s="2" t="s">
        <v>43</v>
      </c>
      <c r="R608" s="2" t="s">
        <v>87</v>
      </c>
      <c r="S608" s="2" t="s">
        <v>2016</v>
      </c>
      <c r="T608" s="6">
        <v>131.904</v>
      </c>
      <c r="U608" s="2">
        <v>3</v>
      </c>
      <c r="V608" s="9">
        <v>0.2</v>
      </c>
      <c r="W608" s="6">
        <v>47.815200000000004</v>
      </c>
      <c r="X608" s="12">
        <f>Table1[[#This Row],[Profit$]]/Table1[[#This Row],[Sales$]]</f>
        <v>0.36250000000000004</v>
      </c>
      <c r="Y608" s="13">
        <f>Table1[[#This Row],[Sales$]]-Table1[[#This Row],[Profit$]]</f>
        <v>84.088799999999992</v>
      </c>
      <c r="Z608" s="13">
        <f>Table1[[#This Row],[Sales$]]/Table1[[#This Row],[Quantity]]</f>
        <v>43.967999999999996</v>
      </c>
      <c r="AA608" s="13">
        <f>Table1[[#This Row],[Profit$]]/Table1[[#This Row],[Quantity]]</f>
        <v>15.938400000000001</v>
      </c>
      <c r="AB608" s="4" t="str">
        <f>IF(Table1[[#This Row],[Profit$]]&lt;0,"loss","profit")</f>
        <v>profit</v>
      </c>
      <c r="AC608" s="4" t="str">
        <f>IF(Table1[[#This Row],[Discount]]&gt;0.2,"high",IF(Table1[[#This Row],[Discount]]&gt;0.1,"average","low"))</f>
        <v>average</v>
      </c>
      <c r="AD608" s="12">
        <f>Table1[[#This Row],[Profit$]]/Table1[[#This Row],[cost price$]]</f>
        <v>0.56862745098039225</v>
      </c>
    </row>
    <row r="609" spans="1:30" ht="15.75" customHeight="1" x14ac:dyDescent="0.3">
      <c r="A609" s="2">
        <v>608</v>
      </c>
      <c r="B609" s="2" t="s">
        <v>2017</v>
      </c>
      <c r="C609" s="3">
        <v>41782</v>
      </c>
      <c r="D609" s="3" t="str">
        <f>TEXT(Table1[[#This Row],[Order Date]],"MMMM")</f>
        <v>May</v>
      </c>
      <c r="E609" s="3" t="str">
        <f>TEXT(Table1[[#This Row],[Order Date]],"YYYy")</f>
        <v>2014</v>
      </c>
      <c r="F609" s="3">
        <v>41786</v>
      </c>
      <c r="G609" s="2" t="s">
        <v>47</v>
      </c>
      <c r="H609" s="2" t="s">
        <v>2018</v>
      </c>
      <c r="I609" s="2" t="s">
        <v>2019</v>
      </c>
      <c r="J609" s="2" t="s">
        <v>23</v>
      </c>
      <c r="K609" s="2" t="s">
        <v>24</v>
      </c>
      <c r="L609" s="2" t="s">
        <v>143</v>
      </c>
      <c r="M609" s="2" t="s">
        <v>144</v>
      </c>
      <c r="N609" s="2">
        <v>19134</v>
      </c>
      <c r="O609" s="2" t="s">
        <v>145</v>
      </c>
      <c r="P609" s="2" t="s">
        <v>2020</v>
      </c>
      <c r="Q609" s="2" t="s">
        <v>43</v>
      </c>
      <c r="R609" s="2" t="s">
        <v>72</v>
      </c>
      <c r="S609" s="2" t="s">
        <v>2021</v>
      </c>
      <c r="T609" s="6">
        <v>3.2820000000000005</v>
      </c>
      <c r="U609" s="2">
        <v>2</v>
      </c>
      <c r="V609" s="9">
        <v>0.7</v>
      </c>
      <c r="W609" s="6">
        <v>-2.6256000000000004</v>
      </c>
      <c r="X609" s="12">
        <f>Table1[[#This Row],[Profit$]]/Table1[[#This Row],[Sales$]]</f>
        <v>-0.8</v>
      </c>
      <c r="Y609" s="13">
        <f>Table1[[#This Row],[Sales$]]-Table1[[#This Row],[Profit$]]</f>
        <v>5.9076000000000004</v>
      </c>
      <c r="Z609" s="13">
        <f>Table1[[#This Row],[Sales$]]/Table1[[#This Row],[Quantity]]</f>
        <v>1.6410000000000002</v>
      </c>
      <c r="AA609" s="13">
        <f>Table1[[#This Row],[Profit$]]/Table1[[#This Row],[Quantity]]</f>
        <v>-1.3128000000000002</v>
      </c>
      <c r="AB609" s="4" t="str">
        <f>IF(Table1[[#This Row],[Profit$]]&lt;0,"loss","profit")</f>
        <v>loss</v>
      </c>
      <c r="AC609" s="4" t="str">
        <f>IF(Table1[[#This Row],[Discount]]&gt;0.2,"high",IF(Table1[[#This Row],[Discount]]&gt;0.1,"average","low"))</f>
        <v>high</v>
      </c>
      <c r="AD609" s="12">
        <f>Table1[[#This Row],[Profit$]]/Table1[[#This Row],[cost price$]]</f>
        <v>-0.44444444444444448</v>
      </c>
    </row>
    <row r="610" spans="1:30" ht="15.75" customHeight="1" x14ac:dyDescent="0.3">
      <c r="A610" s="2">
        <v>609</v>
      </c>
      <c r="B610" s="2" t="s">
        <v>2017</v>
      </c>
      <c r="C610" s="3">
        <v>41782</v>
      </c>
      <c r="D610" s="3" t="str">
        <f>TEXT(Table1[[#This Row],[Order Date]],"MMMM")</f>
        <v>May</v>
      </c>
      <c r="E610" s="3" t="str">
        <f>TEXT(Table1[[#This Row],[Order Date]],"YYYy")</f>
        <v>2014</v>
      </c>
      <c r="F610" s="3">
        <v>41786</v>
      </c>
      <c r="G610" s="2" t="s">
        <v>47</v>
      </c>
      <c r="H610" s="2" t="s">
        <v>2018</v>
      </c>
      <c r="I610" s="2" t="s">
        <v>2019</v>
      </c>
      <c r="J610" s="2" t="s">
        <v>23</v>
      </c>
      <c r="K610" s="2" t="s">
        <v>24</v>
      </c>
      <c r="L610" s="2" t="s">
        <v>143</v>
      </c>
      <c r="M610" s="2" t="s">
        <v>144</v>
      </c>
      <c r="N610" s="2">
        <v>19134</v>
      </c>
      <c r="O610" s="2" t="s">
        <v>145</v>
      </c>
      <c r="P610" s="2" t="s">
        <v>1760</v>
      </c>
      <c r="Q610" s="2" t="s">
        <v>43</v>
      </c>
      <c r="R610" s="2" t="s">
        <v>65</v>
      </c>
      <c r="S610" s="2" t="s">
        <v>1761</v>
      </c>
      <c r="T610" s="6">
        <v>21.167999999999999</v>
      </c>
      <c r="U610" s="2">
        <v>9</v>
      </c>
      <c r="V610" s="9">
        <v>0.2</v>
      </c>
      <c r="W610" s="6">
        <v>2.3813999999999984</v>
      </c>
      <c r="X610" s="12">
        <f>Table1[[#This Row],[Profit$]]/Table1[[#This Row],[Sales$]]</f>
        <v>0.11249999999999993</v>
      </c>
      <c r="Y610" s="13">
        <f>Table1[[#This Row],[Sales$]]-Table1[[#This Row],[Profit$]]</f>
        <v>18.7866</v>
      </c>
      <c r="Z610" s="13">
        <f>Table1[[#This Row],[Sales$]]/Table1[[#This Row],[Quantity]]</f>
        <v>2.3519999999999999</v>
      </c>
      <c r="AA610" s="13">
        <f>Table1[[#This Row],[Profit$]]/Table1[[#This Row],[Quantity]]</f>
        <v>0.26459999999999984</v>
      </c>
      <c r="AB610" s="4" t="str">
        <f>IF(Table1[[#This Row],[Profit$]]&lt;0,"loss","profit")</f>
        <v>profit</v>
      </c>
      <c r="AC610" s="4" t="str">
        <f>IF(Table1[[#This Row],[Discount]]&gt;0.2,"high",IF(Table1[[#This Row],[Discount]]&gt;0.1,"average","low"))</f>
        <v>average</v>
      </c>
      <c r="AD610" s="12">
        <f>Table1[[#This Row],[Profit$]]/Table1[[#This Row],[cost price$]]</f>
        <v>0.1267605633802816</v>
      </c>
    </row>
    <row r="611" spans="1:30" ht="15.75" customHeight="1" x14ac:dyDescent="0.3">
      <c r="A611" s="2">
        <v>610</v>
      </c>
      <c r="B611" s="2" t="s">
        <v>2017</v>
      </c>
      <c r="C611" s="3">
        <v>41782</v>
      </c>
      <c r="D611" s="3" t="str">
        <f>TEXT(Table1[[#This Row],[Order Date]],"MMMM")</f>
        <v>May</v>
      </c>
      <c r="E611" s="3" t="str">
        <f>TEXT(Table1[[#This Row],[Order Date]],"YYYy")</f>
        <v>2014</v>
      </c>
      <c r="F611" s="3">
        <v>41786</v>
      </c>
      <c r="G611" s="2" t="s">
        <v>47</v>
      </c>
      <c r="H611" s="2" t="s">
        <v>2018</v>
      </c>
      <c r="I611" s="2" t="s">
        <v>2019</v>
      </c>
      <c r="J611" s="2" t="s">
        <v>23</v>
      </c>
      <c r="K611" s="2" t="s">
        <v>24</v>
      </c>
      <c r="L611" s="2" t="s">
        <v>143</v>
      </c>
      <c r="M611" s="2" t="s">
        <v>144</v>
      </c>
      <c r="N611" s="2">
        <v>19134</v>
      </c>
      <c r="O611" s="2" t="s">
        <v>145</v>
      </c>
      <c r="P611" s="2" t="s">
        <v>2022</v>
      </c>
      <c r="Q611" s="2" t="s">
        <v>68</v>
      </c>
      <c r="R611" s="2" t="s">
        <v>69</v>
      </c>
      <c r="S611" s="2" t="s">
        <v>2023</v>
      </c>
      <c r="T611" s="6">
        <v>55.188000000000002</v>
      </c>
      <c r="U611" s="2">
        <v>2</v>
      </c>
      <c r="V611" s="9">
        <v>0.4</v>
      </c>
      <c r="W611" s="6">
        <v>-10.117800000000003</v>
      </c>
      <c r="X611" s="12">
        <f>Table1[[#This Row],[Profit$]]/Table1[[#This Row],[Sales$]]</f>
        <v>-0.18333333333333338</v>
      </c>
      <c r="Y611" s="13">
        <f>Table1[[#This Row],[Sales$]]-Table1[[#This Row],[Profit$]]</f>
        <v>65.305800000000005</v>
      </c>
      <c r="Z611" s="13">
        <f>Table1[[#This Row],[Sales$]]/Table1[[#This Row],[Quantity]]</f>
        <v>27.594000000000001</v>
      </c>
      <c r="AA611" s="13">
        <f>Table1[[#This Row],[Profit$]]/Table1[[#This Row],[Quantity]]</f>
        <v>-5.0589000000000013</v>
      </c>
      <c r="AB611" s="4" t="str">
        <f>IF(Table1[[#This Row],[Profit$]]&lt;0,"loss","profit")</f>
        <v>loss</v>
      </c>
      <c r="AC611" s="4" t="str">
        <f>IF(Table1[[#This Row],[Discount]]&gt;0.2,"high",IF(Table1[[#This Row],[Discount]]&gt;0.1,"average","low"))</f>
        <v>high</v>
      </c>
      <c r="AD611" s="12">
        <f>Table1[[#This Row],[Profit$]]/Table1[[#This Row],[cost price$]]</f>
        <v>-0.15492957746478875</v>
      </c>
    </row>
    <row r="612" spans="1:30" ht="15.75" customHeight="1" x14ac:dyDescent="0.3">
      <c r="A612" s="2">
        <v>611</v>
      </c>
      <c r="B612" s="2" t="s">
        <v>2024</v>
      </c>
      <c r="C612" s="3">
        <v>42488</v>
      </c>
      <c r="D612" s="3" t="str">
        <f>TEXT(Table1[[#This Row],[Order Date]],"MMMM")</f>
        <v>April</v>
      </c>
      <c r="E612" s="3" t="str">
        <f>TEXT(Table1[[#This Row],[Order Date]],"YYYy")</f>
        <v>2016</v>
      </c>
      <c r="F612" s="3">
        <v>42491</v>
      </c>
      <c r="G612" s="2" t="s">
        <v>185</v>
      </c>
      <c r="H612" s="2" t="s">
        <v>2025</v>
      </c>
      <c r="I612" s="2" t="s">
        <v>2026</v>
      </c>
      <c r="J612" s="2" t="s">
        <v>38</v>
      </c>
      <c r="K612" s="2" t="s">
        <v>24</v>
      </c>
      <c r="L612" s="2" t="s">
        <v>814</v>
      </c>
      <c r="M612" s="2" t="s">
        <v>101</v>
      </c>
      <c r="N612" s="2">
        <v>75217</v>
      </c>
      <c r="O612" s="2" t="s">
        <v>102</v>
      </c>
      <c r="P612" s="2" t="s">
        <v>1379</v>
      </c>
      <c r="Q612" s="2" t="s">
        <v>68</v>
      </c>
      <c r="R612" s="2" t="s">
        <v>69</v>
      </c>
      <c r="S612" s="2" t="s">
        <v>1380</v>
      </c>
      <c r="T612" s="6">
        <v>369.57600000000002</v>
      </c>
      <c r="U612" s="2">
        <v>3</v>
      </c>
      <c r="V612" s="9">
        <v>0.2</v>
      </c>
      <c r="W612" s="6">
        <v>41.577299999999951</v>
      </c>
      <c r="X612" s="12">
        <f>Table1[[#This Row],[Profit$]]/Table1[[#This Row],[Sales$]]</f>
        <v>0.11249999999999986</v>
      </c>
      <c r="Y612" s="13">
        <f>Table1[[#This Row],[Sales$]]-Table1[[#This Row],[Profit$]]</f>
        <v>327.9987000000001</v>
      </c>
      <c r="Z612" s="13">
        <f>Table1[[#This Row],[Sales$]]/Table1[[#This Row],[Quantity]]</f>
        <v>123.19200000000001</v>
      </c>
      <c r="AA612" s="13">
        <f>Table1[[#This Row],[Profit$]]/Table1[[#This Row],[Quantity]]</f>
        <v>13.859099999999984</v>
      </c>
      <c r="AB612" s="4" t="str">
        <f>IF(Table1[[#This Row],[Profit$]]&lt;0,"loss","profit")</f>
        <v>profit</v>
      </c>
      <c r="AC612" s="4" t="str">
        <f>IF(Table1[[#This Row],[Discount]]&gt;0.2,"high",IF(Table1[[#This Row],[Discount]]&gt;0.1,"average","low"))</f>
        <v>average</v>
      </c>
      <c r="AD612" s="12">
        <f>Table1[[#This Row],[Profit$]]/Table1[[#This Row],[cost price$]]</f>
        <v>0.12676056338028149</v>
      </c>
    </row>
    <row r="613" spans="1:30" ht="15.75" customHeight="1" x14ac:dyDescent="0.3">
      <c r="A613" s="2">
        <v>612</v>
      </c>
      <c r="B613" s="2" t="s">
        <v>2024</v>
      </c>
      <c r="C613" s="3">
        <v>42488</v>
      </c>
      <c r="D613" s="3" t="str">
        <f>TEXT(Table1[[#This Row],[Order Date]],"MMMM")</f>
        <v>April</v>
      </c>
      <c r="E613" s="3" t="str">
        <f>TEXT(Table1[[#This Row],[Order Date]],"YYYy")</f>
        <v>2016</v>
      </c>
      <c r="F613" s="3">
        <v>42491</v>
      </c>
      <c r="G613" s="2" t="s">
        <v>185</v>
      </c>
      <c r="H613" s="2" t="s">
        <v>2025</v>
      </c>
      <c r="I613" s="2" t="s">
        <v>2026</v>
      </c>
      <c r="J613" s="2" t="s">
        <v>38</v>
      </c>
      <c r="K613" s="2" t="s">
        <v>24</v>
      </c>
      <c r="L613" s="2" t="s">
        <v>814</v>
      </c>
      <c r="M613" s="2" t="s">
        <v>101</v>
      </c>
      <c r="N613" s="2">
        <v>75217</v>
      </c>
      <c r="O613" s="2" t="s">
        <v>102</v>
      </c>
      <c r="P613" s="2" t="s">
        <v>2027</v>
      </c>
      <c r="Q613" s="2" t="s">
        <v>43</v>
      </c>
      <c r="R613" s="2" t="s">
        <v>44</v>
      </c>
      <c r="S613" s="2" t="s">
        <v>2028</v>
      </c>
      <c r="T613" s="6">
        <v>15.712000000000002</v>
      </c>
      <c r="U613" s="2">
        <v>4</v>
      </c>
      <c r="V613" s="9">
        <v>0.2</v>
      </c>
      <c r="W613" s="6">
        <v>5.6955999999999989</v>
      </c>
      <c r="X613" s="12">
        <f>Table1[[#This Row],[Profit$]]/Table1[[#This Row],[Sales$]]</f>
        <v>0.36249999999999988</v>
      </c>
      <c r="Y613" s="13">
        <f>Table1[[#This Row],[Sales$]]-Table1[[#This Row],[Profit$]]</f>
        <v>10.016400000000003</v>
      </c>
      <c r="Z613" s="13">
        <f>Table1[[#This Row],[Sales$]]/Table1[[#This Row],[Quantity]]</f>
        <v>3.9280000000000004</v>
      </c>
      <c r="AA613" s="13">
        <f>Table1[[#This Row],[Profit$]]/Table1[[#This Row],[Quantity]]</f>
        <v>1.4238999999999997</v>
      </c>
      <c r="AB613" s="4" t="str">
        <f>IF(Table1[[#This Row],[Profit$]]&lt;0,"loss","profit")</f>
        <v>profit</v>
      </c>
      <c r="AC613" s="4" t="str">
        <f>IF(Table1[[#This Row],[Discount]]&gt;0.2,"high",IF(Table1[[#This Row],[Discount]]&gt;0.1,"average","low"))</f>
        <v>average</v>
      </c>
      <c r="AD613" s="12">
        <f>Table1[[#This Row],[Profit$]]/Table1[[#This Row],[cost price$]]</f>
        <v>0.56862745098039191</v>
      </c>
    </row>
    <row r="614" spans="1:30" ht="15.75" customHeight="1" x14ac:dyDescent="0.3">
      <c r="A614" s="2">
        <v>613</v>
      </c>
      <c r="B614" s="2" t="s">
        <v>2029</v>
      </c>
      <c r="C614" s="3">
        <v>42624</v>
      </c>
      <c r="D614" s="3" t="str">
        <f>TEXT(Table1[[#This Row],[Order Date]],"MMMM")</f>
        <v>September</v>
      </c>
      <c r="E614" s="3" t="str">
        <f>TEXT(Table1[[#This Row],[Order Date]],"YYYy")</f>
        <v>2016</v>
      </c>
      <c r="F614" s="3">
        <v>42626</v>
      </c>
      <c r="G614" s="2" t="s">
        <v>20</v>
      </c>
      <c r="H614" s="2" t="s">
        <v>2030</v>
      </c>
      <c r="I614" s="2" t="s">
        <v>2031</v>
      </c>
      <c r="J614" s="2" t="s">
        <v>38</v>
      </c>
      <c r="K614" s="2" t="s">
        <v>24</v>
      </c>
      <c r="L614" s="2" t="s">
        <v>143</v>
      </c>
      <c r="M614" s="2" t="s">
        <v>144</v>
      </c>
      <c r="N614" s="2">
        <v>19143</v>
      </c>
      <c r="O614" s="2" t="s">
        <v>145</v>
      </c>
      <c r="P614" s="2" t="s">
        <v>2032</v>
      </c>
      <c r="Q614" s="2" t="s">
        <v>43</v>
      </c>
      <c r="R614" s="2" t="s">
        <v>87</v>
      </c>
      <c r="S614" s="2" t="s">
        <v>2033</v>
      </c>
      <c r="T614" s="6">
        <v>8.4480000000000004</v>
      </c>
      <c r="U614" s="2">
        <v>2</v>
      </c>
      <c r="V614" s="9">
        <v>0.2</v>
      </c>
      <c r="W614" s="6">
        <v>2.6399999999999997</v>
      </c>
      <c r="X614" s="12">
        <f>Table1[[#This Row],[Profit$]]/Table1[[#This Row],[Sales$]]</f>
        <v>0.31249999999999994</v>
      </c>
      <c r="Y614" s="13">
        <f>Table1[[#This Row],[Sales$]]-Table1[[#This Row],[Profit$]]</f>
        <v>5.8080000000000007</v>
      </c>
      <c r="Z614" s="13">
        <f>Table1[[#This Row],[Sales$]]/Table1[[#This Row],[Quantity]]</f>
        <v>4.2240000000000002</v>
      </c>
      <c r="AA614" s="13">
        <f>Table1[[#This Row],[Profit$]]/Table1[[#This Row],[Quantity]]</f>
        <v>1.3199999999999998</v>
      </c>
      <c r="AB614" s="4" t="str">
        <f>IF(Table1[[#This Row],[Profit$]]&lt;0,"loss","profit")</f>
        <v>profit</v>
      </c>
      <c r="AC614" s="4" t="str">
        <f>IF(Table1[[#This Row],[Discount]]&gt;0.2,"high",IF(Table1[[#This Row],[Discount]]&gt;0.1,"average","low"))</f>
        <v>average</v>
      </c>
      <c r="AD614" s="12">
        <f>Table1[[#This Row],[Profit$]]/Table1[[#This Row],[cost price$]]</f>
        <v>0.45454545454545442</v>
      </c>
    </row>
    <row r="615" spans="1:30" ht="15.75" customHeight="1" x14ac:dyDescent="0.3">
      <c r="A615" s="2">
        <v>614</v>
      </c>
      <c r="B615" s="2" t="s">
        <v>2029</v>
      </c>
      <c r="C615" s="3">
        <v>42624</v>
      </c>
      <c r="D615" s="3" t="str">
        <f>TEXT(Table1[[#This Row],[Order Date]],"MMMM")</f>
        <v>September</v>
      </c>
      <c r="E615" s="3" t="str">
        <f>TEXT(Table1[[#This Row],[Order Date]],"YYYy")</f>
        <v>2016</v>
      </c>
      <c r="F615" s="3">
        <v>42626</v>
      </c>
      <c r="G615" s="2" t="s">
        <v>20</v>
      </c>
      <c r="H615" s="2" t="s">
        <v>2030</v>
      </c>
      <c r="I615" s="2" t="s">
        <v>2031</v>
      </c>
      <c r="J615" s="2" t="s">
        <v>38</v>
      </c>
      <c r="K615" s="2" t="s">
        <v>24</v>
      </c>
      <c r="L615" s="2" t="s">
        <v>143</v>
      </c>
      <c r="M615" s="2" t="s">
        <v>144</v>
      </c>
      <c r="N615" s="2">
        <v>19143</v>
      </c>
      <c r="O615" s="2" t="s">
        <v>145</v>
      </c>
      <c r="P615" s="2" t="s">
        <v>2034</v>
      </c>
      <c r="Q615" s="2" t="s">
        <v>68</v>
      </c>
      <c r="R615" s="2" t="s">
        <v>69</v>
      </c>
      <c r="S615" s="2" t="s">
        <v>2035</v>
      </c>
      <c r="T615" s="6">
        <v>728.94600000000003</v>
      </c>
      <c r="U615" s="2">
        <v>9</v>
      </c>
      <c r="V615" s="9">
        <v>0.4</v>
      </c>
      <c r="W615" s="6">
        <v>-157.93830000000008</v>
      </c>
      <c r="X615" s="12">
        <f>Table1[[#This Row],[Profit$]]/Table1[[#This Row],[Sales$]]</f>
        <v>-0.21666666666666679</v>
      </c>
      <c r="Y615" s="13">
        <f>Table1[[#This Row],[Sales$]]-Table1[[#This Row],[Profit$]]</f>
        <v>886.88430000000017</v>
      </c>
      <c r="Z615" s="13">
        <f>Table1[[#This Row],[Sales$]]/Table1[[#This Row],[Quantity]]</f>
        <v>80.994</v>
      </c>
      <c r="AA615" s="13">
        <f>Table1[[#This Row],[Profit$]]/Table1[[#This Row],[Quantity]]</f>
        <v>-17.548700000000011</v>
      </c>
      <c r="AB615" s="4" t="str">
        <f>IF(Table1[[#This Row],[Profit$]]&lt;0,"loss","profit")</f>
        <v>loss</v>
      </c>
      <c r="AC615" s="4" t="str">
        <f>IF(Table1[[#This Row],[Discount]]&gt;0.2,"high",IF(Table1[[#This Row],[Discount]]&gt;0.1,"average","low"))</f>
        <v>high</v>
      </c>
      <c r="AD615" s="12">
        <f>Table1[[#This Row],[Profit$]]/Table1[[#This Row],[cost price$]]</f>
        <v>-0.17808219178082199</v>
      </c>
    </row>
    <row r="616" spans="1:30" ht="15.75" customHeight="1" x14ac:dyDescent="0.3">
      <c r="A616" s="2">
        <v>615</v>
      </c>
      <c r="B616" s="2" t="s">
        <v>2036</v>
      </c>
      <c r="C616" s="3">
        <v>43053</v>
      </c>
      <c r="D616" s="3" t="str">
        <f>TEXT(Table1[[#This Row],[Order Date]],"MMMM")</f>
        <v>November</v>
      </c>
      <c r="E616" s="3" t="str">
        <f>TEXT(Table1[[#This Row],[Order Date]],"YYYy")</f>
        <v>2017</v>
      </c>
      <c r="F616" s="3">
        <v>43056</v>
      </c>
      <c r="G616" s="2" t="s">
        <v>20</v>
      </c>
      <c r="H616" s="2" t="s">
        <v>2037</v>
      </c>
      <c r="I616" s="2" t="s">
        <v>2038</v>
      </c>
      <c r="J616" s="2" t="s">
        <v>23</v>
      </c>
      <c r="K616" s="2" t="s">
        <v>24</v>
      </c>
      <c r="L616" s="2" t="s">
        <v>2039</v>
      </c>
      <c r="M616" s="2" t="s">
        <v>495</v>
      </c>
      <c r="N616" s="2">
        <v>43123</v>
      </c>
      <c r="O616" s="2" t="s">
        <v>145</v>
      </c>
      <c r="P616" s="2" t="s">
        <v>923</v>
      </c>
      <c r="Q616" s="2" t="s">
        <v>68</v>
      </c>
      <c r="R616" s="2" t="s">
        <v>69</v>
      </c>
      <c r="S616" s="2" t="s">
        <v>924</v>
      </c>
      <c r="T616" s="6">
        <v>119.93999999999998</v>
      </c>
      <c r="U616" s="2">
        <v>10</v>
      </c>
      <c r="V616" s="9">
        <v>0.4</v>
      </c>
      <c r="W616" s="6">
        <v>15.99199999999999</v>
      </c>
      <c r="X616" s="12">
        <f>Table1[[#This Row],[Profit$]]/Table1[[#This Row],[Sales$]]</f>
        <v>0.13333333333333328</v>
      </c>
      <c r="Y616" s="13">
        <f>Table1[[#This Row],[Sales$]]-Table1[[#This Row],[Profit$]]</f>
        <v>103.94799999999999</v>
      </c>
      <c r="Z616" s="13">
        <f>Table1[[#This Row],[Sales$]]/Table1[[#This Row],[Quantity]]</f>
        <v>11.993999999999998</v>
      </c>
      <c r="AA616" s="13">
        <f>Table1[[#This Row],[Profit$]]/Table1[[#This Row],[Quantity]]</f>
        <v>1.5991999999999991</v>
      </c>
      <c r="AB616" s="4" t="str">
        <f>IF(Table1[[#This Row],[Profit$]]&lt;0,"loss","profit")</f>
        <v>profit</v>
      </c>
      <c r="AC616" s="4" t="str">
        <f>IF(Table1[[#This Row],[Discount]]&gt;0.2,"high",IF(Table1[[#This Row],[Discount]]&gt;0.1,"average","low"))</f>
        <v>high</v>
      </c>
      <c r="AD616" s="12">
        <f>Table1[[#This Row],[Profit$]]/Table1[[#This Row],[cost price$]]</f>
        <v>0.15384615384615377</v>
      </c>
    </row>
    <row r="617" spans="1:30" ht="15.75" customHeight="1" x14ac:dyDescent="0.3">
      <c r="A617" s="2">
        <v>616</v>
      </c>
      <c r="B617" s="2" t="s">
        <v>2036</v>
      </c>
      <c r="C617" s="3">
        <v>43053</v>
      </c>
      <c r="D617" s="3" t="str">
        <f>TEXT(Table1[[#This Row],[Order Date]],"MMMM")</f>
        <v>November</v>
      </c>
      <c r="E617" s="3" t="str">
        <f>TEXT(Table1[[#This Row],[Order Date]],"YYYy")</f>
        <v>2017</v>
      </c>
      <c r="F617" s="3">
        <v>43056</v>
      </c>
      <c r="G617" s="2" t="s">
        <v>20</v>
      </c>
      <c r="H617" s="2" t="s">
        <v>2037</v>
      </c>
      <c r="I617" s="2" t="s">
        <v>2038</v>
      </c>
      <c r="J617" s="2" t="s">
        <v>23</v>
      </c>
      <c r="K617" s="2" t="s">
        <v>24</v>
      </c>
      <c r="L617" s="2" t="s">
        <v>2039</v>
      </c>
      <c r="M617" s="2" t="s">
        <v>495</v>
      </c>
      <c r="N617" s="2">
        <v>43123</v>
      </c>
      <c r="O617" s="2" t="s">
        <v>145</v>
      </c>
      <c r="P617" s="2" t="s">
        <v>2040</v>
      </c>
      <c r="Q617" s="2" t="s">
        <v>43</v>
      </c>
      <c r="R617" s="2" t="s">
        <v>72</v>
      </c>
      <c r="S617" s="2" t="s">
        <v>2041</v>
      </c>
      <c r="T617" s="6">
        <v>3.6480000000000006</v>
      </c>
      <c r="U617" s="2">
        <v>2</v>
      </c>
      <c r="V617" s="9">
        <v>0.7</v>
      </c>
      <c r="W617" s="6">
        <v>-2.7967999999999993</v>
      </c>
      <c r="X617" s="12">
        <f>Table1[[#This Row],[Profit$]]/Table1[[#This Row],[Sales$]]</f>
        <v>-0.76666666666666639</v>
      </c>
      <c r="Y617" s="13">
        <f>Table1[[#This Row],[Sales$]]-Table1[[#This Row],[Profit$]]</f>
        <v>6.4447999999999999</v>
      </c>
      <c r="Z617" s="13">
        <f>Table1[[#This Row],[Sales$]]/Table1[[#This Row],[Quantity]]</f>
        <v>1.8240000000000003</v>
      </c>
      <c r="AA617" s="13">
        <f>Table1[[#This Row],[Profit$]]/Table1[[#This Row],[Quantity]]</f>
        <v>-1.3983999999999996</v>
      </c>
      <c r="AB617" s="4" t="str">
        <f>IF(Table1[[#This Row],[Profit$]]&lt;0,"loss","profit")</f>
        <v>loss</v>
      </c>
      <c r="AC617" s="4" t="str">
        <f>IF(Table1[[#This Row],[Discount]]&gt;0.2,"high",IF(Table1[[#This Row],[Discount]]&gt;0.1,"average","low"))</f>
        <v>high</v>
      </c>
      <c r="AD617" s="12">
        <f>Table1[[#This Row],[Profit$]]/Table1[[#This Row],[cost price$]]</f>
        <v>-0.4339622641509433</v>
      </c>
    </row>
    <row r="618" spans="1:30" ht="15.75" customHeight="1" x14ac:dyDescent="0.3">
      <c r="A618" s="2">
        <v>617</v>
      </c>
      <c r="B618" s="2" t="s">
        <v>2042</v>
      </c>
      <c r="C618" s="3">
        <v>42965</v>
      </c>
      <c r="D618" s="3" t="str">
        <f>TEXT(Table1[[#This Row],[Order Date]],"MMMM")</f>
        <v>August</v>
      </c>
      <c r="E618" s="3" t="str">
        <f>TEXT(Table1[[#This Row],[Order Date]],"YYYy")</f>
        <v>2017</v>
      </c>
      <c r="F618" s="3">
        <v>42970</v>
      </c>
      <c r="G618" s="2" t="s">
        <v>20</v>
      </c>
      <c r="H618" s="2" t="s">
        <v>2043</v>
      </c>
      <c r="I618" s="2" t="s">
        <v>2044</v>
      </c>
      <c r="J618" s="2" t="s">
        <v>38</v>
      </c>
      <c r="K618" s="2" t="s">
        <v>24</v>
      </c>
      <c r="L618" s="2" t="s">
        <v>263</v>
      </c>
      <c r="M618" s="2" t="s">
        <v>264</v>
      </c>
      <c r="N618" s="2">
        <v>10011</v>
      </c>
      <c r="O618" s="2" t="s">
        <v>145</v>
      </c>
      <c r="P618" s="2" t="s">
        <v>2045</v>
      </c>
      <c r="Q618" s="2" t="s">
        <v>29</v>
      </c>
      <c r="R618" s="2" t="s">
        <v>62</v>
      </c>
      <c r="S618" s="2" t="s">
        <v>2046</v>
      </c>
      <c r="T618" s="6">
        <v>40.479999999999997</v>
      </c>
      <c r="U618" s="2">
        <v>2</v>
      </c>
      <c r="V618" s="9">
        <v>0</v>
      </c>
      <c r="W618" s="6">
        <v>15.787199999999999</v>
      </c>
      <c r="X618" s="12">
        <f>Table1[[#This Row],[Profit$]]/Table1[[#This Row],[Sales$]]</f>
        <v>0.39</v>
      </c>
      <c r="Y618" s="13">
        <f>Table1[[#This Row],[Sales$]]-Table1[[#This Row],[Profit$]]</f>
        <v>24.692799999999998</v>
      </c>
      <c r="Z618" s="13">
        <f>Table1[[#This Row],[Sales$]]/Table1[[#This Row],[Quantity]]</f>
        <v>20.239999999999998</v>
      </c>
      <c r="AA618" s="13">
        <f>Table1[[#This Row],[Profit$]]/Table1[[#This Row],[Quantity]]</f>
        <v>7.8935999999999993</v>
      </c>
      <c r="AB618" s="4" t="str">
        <f>IF(Table1[[#This Row],[Profit$]]&lt;0,"loss","profit")</f>
        <v>profit</v>
      </c>
      <c r="AC618" s="4" t="str">
        <f>IF(Table1[[#This Row],[Discount]]&gt;0.2,"high",IF(Table1[[#This Row],[Discount]]&gt;0.1,"average","low"))</f>
        <v>low</v>
      </c>
      <c r="AD618" s="12">
        <f>Table1[[#This Row],[Profit$]]/Table1[[#This Row],[cost price$]]</f>
        <v>0.6393442622950819</v>
      </c>
    </row>
    <row r="619" spans="1:30" ht="15.75" customHeight="1" x14ac:dyDescent="0.3">
      <c r="A619" s="2">
        <v>618</v>
      </c>
      <c r="B619" s="2" t="s">
        <v>2042</v>
      </c>
      <c r="C619" s="3">
        <v>42965</v>
      </c>
      <c r="D619" s="3" t="str">
        <f>TEXT(Table1[[#This Row],[Order Date]],"MMMM")</f>
        <v>August</v>
      </c>
      <c r="E619" s="3" t="str">
        <f>TEXT(Table1[[#This Row],[Order Date]],"YYYy")</f>
        <v>2017</v>
      </c>
      <c r="F619" s="3">
        <v>42970</v>
      </c>
      <c r="G619" s="2" t="s">
        <v>20</v>
      </c>
      <c r="H619" s="2" t="s">
        <v>2043</v>
      </c>
      <c r="I619" s="2" t="s">
        <v>2044</v>
      </c>
      <c r="J619" s="2" t="s">
        <v>38</v>
      </c>
      <c r="K619" s="2" t="s">
        <v>24</v>
      </c>
      <c r="L619" s="2" t="s">
        <v>263</v>
      </c>
      <c r="M619" s="2" t="s">
        <v>264</v>
      </c>
      <c r="N619" s="2">
        <v>10011</v>
      </c>
      <c r="O619" s="2" t="s">
        <v>145</v>
      </c>
      <c r="P619" s="2" t="s">
        <v>2047</v>
      </c>
      <c r="Q619" s="2" t="s">
        <v>29</v>
      </c>
      <c r="R619" s="2" t="s">
        <v>62</v>
      </c>
      <c r="S619" s="2" t="s">
        <v>2048</v>
      </c>
      <c r="T619" s="6">
        <v>9.94</v>
      </c>
      <c r="U619" s="2">
        <v>2</v>
      </c>
      <c r="V619" s="9">
        <v>0</v>
      </c>
      <c r="W619" s="6">
        <v>3.0813999999999995</v>
      </c>
      <c r="X619" s="12">
        <f>Table1[[#This Row],[Profit$]]/Table1[[#This Row],[Sales$]]</f>
        <v>0.30999999999999994</v>
      </c>
      <c r="Y619" s="13">
        <f>Table1[[#This Row],[Sales$]]-Table1[[#This Row],[Profit$]]</f>
        <v>6.8586</v>
      </c>
      <c r="Z619" s="13">
        <f>Table1[[#This Row],[Sales$]]/Table1[[#This Row],[Quantity]]</f>
        <v>4.97</v>
      </c>
      <c r="AA619" s="13">
        <f>Table1[[#This Row],[Profit$]]/Table1[[#This Row],[Quantity]]</f>
        <v>1.5406999999999997</v>
      </c>
      <c r="AB619" s="4" t="str">
        <f>IF(Table1[[#This Row],[Profit$]]&lt;0,"loss","profit")</f>
        <v>profit</v>
      </c>
      <c r="AC619" s="4" t="str">
        <f>IF(Table1[[#This Row],[Discount]]&gt;0.2,"high",IF(Table1[[#This Row],[Discount]]&gt;0.1,"average","low"))</f>
        <v>low</v>
      </c>
      <c r="AD619" s="12">
        <f>Table1[[#This Row],[Profit$]]/Table1[[#This Row],[cost price$]]</f>
        <v>0.44927536231884052</v>
      </c>
    </row>
    <row r="620" spans="1:30" ht="15.75" customHeight="1" x14ac:dyDescent="0.3">
      <c r="A620" s="2">
        <v>619</v>
      </c>
      <c r="B620" s="2" t="s">
        <v>2042</v>
      </c>
      <c r="C620" s="3">
        <v>42965</v>
      </c>
      <c r="D620" s="3" t="str">
        <f>TEXT(Table1[[#This Row],[Order Date]],"MMMM")</f>
        <v>August</v>
      </c>
      <c r="E620" s="3" t="str">
        <f>TEXT(Table1[[#This Row],[Order Date]],"YYYy")</f>
        <v>2017</v>
      </c>
      <c r="F620" s="3">
        <v>42970</v>
      </c>
      <c r="G620" s="2" t="s">
        <v>20</v>
      </c>
      <c r="H620" s="2" t="s">
        <v>2043</v>
      </c>
      <c r="I620" s="2" t="s">
        <v>2044</v>
      </c>
      <c r="J620" s="2" t="s">
        <v>38</v>
      </c>
      <c r="K620" s="2" t="s">
        <v>24</v>
      </c>
      <c r="L620" s="2" t="s">
        <v>263</v>
      </c>
      <c r="M620" s="2" t="s">
        <v>264</v>
      </c>
      <c r="N620" s="2">
        <v>10011</v>
      </c>
      <c r="O620" s="2" t="s">
        <v>145</v>
      </c>
      <c r="P620" s="2" t="s">
        <v>2049</v>
      </c>
      <c r="Q620" s="2" t="s">
        <v>43</v>
      </c>
      <c r="R620" s="2" t="s">
        <v>72</v>
      </c>
      <c r="S620" s="2" t="s">
        <v>2050</v>
      </c>
      <c r="T620" s="6">
        <v>107.42400000000001</v>
      </c>
      <c r="U620" s="2">
        <v>9</v>
      </c>
      <c r="V620" s="9">
        <v>0.2</v>
      </c>
      <c r="W620" s="6">
        <v>33.569999999999986</v>
      </c>
      <c r="X620" s="12">
        <f>Table1[[#This Row],[Profit$]]/Table1[[#This Row],[Sales$]]</f>
        <v>0.31249999999999983</v>
      </c>
      <c r="Y620" s="13">
        <f>Table1[[#This Row],[Sales$]]-Table1[[#This Row],[Profit$]]</f>
        <v>73.854000000000013</v>
      </c>
      <c r="Z620" s="13">
        <f>Table1[[#This Row],[Sales$]]/Table1[[#This Row],[Quantity]]</f>
        <v>11.936</v>
      </c>
      <c r="AA620" s="13">
        <f>Table1[[#This Row],[Profit$]]/Table1[[#This Row],[Quantity]]</f>
        <v>3.7299999999999986</v>
      </c>
      <c r="AB620" s="4" t="str">
        <f>IF(Table1[[#This Row],[Profit$]]&lt;0,"loss","profit")</f>
        <v>profit</v>
      </c>
      <c r="AC620" s="4" t="str">
        <f>IF(Table1[[#This Row],[Discount]]&gt;0.2,"high",IF(Table1[[#This Row],[Discount]]&gt;0.1,"average","low"))</f>
        <v>average</v>
      </c>
      <c r="AD620" s="12">
        <f>Table1[[#This Row],[Profit$]]/Table1[[#This Row],[cost price$]]</f>
        <v>0.45454545454545425</v>
      </c>
    </row>
    <row r="621" spans="1:30" ht="15.75" customHeight="1" x14ac:dyDescent="0.3">
      <c r="A621" s="2">
        <v>620</v>
      </c>
      <c r="B621" s="2" t="s">
        <v>2042</v>
      </c>
      <c r="C621" s="3">
        <v>42965</v>
      </c>
      <c r="D621" s="3" t="str">
        <f>TEXT(Table1[[#This Row],[Order Date]],"MMMM")</f>
        <v>August</v>
      </c>
      <c r="E621" s="3" t="str">
        <f>TEXT(Table1[[#This Row],[Order Date]],"YYYy")</f>
        <v>2017</v>
      </c>
      <c r="F621" s="3">
        <v>42970</v>
      </c>
      <c r="G621" s="2" t="s">
        <v>20</v>
      </c>
      <c r="H621" s="2" t="s">
        <v>2043</v>
      </c>
      <c r="I621" s="2" t="s">
        <v>2044</v>
      </c>
      <c r="J621" s="2" t="s">
        <v>38</v>
      </c>
      <c r="K621" s="2" t="s">
        <v>24</v>
      </c>
      <c r="L621" s="2" t="s">
        <v>263</v>
      </c>
      <c r="M621" s="2" t="s">
        <v>264</v>
      </c>
      <c r="N621" s="2">
        <v>10011</v>
      </c>
      <c r="O621" s="2" t="s">
        <v>145</v>
      </c>
      <c r="P621" s="2" t="s">
        <v>2051</v>
      </c>
      <c r="Q621" s="2" t="s">
        <v>68</v>
      </c>
      <c r="R621" s="2" t="s">
        <v>69</v>
      </c>
      <c r="S621" s="2" t="s">
        <v>2052</v>
      </c>
      <c r="T621" s="6">
        <v>37.909999999999997</v>
      </c>
      <c r="U621" s="2">
        <v>1</v>
      </c>
      <c r="V621" s="9">
        <v>0</v>
      </c>
      <c r="W621" s="6">
        <v>10.993899999999996</v>
      </c>
      <c r="X621" s="12">
        <f>Table1[[#This Row],[Profit$]]/Table1[[#This Row],[Sales$]]</f>
        <v>0.28999999999999992</v>
      </c>
      <c r="Y621" s="13">
        <f>Table1[[#This Row],[Sales$]]-Table1[[#This Row],[Profit$]]</f>
        <v>26.9161</v>
      </c>
      <c r="Z621" s="13">
        <f>Table1[[#This Row],[Sales$]]/Table1[[#This Row],[Quantity]]</f>
        <v>37.909999999999997</v>
      </c>
      <c r="AA621" s="13">
        <f>Table1[[#This Row],[Profit$]]/Table1[[#This Row],[Quantity]]</f>
        <v>10.993899999999996</v>
      </c>
      <c r="AB621" s="4" t="str">
        <f>IF(Table1[[#This Row],[Profit$]]&lt;0,"loss","profit")</f>
        <v>profit</v>
      </c>
      <c r="AC621" s="4" t="str">
        <f>IF(Table1[[#This Row],[Discount]]&gt;0.2,"high",IF(Table1[[#This Row],[Discount]]&gt;0.1,"average","low"))</f>
        <v>low</v>
      </c>
      <c r="AD621" s="12">
        <f>Table1[[#This Row],[Profit$]]/Table1[[#This Row],[cost price$]]</f>
        <v>0.40845070422535196</v>
      </c>
    </row>
    <row r="622" spans="1:30" ht="15.75" customHeight="1" x14ac:dyDescent="0.3">
      <c r="A622" s="2">
        <v>621</v>
      </c>
      <c r="B622" s="2" t="s">
        <v>2042</v>
      </c>
      <c r="C622" s="3">
        <v>42965</v>
      </c>
      <c r="D622" s="3" t="str">
        <f>TEXT(Table1[[#This Row],[Order Date]],"MMMM")</f>
        <v>August</v>
      </c>
      <c r="E622" s="3" t="str">
        <f>TEXT(Table1[[#This Row],[Order Date]],"YYYy")</f>
        <v>2017</v>
      </c>
      <c r="F622" s="3">
        <v>42970</v>
      </c>
      <c r="G622" s="2" t="s">
        <v>20</v>
      </c>
      <c r="H622" s="2" t="s">
        <v>2043</v>
      </c>
      <c r="I622" s="2" t="s">
        <v>2044</v>
      </c>
      <c r="J622" s="2" t="s">
        <v>38</v>
      </c>
      <c r="K622" s="2" t="s">
        <v>24</v>
      </c>
      <c r="L622" s="2" t="s">
        <v>263</v>
      </c>
      <c r="M622" s="2" t="s">
        <v>264</v>
      </c>
      <c r="N622" s="2">
        <v>10011</v>
      </c>
      <c r="O622" s="2" t="s">
        <v>145</v>
      </c>
      <c r="P622" s="2" t="s">
        <v>605</v>
      </c>
      <c r="Q622" s="2" t="s">
        <v>29</v>
      </c>
      <c r="R622" s="2" t="s">
        <v>62</v>
      </c>
      <c r="S622" s="2" t="s">
        <v>606</v>
      </c>
      <c r="T622" s="6">
        <v>88.02</v>
      </c>
      <c r="U622" s="2">
        <v>3</v>
      </c>
      <c r="V622" s="9">
        <v>0</v>
      </c>
      <c r="W622" s="6">
        <v>27.286199999999994</v>
      </c>
      <c r="X622" s="12">
        <f>Table1[[#This Row],[Profit$]]/Table1[[#This Row],[Sales$]]</f>
        <v>0.30999999999999994</v>
      </c>
      <c r="Y622" s="13">
        <f>Table1[[#This Row],[Sales$]]-Table1[[#This Row],[Profit$]]</f>
        <v>60.733800000000002</v>
      </c>
      <c r="Z622" s="13">
        <f>Table1[[#This Row],[Sales$]]/Table1[[#This Row],[Quantity]]</f>
        <v>29.34</v>
      </c>
      <c r="AA622" s="13">
        <f>Table1[[#This Row],[Profit$]]/Table1[[#This Row],[Quantity]]</f>
        <v>9.0953999999999979</v>
      </c>
      <c r="AB622" s="4" t="str">
        <f>IF(Table1[[#This Row],[Profit$]]&lt;0,"loss","profit")</f>
        <v>profit</v>
      </c>
      <c r="AC622" s="4" t="str">
        <f>IF(Table1[[#This Row],[Discount]]&gt;0.2,"high",IF(Table1[[#This Row],[Discount]]&gt;0.1,"average","low"))</f>
        <v>low</v>
      </c>
      <c r="AD622" s="12">
        <f>Table1[[#This Row],[Profit$]]/Table1[[#This Row],[cost price$]]</f>
        <v>0.44927536231884047</v>
      </c>
    </row>
    <row r="623" spans="1:30" ht="15.75" customHeight="1" x14ac:dyDescent="0.3">
      <c r="A623" s="2">
        <v>622</v>
      </c>
      <c r="B623" s="2" t="s">
        <v>2053</v>
      </c>
      <c r="C623" s="3">
        <v>41999</v>
      </c>
      <c r="D623" s="3" t="str">
        <f>TEXT(Table1[[#This Row],[Order Date]],"MMMM")</f>
        <v>December</v>
      </c>
      <c r="E623" s="3" t="str">
        <f>TEXT(Table1[[#This Row],[Order Date]],"YYYy")</f>
        <v>2014</v>
      </c>
      <c r="F623" s="3">
        <v>42004</v>
      </c>
      <c r="G623" s="2" t="s">
        <v>47</v>
      </c>
      <c r="H623" s="2" t="s">
        <v>2054</v>
      </c>
      <c r="I623" s="2" t="s">
        <v>2055</v>
      </c>
      <c r="J623" s="2" t="s">
        <v>23</v>
      </c>
      <c r="K623" s="2" t="s">
        <v>24</v>
      </c>
      <c r="L623" s="2" t="s">
        <v>300</v>
      </c>
      <c r="M623" s="2" t="s">
        <v>208</v>
      </c>
      <c r="N623" s="2">
        <v>60610</v>
      </c>
      <c r="O623" s="2" t="s">
        <v>102</v>
      </c>
      <c r="P623" s="2" t="s">
        <v>2056</v>
      </c>
      <c r="Q623" s="2" t="s">
        <v>43</v>
      </c>
      <c r="R623" s="2" t="s">
        <v>72</v>
      </c>
      <c r="S623" s="2" t="s">
        <v>2057</v>
      </c>
      <c r="T623" s="6">
        <v>8.6899999999999977</v>
      </c>
      <c r="U623" s="2">
        <v>5</v>
      </c>
      <c r="V623" s="9">
        <v>0.8</v>
      </c>
      <c r="W623" s="6">
        <v>-14.773</v>
      </c>
      <c r="X623" s="12">
        <f>Table1[[#This Row],[Profit$]]/Table1[[#This Row],[Sales$]]</f>
        <v>-1.7000000000000004</v>
      </c>
      <c r="Y623" s="13">
        <f>Table1[[#This Row],[Sales$]]-Table1[[#This Row],[Profit$]]</f>
        <v>23.462999999999997</v>
      </c>
      <c r="Z623" s="13">
        <f>Table1[[#This Row],[Sales$]]/Table1[[#This Row],[Quantity]]</f>
        <v>1.7379999999999995</v>
      </c>
      <c r="AA623" s="13">
        <f>Table1[[#This Row],[Profit$]]/Table1[[#This Row],[Quantity]]</f>
        <v>-2.9546000000000001</v>
      </c>
      <c r="AB623" s="4" t="str">
        <f>IF(Table1[[#This Row],[Profit$]]&lt;0,"loss","profit")</f>
        <v>loss</v>
      </c>
      <c r="AC623" s="4" t="str">
        <f>IF(Table1[[#This Row],[Discount]]&gt;0.2,"high",IF(Table1[[#This Row],[Discount]]&gt;0.1,"average","low"))</f>
        <v>high</v>
      </c>
      <c r="AD623" s="12">
        <f>Table1[[#This Row],[Profit$]]/Table1[[#This Row],[cost price$]]</f>
        <v>-0.62962962962962965</v>
      </c>
    </row>
    <row r="624" spans="1:30" ht="15.75" customHeight="1" x14ac:dyDescent="0.3">
      <c r="A624" s="2">
        <v>623</v>
      </c>
      <c r="B624" s="2" t="s">
        <v>2058</v>
      </c>
      <c r="C624" s="3">
        <v>42337</v>
      </c>
      <c r="D624" s="3" t="str">
        <f>TEXT(Table1[[#This Row],[Order Date]],"MMMM")</f>
        <v>November</v>
      </c>
      <c r="E624" s="3" t="str">
        <f>TEXT(Table1[[#This Row],[Order Date]],"YYYy")</f>
        <v>2015</v>
      </c>
      <c r="F624" s="3">
        <v>42341</v>
      </c>
      <c r="G624" s="2" t="s">
        <v>47</v>
      </c>
      <c r="H624" s="2" t="s">
        <v>2059</v>
      </c>
      <c r="I624" s="2" t="s">
        <v>2060</v>
      </c>
      <c r="J624" s="2" t="s">
        <v>38</v>
      </c>
      <c r="K624" s="2" t="s">
        <v>24</v>
      </c>
      <c r="L624" s="2" t="s">
        <v>2061</v>
      </c>
      <c r="M624" s="2" t="s">
        <v>235</v>
      </c>
      <c r="N624" s="2">
        <v>48126</v>
      </c>
      <c r="O624" s="2" t="s">
        <v>102</v>
      </c>
      <c r="P624" s="2" t="s">
        <v>2062</v>
      </c>
      <c r="Q624" s="2" t="s">
        <v>29</v>
      </c>
      <c r="R624" s="2" t="s">
        <v>33</v>
      </c>
      <c r="S624" s="2" t="s">
        <v>2063</v>
      </c>
      <c r="T624" s="6">
        <v>301.95999999999998</v>
      </c>
      <c r="U624" s="2">
        <v>2</v>
      </c>
      <c r="V624" s="9">
        <v>0</v>
      </c>
      <c r="W624" s="6">
        <v>87.568399999999968</v>
      </c>
      <c r="X624" s="12">
        <f>Table1[[#This Row],[Profit$]]/Table1[[#This Row],[Sales$]]</f>
        <v>0.28999999999999992</v>
      </c>
      <c r="Y624" s="13">
        <f>Table1[[#This Row],[Sales$]]-Table1[[#This Row],[Profit$]]</f>
        <v>214.39160000000001</v>
      </c>
      <c r="Z624" s="13">
        <f>Table1[[#This Row],[Sales$]]/Table1[[#This Row],[Quantity]]</f>
        <v>150.97999999999999</v>
      </c>
      <c r="AA624" s="13">
        <f>Table1[[#This Row],[Profit$]]/Table1[[#This Row],[Quantity]]</f>
        <v>43.784199999999984</v>
      </c>
      <c r="AB624" s="4" t="str">
        <f>IF(Table1[[#This Row],[Profit$]]&lt;0,"loss","profit")</f>
        <v>profit</v>
      </c>
      <c r="AC624" s="4" t="str">
        <f>IF(Table1[[#This Row],[Discount]]&gt;0.2,"high",IF(Table1[[#This Row],[Discount]]&gt;0.1,"average","low"))</f>
        <v>low</v>
      </c>
      <c r="AD624" s="12">
        <f>Table1[[#This Row],[Profit$]]/Table1[[#This Row],[cost price$]]</f>
        <v>0.40845070422535196</v>
      </c>
    </row>
    <row r="625" spans="1:30" ht="15.75" customHeight="1" x14ac:dyDescent="0.3">
      <c r="A625" s="2">
        <v>624</v>
      </c>
      <c r="B625" s="2" t="s">
        <v>2058</v>
      </c>
      <c r="C625" s="3">
        <v>42337</v>
      </c>
      <c r="D625" s="3" t="str">
        <f>TEXT(Table1[[#This Row],[Order Date]],"MMMM")</f>
        <v>November</v>
      </c>
      <c r="E625" s="3" t="str">
        <f>TEXT(Table1[[#This Row],[Order Date]],"YYYy")</f>
        <v>2015</v>
      </c>
      <c r="F625" s="3">
        <v>42341</v>
      </c>
      <c r="G625" s="2" t="s">
        <v>47</v>
      </c>
      <c r="H625" s="2" t="s">
        <v>2059</v>
      </c>
      <c r="I625" s="2" t="s">
        <v>2060</v>
      </c>
      <c r="J625" s="2" t="s">
        <v>38</v>
      </c>
      <c r="K625" s="2" t="s">
        <v>24</v>
      </c>
      <c r="L625" s="2" t="s">
        <v>2061</v>
      </c>
      <c r="M625" s="2" t="s">
        <v>235</v>
      </c>
      <c r="N625" s="2">
        <v>48126</v>
      </c>
      <c r="O625" s="2" t="s">
        <v>102</v>
      </c>
      <c r="P625" s="2" t="s">
        <v>2064</v>
      </c>
      <c r="Q625" s="2" t="s">
        <v>43</v>
      </c>
      <c r="R625" s="2" t="s">
        <v>75</v>
      </c>
      <c r="S625" s="2" t="s">
        <v>2065</v>
      </c>
      <c r="T625" s="6">
        <v>555.21</v>
      </c>
      <c r="U625" s="2">
        <v>5</v>
      </c>
      <c r="V625" s="9">
        <v>0.1</v>
      </c>
      <c r="W625" s="6">
        <v>178.90100000000001</v>
      </c>
      <c r="X625" s="12">
        <f>Table1[[#This Row],[Profit$]]/Table1[[#This Row],[Sales$]]</f>
        <v>0.32222222222222224</v>
      </c>
      <c r="Y625" s="13">
        <f>Table1[[#This Row],[Sales$]]-Table1[[#This Row],[Profit$]]</f>
        <v>376.30900000000003</v>
      </c>
      <c r="Z625" s="13">
        <f>Table1[[#This Row],[Sales$]]/Table1[[#This Row],[Quantity]]</f>
        <v>111.042</v>
      </c>
      <c r="AA625" s="13">
        <f>Table1[[#This Row],[Profit$]]/Table1[[#This Row],[Quantity]]</f>
        <v>35.780200000000001</v>
      </c>
      <c r="AB625" s="4" t="str">
        <f>IF(Table1[[#This Row],[Profit$]]&lt;0,"loss","profit")</f>
        <v>profit</v>
      </c>
      <c r="AC625" s="4" t="str">
        <f>IF(Table1[[#This Row],[Discount]]&gt;0.2,"high",IF(Table1[[#This Row],[Discount]]&gt;0.1,"average","low"))</f>
        <v>low</v>
      </c>
      <c r="AD625" s="12">
        <f>Table1[[#This Row],[Profit$]]/Table1[[#This Row],[cost price$]]</f>
        <v>0.47540983606557374</v>
      </c>
    </row>
    <row r="626" spans="1:30" ht="15.75" customHeight="1" x14ac:dyDescent="0.3">
      <c r="A626" s="2">
        <v>625</v>
      </c>
      <c r="B626" s="2" t="s">
        <v>2058</v>
      </c>
      <c r="C626" s="3">
        <v>42337</v>
      </c>
      <c r="D626" s="3" t="str">
        <f>TEXT(Table1[[#This Row],[Order Date]],"MMMM")</f>
        <v>November</v>
      </c>
      <c r="E626" s="3" t="str">
        <f>TEXT(Table1[[#This Row],[Order Date]],"YYYy")</f>
        <v>2015</v>
      </c>
      <c r="F626" s="3">
        <v>42341</v>
      </c>
      <c r="G626" s="2" t="s">
        <v>47</v>
      </c>
      <c r="H626" s="2" t="s">
        <v>2059</v>
      </c>
      <c r="I626" s="2" t="s">
        <v>2060</v>
      </c>
      <c r="J626" s="2" t="s">
        <v>38</v>
      </c>
      <c r="K626" s="2" t="s">
        <v>24</v>
      </c>
      <c r="L626" s="2" t="s">
        <v>2061</v>
      </c>
      <c r="M626" s="2" t="s">
        <v>235</v>
      </c>
      <c r="N626" s="2">
        <v>48126</v>
      </c>
      <c r="O626" s="2" t="s">
        <v>102</v>
      </c>
      <c r="P626" s="2" t="s">
        <v>2066</v>
      </c>
      <c r="Q626" s="2" t="s">
        <v>43</v>
      </c>
      <c r="R626" s="2" t="s">
        <v>56</v>
      </c>
      <c r="S626" s="2" t="s">
        <v>2067</v>
      </c>
      <c r="T626" s="6">
        <v>523.48</v>
      </c>
      <c r="U626" s="2">
        <v>4</v>
      </c>
      <c r="V626" s="9">
        <v>0</v>
      </c>
      <c r="W626" s="6">
        <v>130.87</v>
      </c>
      <c r="X626" s="12">
        <f>Table1[[#This Row],[Profit$]]/Table1[[#This Row],[Sales$]]</f>
        <v>0.25</v>
      </c>
      <c r="Y626" s="13">
        <f>Table1[[#This Row],[Sales$]]-Table1[[#This Row],[Profit$]]</f>
        <v>392.61</v>
      </c>
      <c r="Z626" s="13">
        <f>Table1[[#This Row],[Sales$]]/Table1[[#This Row],[Quantity]]</f>
        <v>130.87</v>
      </c>
      <c r="AA626" s="13">
        <f>Table1[[#This Row],[Profit$]]/Table1[[#This Row],[Quantity]]</f>
        <v>32.717500000000001</v>
      </c>
      <c r="AB626" s="4" t="str">
        <f>IF(Table1[[#This Row],[Profit$]]&lt;0,"loss","profit")</f>
        <v>profit</v>
      </c>
      <c r="AC626" s="4" t="str">
        <f>IF(Table1[[#This Row],[Discount]]&gt;0.2,"high",IF(Table1[[#This Row],[Discount]]&gt;0.1,"average","low"))</f>
        <v>low</v>
      </c>
      <c r="AD626" s="12">
        <f>Table1[[#This Row],[Profit$]]/Table1[[#This Row],[cost price$]]</f>
        <v>0.33333333333333331</v>
      </c>
    </row>
    <row r="627" spans="1:30" ht="15.75" customHeight="1" x14ac:dyDescent="0.3">
      <c r="A627" s="2">
        <v>626</v>
      </c>
      <c r="B627" s="2" t="s">
        <v>2058</v>
      </c>
      <c r="C627" s="3">
        <v>42337</v>
      </c>
      <c r="D627" s="3" t="str">
        <f>TEXT(Table1[[#This Row],[Order Date]],"MMMM")</f>
        <v>November</v>
      </c>
      <c r="E627" s="3" t="str">
        <f>TEXT(Table1[[#This Row],[Order Date]],"YYYy")</f>
        <v>2015</v>
      </c>
      <c r="F627" s="3">
        <v>42341</v>
      </c>
      <c r="G627" s="2" t="s">
        <v>47</v>
      </c>
      <c r="H627" s="2" t="s">
        <v>2059</v>
      </c>
      <c r="I627" s="2" t="s">
        <v>2060</v>
      </c>
      <c r="J627" s="2" t="s">
        <v>38</v>
      </c>
      <c r="K627" s="2" t="s">
        <v>24</v>
      </c>
      <c r="L627" s="2" t="s">
        <v>2061</v>
      </c>
      <c r="M627" s="2" t="s">
        <v>235</v>
      </c>
      <c r="N627" s="2">
        <v>48126</v>
      </c>
      <c r="O627" s="2" t="s">
        <v>102</v>
      </c>
      <c r="P627" s="2" t="s">
        <v>172</v>
      </c>
      <c r="Q627" s="2" t="s">
        <v>43</v>
      </c>
      <c r="R627" s="2" t="s">
        <v>65</v>
      </c>
      <c r="S627" s="2" t="s">
        <v>173</v>
      </c>
      <c r="T627" s="6">
        <v>161.82</v>
      </c>
      <c r="U627" s="2">
        <v>9</v>
      </c>
      <c r="V627" s="9">
        <v>0</v>
      </c>
      <c r="W627" s="6">
        <v>46.927799999999984</v>
      </c>
      <c r="X627" s="12">
        <f>Table1[[#This Row],[Profit$]]/Table1[[#This Row],[Sales$]]</f>
        <v>0.28999999999999992</v>
      </c>
      <c r="Y627" s="13">
        <f>Table1[[#This Row],[Sales$]]-Table1[[#This Row],[Profit$]]</f>
        <v>114.8922</v>
      </c>
      <c r="Z627" s="13">
        <f>Table1[[#This Row],[Sales$]]/Table1[[#This Row],[Quantity]]</f>
        <v>17.98</v>
      </c>
      <c r="AA627" s="13">
        <f>Table1[[#This Row],[Profit$]]/Table1[[#This Row],[Quantity]]</f>
        <v>5.2141999999999982</v>
      </c>
      <c r="AB627" s="4" t="str">
        <f>IF(Table1[[#This Row],[Profit$]]&lt;0,"loss","profit")</f>
        <v>profit</v>
      </c>
      <c r="AC627" s="4" t="str">
        <f>IF(Table1[[#This Row],[Discount]]&gt;0.2,"high",IF(Table1[[#This Row],[Discount]]&gt;0.1,"average","low"))</f>
        <v>low</v>
      </c>
      <c r="AD627" s="12">
        <f>Table1[[#This Row],[Profit$]]/Table1[[#This Row],[cost price$]]</f>
        <v>0.40845070422535196</v>
      </c>
    </row>
    <row r="628" spans="1:30" ht="15.75" customHeight="1" x14ac:dyDescent="0.3">
      <c r="A628" s="2">
        <v>627</v>
      </c>
      <c r="B628" s="2" t="s">
        <v>2068</v>
      </c>
      <c r="C628" s="3">
        <v>42993</v>
      </c>
      <c r="D628" s="3" t="str">
        <f>TEXT(Table1[[#This Row],[Order Date]],"MMMM")</f>
        <v>September</v>
      </c>
      <c r="E628" s="3" t="str">
        <f>TEXT(Table1[[#This Row],[Order Date]],"YYYy")</f>
        <v>2017</v>
      </c>
      <c r="F628" s="3">
        <v>42997</v>
      </c>
      <c r="G628" s="2" t="s">
        <v>47</v>
      </c>
      <c r="H628" s="2" t="s">
        <v>2069</v>
      </c>
      <c r="I628" s="2" t="s">
        <v>2070</v>
      </c>
      <c r="J628" s="2" t="s">
        <v>99</v>
      </c>
      <c r="K628" s="2" t="s">
        <v>24</v>
      </c>
      <c r="L628" s="2" t="s">
        <v>263</v>
      </c>
      <c r="M628" s="2" t="s">
        <v>264</v>
      </c>
      <c r="N628" s="2">
        <v>10009</v>
      </c>
      <c r="O628" s="2" t="s">
        <v>145</v>
      </c>
      <c r="P628" s="2" t="s">
        <v>2071</v>
      </c>
      <c r="Q628" s="2" t="s">
        <v>29</v>
      </c>
      <c r="R628" s="2" t="s">
        <v>62</v>
      </c>
      <c r="S628" s="2" t="s">
        <v>2072</v>
      </c>
      <c r="T628" s="6">
        <v>35.56</v>
      </c>
      <c r="U628" s="2">
        <v>7</v>
      </c>
      <c r="V628" s="9">
        <v>0</v>
      </c>
      <c r="W628" s="6">
        <v>12.090399999999999</v>
      </c>
      <c r="X628" s="12">
        <f>Table1[[#This Row],[Profit$]]/Table1[[#This Row],[Sales$]]</f>
        <v>0.33999999999999997</v>
      </c>
      <c r="Y628" s="13">
        <f>Table1[[#This Row],[Sales$]]-Table1[[#This Row],[Profit$]]</f>
        <v>23.469600000000003</v>
      </c>
      <c r="Z628" s="13">
        <f>Table1[[#This Row],[Sales$]]/Table1[[#This Row],[Quantity]]</f>
        <v>5.08</v>
      </c>
      <c r="AA628" s="13">
        <f>Table1[[#This Row],[Profit$]]/Table1[[#This Row],[Quantity]]</f>
        <v>1.7271999999999998</v>
      </c>
      <c r="AB628" s="4" t="str">
        <f>IF(Table1[[#This Row],[Profit$]]&lt;0,"loss","profit")</f>
        <v>profit</v>
      </c>
      <c r="AC628" s="4" t="str">
        <f>IF(Table1[[#This Row],[Discount]]&gt;0.2,"high",IF(Table1[[#This Row],[Discount]]&gt;0.1,"average","low"))</f>
        <v>low</v>
      </c>
      <c r="AD628" s="12">
        <f>Table1[[#This Row],[Profit$]]/Table1[[#This Row],[cost price$]]</f>
        <v>0.51515151515151503</v>
      </c>
    </row>
    <row r="629" spans="1:30" ht="15.75" customHeight="1" x14ac:dyDescent="0.3">
      <c r="A629" s="2">
        <v>628</v>
      </c>
      <c r="B629" s="2" t="s">
        <v>2073</v>
      </c>
      <c r="C629" s="3">
        <v>42874</v>
      </c>
      <c r="D629" s="3" t="str">
        <f>TEXT(Table1[[#This Row],[Order Date]],"MMMM")</f>
        <v>May</v>
      </c>
      <c r="E629" s="3" t="str">
        <f>TEXT(Table1[[#This Row],[Order Date]],"YYYy")</f>
        <v>2017</v>
      </c>
      <c r="F629" s="3">
        <v>42878</v>
      </c>
      <c r="G629" s="2" t="s">
        <v>47</v>
      </c>
      <c r="H629" s="2" t="s">
        <v>2074</v>
      </c>
      <c r="I629" s="2" t="s">
        <v>2075</v>
      </c>
      <c r="J629" s="2" t="s">
        <v>23</v>
      </c>
      <c r="K629" s="2" t="s">
        <v>24</v>
      </c>
      <c r="L629" s="2" t="s">
        <v>92</v>
      </c>
      <c r="M629" s="2" t="s">
        <v>93</v>
      </c>
      <c r="N629" s="2">
        <v>98115</v>
      </c>
      <c r="O629" s="2" t="s">
        <v>41</v>
      </c>
      <c r="P629" s="2" t="s">
        <v>2076</v>
      </c>
      <c r="Q629" s="2" t="s">
        <v>43</v>
      </c>
      <c r="R629" s="2" t="s">
        <v>75</v>
      </c>
      <c r="S629" s="2" t="s">
        <v>2077</v>
      </c>
      <c r="T629" s="6">
        <v>97.16</v>
      </c>
      <c r="U629" s="2">
        <v>2</v>
      </c>
      <c r="V629" s="9">
        <v>0</v>
      </c>
      <c r="W629" s="6">
        <v>28.176399999999987</v>
      </c>
      <c r="X629" s="12">
        <f>Table1[[#This Row],[Profit$]]/Table1[[#This Row],[Sales$]]</f>
        <v>0.28999999999999987</v>
      </c>
      <c r="Y629" s="13">
        <f>Table1[[#This Row],[Sales$]]-Table1[[#This Row],[Profit$]]</f>
        <v>68.98360000000001</v>
      </c>
      <c r="Z629" s="13">
        <f>Table1[[#This Row],[Sales$]]/Table1[[#This Row],[Quantity]]</f>
        <v>48.58</v>
      </c>
      <c r="AA629" s="13">
        <f>Table1[[#This Row],[Profit$]]/Table1[[#This Row],[Quantity]]</f>
        <v>14.088199999999993</v>
      </c>
      <c r="AB629" s="4" t="str">
        <f>IF(Table1[[#This Row],[Profit$]]&lt;0,"loss","profit")</f>
        <v>profit</v>
      </c>
      <c r="AC629" s="4" t="str">
        <f>IF(Table1[[#This Row],[Discount]]&gt;0.2,"high",IF(Table1[[#This Row],[Discount]]&gt;0.1,"average","low"))</f>
        <v>low</v>
      </c>
      <c r="AD629" s="12">
        <f>Table1[[#This Row],[Profit$]]/Table1[[#This Row],[cost price$]]</f>
        <v>0.40845070422535185</v>
      </c>
    </row>
    <row r="630" spans="1:30" ht="15.75" customHeight="1" x14ac:dyDescent="0.3">
      <c r="A630" s="2">
        <v>629</v>
      </c>
      <c r="B630" s="2" t="s">
        <v>2078</v>
      </c>
      <c r="C630" s="3">
        <v>43086</v>
      </c>
      <c r="D630" s="3" t="str">
        <f>TEXT(Table1[[#This Row],[Order Date]],"MMMM")</f>
        <v>December</v>
      </c>
      <c r="E630" s="3" t="str">
        <f>TEXT(Table1[[#This Row],[Order Date]],"YYYy")</f>
        <v>2017</v>
      </c>
      <c r="F630" s="3">
        <v>43090</v>
      </c>
      <c r="G630" s="2" t="s">
        <v>47</v>
      </c>
      <c r="H630" s="2" t="s">
        <v>812</v>
      </c>
      <c r="I630" s="2" t="s">
        <v>813</v>
      </c>
      <c r="J630" s="2" t="s">
        <v>23</v>
      </c>
      <c r="K630" s="2" t="s">
        <v>24</v>
      </c>
      <c r="L630" s="2" t="s">
        <v>124</v>
      </c>
      <c r="M630" s="2" t="s">
        <v>40</v>
      </c>
      <c r="N630" s="2">
        <v>94122</v>
      </c>
      <c r="O630" s="2" t="s">
        <v>41</v>
      </c>
      <c r="P630" s="2" t="s">
        <v>2079</v>
      </c>
      <c r="Q630" s="2" t="s">
        <v>43</v>
      </c>
      <c r="R630" s="2" t="s">
        <v>72</v>
      </c>
      <c r="S630" s="2" t="s">
        <v>2080</v>
      </c>
      <c r="T630" s="6">
        <v>15.24</v>
      </c>
      <c r="U630" s="2">
        <v>5</v>
      </c>
      <c r="V630" s="9">
        <v>0.2</v>
      </c>
      <c r="W630" s="6">
        <v>5.1434999999999977</v>
      </c>
      <c r="X630" s="12">
        <f>Table1[[#This Row],[Profit$]]/Table1[[#This Row],[Sales$]]</f>
        <v>0.33749999999999986</v>
      </c>
      <c r="Y630" s="13">
        <f>Table1[[#This Row],[Sales$]]-Table1[[#This Row],[Profit$]]</f>
        <v>10.096500000000002</v>
      </c>
      <c r="Z630" s="13">
        <f>Table1[[#This Row],[Sales$]]/Table1[[#This Row],[Quantity]]</f>
        <v>3.048</v>
      </c>
      <c r="AA630" s="13">
        <f>Table1[[#This Row],[Profit$]]/Table1[[#This Row],[Quantity]]</f>
        <v>1.0286999999999995</v>
      </c>
      <c r="AB630" s="4" t="str">
        <f>IF(Table1[[#This Row],[Profit$]]&lt;0,"loss","profit")</f>
        <v>profit</v>
      </c>
      <c r="AC630" s="4" t="str">
        <f>IF(Table1[[#This Row],[Discount]]&gt;0.2,"high",IF(Table1[[#This Row],[Discount]]&gt;0.1,"average","low"))</f>
        <v>average</v>
      </c>
      <c r="AD630" s="12">
        <f>Table1[[#This Row],[Profit$]]/Table1[[#This Row],[cost price$]]</f>
        <v>0.50943396226415061</v>
      </c>
    </row>
    <row r="631" spans="1:30" ht="15.75" customHeight="1" x14ac:dyDescent="0.3">
      <c r="A631" s="2">
        <v>630</v>
      </c>
      <c r="B631" s="2" t="s">
        <v>2078</v>
      </c>
      <c r="C631" s="3">
        <v>43086</v>
      </c>
      <c r="D631" s="3" t="str">
        <f>TEXT(Table1[[#This Row],[Order Date]],"MMMM")</f>
        <v>December</v>
      </c>
      <c r="E631" s="3" t="str">
        <f>TEXT(Table1[[#This Row],[Order Date]],"YYYy")</f>
        <v>2017</v>
      </c>
      <c r="F631" s="3">
        <v>43090</v>
      </c>
      <c r="G631" s="2" t="s">
        <v>47</v>
      </c>
      <c r="H631" s="2" t="s">
        <v>812</v>
      </c>
      <c r="I631" s="2" t="s">
        <v>813</v>
      </c>
      <c r="J631" s="2" t="s">
        <v>23</v>
      </c>
      <c r="K631" s="2" t="s">
        <v>24</v>
      </c>
      <c r="L631" s="2" t="s">
        <v>124</v>
      </c>
      <c r="M631" s="2" t="s">
        <v>40</v>
      </c>
      <c r="N631" s="2">
        <v>94122</v>
      </c>
      <c r="O631" s="2" t="s">
        <v>41</v>
      </c>
      <c r="P631" s="2" t="s">
        <v>1028</v>
      </c>
      <c r="Q631" s="2" t="s">
        <v>43</v>
      </c>
      <c r="R631" s="2" t="s">
        <v>87</v>
      </c>
      <c r="S631" s="2" t="s">
        <v>1029</v>
      </c>
      <c r="T631" s="6">
        <v>13.23</v>
      </c>
      <c r="U631" s="2">
        <v>3</v>
      </c>
      <c r="V631" s="9">
        <v>0</v>
      </c>
      <c r="W631" s="6">
        <v>6.0857999999999999</v>
      </c>
      <c r="X631" s="12">
        <f>Table1[[#This Row],[Profit$]]/Table1[[#This Row],[Sales$]]</f>
        <v>0.45999999999999996</v>
      </c>
      <c r="Y631" s="13">
        <f>Table1[[#This Row],[Sales$]]-Table1[[#This Row],[Profit$]]</f>
        <v>7.1442000000000005</v>
      </c>
      <c r="Z631" s="13">
        <f>Table1[[#This Row],[Sales$]]/Table1[[#This Row],[Quantity]]</f>
        <v>4.41</v>
      </c>
      <c r="AA631" s="13">
        <f>Table1[[#This Row],[Profit$]]/Table1[[#This Row],[Quantity]]</f>
        <v>2.0286</v>
      </c>
      <c r="AB631" s="4" t="str">
        <f>IF(Table1[[#This Row],[Profit$]]&lt;0,"loss","profit")</f>
        <v>profit</v>
      </c>
      <c r="AC631" s="4" t="str">
        <f>IF(Table1[[#This Row],[Discount]]&gt;0.2,"high",IF(Table1[[#This Row],[Discount]]&gt;0.1,"average","low"))</f>
        <v>low</v>
      </c>
      <c r="AD631" s="12">
        <f>Table1[[#This Row],[Profit$]]/Table1[[#This Row],[cost price$]]</f>
        <v>0.85185185185185175</v>
      </c>
    </row>
    <row r="632" spans="1:30" ht="15.75" customHeight="1" x14ac:dyDescent="0.3">
      <c r="A632" s="2">
        <v>631</v>
      </c>
      <c r="B632" s="2" t="s">
        <v>2081</v>
      </c>
      <c r="C632" s="3">
        <v>42715</v>
      </c>
      <c r="D632" s="3" t="str">
        <f>TEXT(Table1[[#This Row],[Order Date]],"MMMM")</f>
        <v>December</v>
      </c>
      <c r="E632" s="3" t="str">
        <f>TEXT(Table1[[#This Row],[Order Date]],"YYYy")</f>
        <v>2016</v>
      </c>
      <c r="F632" s="3">
        <v>42717</v>
      </c>
      <c r="G632" s="2" t="s">
        <v>20</v>
      </c>
      <c r="H632" s="2" t="s">
        <v>2082</v>
      </c>
      <c r="I632" s="2" t="s">
        <v>2083</v>
      </c>
      <c r="J632" s="2" t="s">
        <v>23</v>
      </c>
      <c r="K632" s="2" t="s">
        <v>24</v>
      </c>
      <c r="L632" s="2" t="s">
        <v>453</v>
      </c>
      <c r="M632" s="2" t="s">
        <v>454</v>
      </c>
      <c r="N632" s="2">
        <v>80013</v>
      </c>
      <c r="O632" s="2" t="s">
        <v>41</v>
      </c>
      <c r="P632" s="2" t="s">
        <v>2084</v>
      </c>
      <c r="Q632" s="2" t="s">
        <v>43</v>
      </c>
      <c r="R632" s="2" t="s">
        <v>56</v>
      </c>
      <c r="S632" s="2" t="s">
        <v>2085</v>
      </c>
      <c r="T632" s="6">
        <v>243.38400000000001</v>
      </c>
      <c r="U632" s="2">
        <v>3</v>
      </c>
      <c r="V632" s="9">
        <v>0.2</v>
      </c>
      <c r="W632" s="6">
        <v>-51.719100000000012</v>
      </c>
      <c r="X632" s="12">
        <f>Table1[[#This Row],[Profit$]]/Table1[[#This Row],[Sales$]]</f>
        <v>-0.21250000000000002</v>
      </c>
      <c r="Y632" s="13">
        <f>Table1[[#This Row],[Sales$]]-Table1[[#This Row],[Profit$]]</f>
        <v>295.10310000000004</v>
      </c>
      <c r="Z632" s="13">
        <f>Table1[[#This Row],[Sales$]]/Table1[[#This Row],[Quantity]]</f>
        <v>81.128</v>
      </c>
      <c r="AA632" s="13">
        <f>Table1[[#This Row],[Profit$]]/Table1[[#This Row],[Quantity]]</f>
        <v>-17.239700000000003</v>
      </c>
      <c r="AB632" s="4" t="str">
        <f>IF(Table1[[#This Row],[Profit$]]&lt;0,"loss","profit")</f>
        <v>loss</v>
      </c>
      <c r="AC632" s="4" t="str">
        <f>IF(Table1[[#This Row],[Discount]]&gt;0.2,"high",IF(Table1[[#This Row],[Discount]]&gt;0.1,"average","low"))</f>
        <v>average</v>
      </c>
      <c r="AD632" s="12">
        <f>Table1[[#This Row],[Profit$]]/Table1[[#This Row],[cost price$]]</f>
        <v>-0.1752577319587629</v>
      </c>
    </row>
    <row r="633" spans="1:30" ht="15.75" customHeight="1" x14ac:dyDescent="0.3">
      <c r="A633" s="2">
        <v>632</v>
      </c>
      <c r="B633" s="2" t="s">
        <v>2081</v>
      </c>
      <c r="C633" s="3">
        <v>42715</v>
      </c>
      <c r="D633" s="3" t="str">
        <f>TEXT(Table1[[#This Row],[Order Date]],"MMMM")</f>
        <v>December</v>
      </c>
      <c r="E633" s="3" t="str">
        <f>TEXT(Table1[[#This Row],[Order Date]],"YYYy")</f>
        <v>2016</v>
      </c>
      <c r="F633" s="3">
        <v>42717</v>
      </c>
      <c r="G633" s="2" t="s">
        <v>20</v>
      </c>
      <c r="H633" s="2" t="s">
        <v>2082</v>
      </c>
      <c r="I633" s="2" t="s">
        <v>2083</v>
      </c>
      <c r="J633" s="2" t="s">
        <v>23</v>
      </c>
      <c r="K633" s="2" t="s">
        <v>24</v>
      </c>
      <c r="L633" s="2" t="s">
        <v>453</v>
      </c>
      <c r="M633" s="2" t="s">
        <v>454</v>
      </c>
      <c r="N633" s="2">
        <v>80013</v>
      </c>
      <c r="O633" s="2" t="s">
        <v>41</v>
      </c>
      <c r="P633" s="2" t="s">
        <v>2086</v>
      </c>
      <c r="Q633" s="2" t="s">
        <v>68</v>
      </c>
      <c r="R633" s="2" t="s">
        <v>158</v>
      </c>
      <c r="S633" s="2" t="s">
        <v>2087</v>
      </c>
      <c r="T633" s="6">
        <v>119.80000000000001</v>
      </c>
      <c r="U633" s="2">
        <v>5</v>
      </c>
      <c r="V633" s="9">
        <v>0.2</v>
      </c>
      <c r="W633" s="6">
        <v>29.950000000000003</v>
      </c>
      <c r="X633" s="12">
        <f>Table1[[#This Row],[Profit$]]/Table1[[#This Row],[Sales$]]</f>
        <v>0.25</v>
      </c>
      <c r="Y633" s="13">
        <f>Table1[[#This Row],[Sales$]]-Table1[[#This Row],[Profit$]]</f>
        <v>89.850000000000009</v>
      </c>
      <c r="Z633" s="13">
        <f>Table1[[#This Row],[Sales$]]/Table1[[#This Row],[Quantity]]</f>
        <v>23.96</v>
      </c>
      <c r="AA633" s="13">
        <f>Table1[[#This Row],[Profit$]]/Table1[[#This Row],[Quantity]]</f>
        <v>5.99</v>
      </c>
      <c r="AB633" s="4" t="str">
        <f>IF(Table1[[#This Row],[Profit$]]&lt;0,"loss","profit")</f>
        <v>profit</v>
      </c>
      <c r="AC633" s="4" t="str">
        <f>IF(Table1[[#This Row],[Discount]]&gt;0.2,"high",IF(Table1[[#This Row],[Discount]]&gt;0.1,"average","low"))</f>
        <v>average</v>
      </c>
      <c r="AD633" s="12">
        <f>Table1[[#This Row],[Profit$]]/Table1[[#This Row],[cost price$]]</f>
        <v>0.33333333333333331</v>
      </c>
    </row>
    <row r="634" spans="1:30" ht="15.75" customHeight="1" x14ac:dyDescent="0.3">
      <c r="A634" s="2">
        <v>633</v>
      </c>
      <c r="B634" s="2" t="s">
        <v>2081</v>
      </c>
      <c r="C634" s="3">
        <v>42715</v>
      </c>
      <c r="D634" s="3" t="str">
        <f>TEXT(Table1[[#This Row],[Order Date]],"MMMM")</f>
        <v>December</v>
      </c>
      <c r="E634" s="3" t="str">
        <f>TEXT(Table1[[#This Row],[Order Date]],"YYYy")</f>
        <v>2016</v>
      </c>
      <c r="F634" s="3">
        <v>42717</v>
      </c>
      <c r="G634" s="2" t="s">
        <v>20</v>
      </c>
      <c r="H634" s="2" t="s">
        <v>2082</v>
      </c>
      <c r="I634" s="2" t="s">
        <v>2083</v>
      </c>
      <c r="J634" s="2" t="s">
        <v>23</v>
      </c>
      <c r="K634" s="2" t="s">
        <v>24</v>
      </c>
      <c r="L634" s="2" t="s">
        <v>453</v>
      </c>
      <c r="M634" s="2" t="s">
        <v>454</v>
      </c>
      <c r="N634" s="2">
        <v>80013</v>
      </c>
      <c r="O634" s="2" t="s">
        <v>41</v>
      </c>
      <c r="P634" s="2" t="s">
        <v>2088</v>
      </c>
      <c r="Q634" s="2" t="s">
        <v>68</v>
      </c>
      <c r="R634" s="2" t="s">
        <v>69</v>
      </c>
      <c r="S634" s="2" t="s">
        <v>2089</v>
      </c>
      <c r="T634" s="6">
        <v>300.76799999999997</v>
      </c>
      <c r="U634" s="2">
        <v>4</v>
      </c>
      <c r="V634" s="9">
        <v>0.2</v>
      </c>
      <c r="W634" s="6">
        <v>30.076800000000006</v>
      </c>
      <c r="X634" s="12">
        <f>Table1[[#This Row],[Profit$]]/Table1[[#This Row],[Sales$]]</f>
        <v>0.10000000000000003</v>
      </c>
      <c r="Y634" s="13">
        <f>Table1[[#This Row],[Sales$]]-Table1[[#This Row],[Profit$]]</f>
        <v>270.69119999999998</v>
      </c>
      <c r="Z634" s="13">
        <f>Table1[[#This Row],[Sales$]]/Table1[[#This Row],[Quantity]]</f>
        <v>75.191999999999993</v>
      </c>
      <c r="AA634" s="13">
        <f>Table1[[#This Row],[Profit$]]/Table1[[#This Row],[Quantity]]</f>
        <v>7.5192000000000014</v>
      </c>
      <c r="AB634" s="4" t="str">
        <f>IF(Table1[[#This Row],[Profit$]]&lt;0,"loss","profit")</f>
        <v>profit</v>
      </c>
      <c r="AC634" s="4" t="str">
        <f>IF(Table1[[#This Row],[Discount]]&gt;0.2,"high",IF(Table1[[#This Row],[Discount]]&gt;0.1,"average","low"))</f>
        <v>average</v>
      </c>
      <c r="AD634" s="12">
        <f>Table1[[#This Row],[Profit$]]/Table1[[#This Row],[cost price$]]</f>
        <v>0.11111111111111115</v>
      </c>
    </row>
    <row r="635" spans="1:30" ht="15.75" customHeight="1" x14ac:dyDescent="0.3">
      <c r="A635" s="2">
        <v>634</v>
      </c>
      <c r="B635" s="2" t="s">
        <v>2090</v>
      </c>
      <c r="C635" s="3">
        <v>43002</v>
      </c>
      <c r="D635" s="3" t="str">
        <f>TEXT(Table1[[#This Row],[Order Date]],"MMMM")</f>
        <v>September</v>
      </c>
      <c r="E635" s="3" t="str">
        <f>TEXT(Table1[[#This Row],[Order Date]],"YYYy")</f>
        <v>2017</v>
      </c>
      <c r="F635" s="3">
        <v>43004</v>
      </c>
      <c r="G635" s="2" t="s">
        <v>20</v>
      </c>
      <c r="H635" s="2" t="s">
        <v>1788</v>
      </c>
      <c r="I635" s="2" t="s">
        <v>1789</v>
      </c>
      <c r="J635" s="2" t="s">
        <v>23</v>
      </c>
      <c r="K635" s="2" t="s">
        <v>24</v>
      </c>
      <c r="L635" s="2" t="s">
        <v>1420</v>
      </c>
      <c r="M635" s="2" t="s">
        <v>51</v>
      </c>
      <c r="N635" s="2">
        <v>33180</v>
      </c>
      <c r="O635" s="2" t="s">
        <v>27</v>
      </c>
      <c r="P635" s="2" t="s">
        <v>2091</v>
      </c>
      <c r="Q635" s="2" t="s">
        <v>68</v>
      </c>
      <c r="R635" s="2" t="s">
        <v>158</v>
      </c>
      <c r="S635" s="2" t="s">
        <v>2092</v>
      </c>
      <c r="T635" s="6">
        <v>17.880000000000003</v>
      </c>
      <c r="U635" s="2">
        <v>3</v>
      </c>
      <c r="V635" s="9">
        <v>0.2</v>
      </c>
      <c r="W635" s="6">
        <v>2.458499999999999</v>
      </c>
      <c r="X635" s="12">
        <f>Table1[[#This Row],[Profit$]]/Table1[[#This Row],[Sales$]]</f>
        <v>0.13749999999999993</v>
      </c>
      <c r="Y635" s="13">
        <f>Table1[[#This Row],[Sales$]]-Table1[[#This Row],[Profit$]]</f>
        <v>15.421500000000004</v>
      </c>
      <c r="Z635" s="13">
        <f>Table1[[#This Row],[Sales$]]/Table1[[#This Row],[Quantity]]</f>
        <v>5.9600000000000009</v>
      </c>
      <c r="AA635" s="13">
        <f>Table1[[#This Row],[Profit$]]/Table1[[#This Row],[Quantity]]</f>
        <v>0.81949999999999967</v>
      </c>
      <c r="AB635" s="4" t="str">
        <f>IF(Table1[[#This Row],[Profit$]]&lt;0,"loss","profit")</f>
        <v>profit</v>
      </c>
      <c r="AC635" s="4" t="str">
        <f>IF(Table1[[#This Row],[Discount]]&gt;0.2,"high",IF(Table1[[#This Row],[Discount]]&gt;0.1,"average","low"))</f>
        <v>average</v>
      </c>
      <c r="AD635" s="12">
        <f>Table1[[#This Row],[Profit$]]/Table1[[#This Row],[cost price$]]</f>
        <v>0.15942028985507237</v>
      </c>
    </row>
    <row r="636" spans="1:30" ht="15.75" customHeight="1" x14ac:dyDescent="0.3">
      <c r="A636" s="2">
        <v>635</v>
      </c>
      <c r="B636" s="2" t="s">
        <v>2090</v>
      </c>
      <c r="C636" s="3">
        <v>43002</v>
      </c>
      <c r="D636" s="3" t="str">
        <f>TEXT(Table1[[#This Row],[Order Date]],"MMMM")</f>
        <v>September</v>
      </c>
      <c r="E636" s="3" t="str">
        <f>TEXT(Table1[[#This Row],[Order Date]],"YYYy")</f>
        <v>2017</v>
      </c>
      <c r="F636" s="3">
        <v>43004</v>
      </c>
      <c r="G636" s="2" t="s">
        <v>20</v>
      </c>
      <c r="H636" s="2" t="s">
        <v>1788</v>
      </c>
      <c r="I636" s="2" t="s">
        <v>1789</v>
      </c>
      <c r="J636" s="2" t="s">
        <v>23</v>
      </c>
      <c r="K636" s="2" t="s">
        <v>24</v>
      </c>
      <c r="L636" s="2" t="s">
        <v>1420</v>
      </c>
      <c r="M636" s="2" t="s">
        <v>51</v>
      </c>
      <c r="N636" s="2">
        <v>33180</v>
      </c>
      <c r="O636" s="2" t="s">
        <v>27</v>
      </c>
      <c r="P636" s="2" t="s">
        <v>1973</v>
      </c>
      <c r="Q636" s="2" t="s">
        <v>43</v>
      </c>
      <c r="R636" s="2" t="s">
        <v>44</v>
      </c>
      <c r="S636" s="2" t="s">
        <v>1974</v>
      </c>
      <c r="T636" s="6">
        <v>235.94400000000002</v>
      </c>
      <c r="U636" s="2">
        <v>3</v>
      </c>
      <c r="V636" s="9">
        <v>0.2</v>
      </c>
      <c r="W636" s="6">
        <v>85.529700000000005</v>
      </c>
      <c r="X636" s="12">
        <f>Table1[[#This Row],[Profit$]]/Table1[[#This Row],[Sales$]]</f>
        <v>0.36249999999999999</v>
      </c>
      <c r="Y636" s="13">
        <f>Table1[[#This Row],[Sales$]]-Table1[[#This Row],[Profit$]]</f>
        <v>150.41430000000003</v>
      </c>
      <c r="Z636" s="13">
        <f>Table1[[#This Row],[Sales$]]/Table1[[#This Row],[Quantity]]</f>
        <v>78.64800000000001</v>
      </c>
      <c r="AA636" s="13">
        <f>Table1[[#This Row],[Profit$]]/Table1[[#This Row],[Quantity]]</f>
        <v>28.509900000000002</v>
      </c>
      <c r="AB636" s="4" t="str">
        <f>IF(Table1[[#This Row],[Profit$]]&lt;0,"loss","profit")</f>
        <v>profit</v>
      </c>
      <c r="AC636" s="4" t="str">
        <f>IF(Table1[[#This Row],[Discount]]&gt;0.2,"high",IF(Table1[[#This Row],[Discount]]&gt;0.1,"average","low"))</f>
        <v>average</v>
      </c>
      <c r="AD636" s="12">
        <f>Table1[[#This Row],[Profit$]]/Table1[[#This Row],[cost price$]]</f>
        <v>0.56862745098039214</v>
      </c>
    </row>
    <row r="637" spans="1:30" ht="15.75" customHeight="1" x14ac:dyDescent="0.3">
      <c r="A637" s="2">
        <v>636</v>
      </c>
      <c r="B637" s="2" t="s">
        <v>2093</v>
      </c>
      <c r="C637" s="3">
        <v>42281</v>
      </c>
      <c r="D637" s="3" t="str">
        <f>TEXT(Table1[[#This Row],[Order Date]],"MMMM")</f>
        <v>October</v>
      </c>
      <c r="E637" s="3" t="str">
        <f>TEXT(Table1[[#This Row],[Order Date]],"YYYy")</f>
        <v>2015</v>
      </c>
      <c r="F637" s="3">
        <v>42286</v>
      </c>
      <c r="G637" s="2" t="s">
        <v>20</v>
      </c>
      <c r="H637" s="2" t="s">
        <v>2094</v>
      </c>
      <c r="I637" s="2" t="s">
        <v>2095</v>
      </c>
      <c r="J637" s="2" t="s">
        <v>38</v>
      </c>
      <c r="K637" s="2" t="s">
        <v>24</v>
      </c>
      <c r="L637" s="2" t="s">
        <v>2096</v>
      </c>
      <c r="M637" s="2" t="s">
        <v>1272</v>
      </c>
      <c r="N637" s="2">
        <v>31088</v>
      </c>
      <c r="O637" s="2" t="s">
        <v>27</v>
      </c>
      <c r="P637" s="2" t="s">
        <v>2097</v>
      </c>
      <c r="Q637" s="2" t="s">
        <v>29</v>
      </c>
      <c r="R637" s="2" t="s">
        <v>33</v>
      </c>
      <c r="S637" s="2" t="s">
        <v>2098</v>
      </c>
      <c r="T637" s="6">
        <v>392.93999999999994</v>
      </c>
      <c r="U637" s="2">
        <v>3</v>
      </c>
      <c r="V637" s="9">
        <v>0</v>
      </c>
      <c r="W637" s="6">
        <v>43.223399999999984</v>
      </c>
      <c r="X637" s="12">
        <f>Table1[[#This Row],[Profit$]]/Table1[[#This Row],[Sales$]]</f>
        <v>0.10999999999999997</v>
      </c>
      <c r="Y637" s="13">
        <f>Table1[[#This Row],[Sales$]]-Table1[[#This Row],[Profit$]]</f>
        <v>349.71659999999997</v>
      </c>
      <c r="Z637" s="13">
        <f>Table1[[#This Row],[Sales$]]/Table1[[#This Row],[Quantity]]</f>
        <v>130.97999999999999</v>
      </c>
      <c r="AA637" s="13">
        <f>Table1[[#This Row],[Profit$]]/Table1[[#This Row],[Quantity]]</f>
        <v>14.407799999999995</v>
      </c>
      <c r="AB637" s="4" t="str">
        <f>IF(Table1[[#This Row],[Profit$]]&lt;0,"loss","profit")</f>
        <v>profit</v>
      </c>
      <c r="AC637" s="4" t="str">
        <f>IF(Table1[[#This Row],[Discount]]&gt;0.2,"high",IF(Table1[[#This Row],[Discount]]&gt;0.1,"average","low"))</f>
        <v>low</v>
      </c>
      <c r="AD637" s="12">
        <f>Table1[[#This Row],[Profit$]]/Table1[[#This Row],[cost price$]]</f>
        <v>0.1235955056179775</v>
      </c>
    </row>
    <row r="638" spans="1:30" ht="15.75" customHeight="1" x14ac:dyDescent="0.3">
      <c r="A638" s="2">
        <v>637</v>
      </c>
      <c r="B638" s="2" t="s">
        <v>2099</v>
      </c>
      <c r="C638" s="3">
        <v>42597</v>
      </c>
      <c r="D638" s="3" t="str">
        <f>TEXT(Table1[[#This Row],[Order Date]],"MMMM")</f>
        <v>August</v>
      </c>
      <c r="E638" s="3" t="str">
        <f>TEXT(Table1[[#This Row],[Order Date]],"YYYy")</f>
        <v>2016</v>
      </c>
      <c r="F638" s="3">
        <v>42603</v>
      </c>
      <c r="G638" s="2" t="s">
        <v>47</v>
      </c>
      <c r="H638" s="2" t="s">
        <v>2100</v>
      </c>
      <c r="I638" s="2" t="s">
        <v>2101</v>
      </c>
      <c r="J638" s="2" t="s">
        <v>23</v>
      </c>
      <c r="K638" s="2" t="s">
        <v>24</v>
      </c>
      <c r="L638" s="2" t="s">
        <v>453</v>
      </c>
      <c r="M638" s="2" t="s">
        <v>454</v>
      </c>
      <c r="N638" s="2">
        <v>80013</v>
      </c>
      <c r="O638" s="2" t="s">
        <v>41</v>
      </c>
      <c r="P638" s="2" t="s">
        <v>2102</v>
      </c>
      <c r="Q638" s="2" t="s">
        <v>43</v>
      </c>
      <c r="R638" s="2" t="s">
        <v>72</v>
      </c>
      <c r="S638" s="2" t="s">
        <v>2103</v>
      </c>
      <c r="T638" s="6">
        <v>18.882000000000005</v>
      </c>
      <c r="U638" s="2">
        <v>3</v>
      </c>
      <c r="V638" s="9">
        <v>0.7</v>
      </c>
      <c r="W638" s="6">
        <v>-13.846800000000002</v>
      </c>
      <c r="X638" s="12">
        <f>Table1[[#This Row],[Profit$]]/Table1[[#This Row],[Sales$]]</f>
        <v>-0.73333333333333328</v>
      </c>
      <c r="Y638" s="13">
        <f>Table1[[#This Row],[Sales$]]-Table1[[#This Row],[Profit$]]</f>
        <v>32.728800000000007</v>
      </c>
      <c r="Z638" s="13">
        <f>Table1[[#This Row],[Sales$]]/Table1[[#This Row],[Quantity]]</f>
        <v>6.2940000000000014</v>
      </c>
      <c r="AA638" s="13">
        <f>Table1[[#This Row],[Profit$]]/Table1[[#This Row],[Quantity]]</f>
        <v>-4.6156000000000006</v>
      </c>
      <c r="AB638" s="4" t="str">
        <f>IF(Table1[[#This Row],[Profit$]]&lt;0,"loss","profit")</f>
        <v>loss</v>
      </c>
      <c r="AC638" s="4" t="str">
        <f>IF(Table1[[#This Row],[Discount]]&gt;0.2,"high",IF(Table1[[#This Row],[Discount]]&gt;0.1,"average","low"))</f>
        <v>high</v>
      </c>
      <c r="AD638" s="12">
        <f>Table1[[#This Row],[Profit$]]/Table1[[#This Row],[cost price$]]</f>
        <v>-0.42307692307692302</v>
      </c>
    </row>
    <row r="639" spans="1:30" ht="15.75" customHeight="1" x14ac:dyDescent="0.3">
      <c r="A639" s="2">
        <v>638</v>
      </c>
      <c r="B639" s="2" t="s">
        <v>2099</v>
      </c>
      <c r="C639" s="3">
        <v>42597</v>
      </c>
      <c r="D639" s="3" t="str">
        <f>TEXT(Table1[[#This Row],[Order Date]],"MMMM")</f>
        <v>August</v>
      </c>
      <c r="E639" s="3" t="str">
        <f>TEXT(Table1[[#This Row],[Order Date]],"YYYy")</f>
        <v>2016</v>
      </c>
      <c r="F639" s="3">
        <v>42603</v>
      </c>
      <c r="G639" s="2" t="s">
        <v>47</v>
      </c>
      <c r="H639" s="2" t="s">
        <v>2100</v>
      </c>
      <c r="I639" s="2" t="s">
        <v>2101</v>
      </c>
      <c r="J639" s="2" t="s">
        <v>23</v>
      </c>
      <c r="K639" s="2" t="s">
        <v>24</v>
      </c>
      <c r="L639" s="2" t="s">
        <v>453</v>
      </c>
      <c r="M639" s="2" t="s">
        <v>454</v>
      </c>
      <c r="N639" s="2">
        <v>80013</v>
      </c>
      <c r="O639" s="2" t="s">
        <v>41</v>
      </c>
      <c r="P639" s="2" t="s">
        <v>2104</v>
      </c>
      <c r="Q639" s="2" t="s">
        <v>43</v>
      </c>
      <c r="R639" s="2" t="s">
        <v>75</v>
      </c>
      <c r="S639" s="2" t="s">
        <v>2105</v>
      </c>
      <c r="T639" s="6">
        <v>122.328</v>
      </c>
      <c r="U639" s="2">
        <v>3</v>
      </c>
      <c r="V639" s="9">
        <v>0.2</v>
      </c>
      <c r="W639" s="6">
        <v>12.232799999999997</v>
      </c>
      <c r="X639" s="12">
        <f>Table1[[#This Row],[Profit$]]/Table1[[#This Row],[Sales$]]</f>
        <v>9.9999999999999978E-2</v>
      </c>
      <c r="Y639" s="13">
        <f>Table1[[#This Row],[Sales$]]-Table1[[#This Row],[Profit$]]</f>
        <v>110.09520000000001</v>
      </c>
      <c r="Z639" s="13">
        <f>Table1[[#This Row],[Sales$]]/Table1[[#This Row],[Quantity]]</f>
        <v>40.776000000000003</v>
      </c>
      <c r="AA639" s="13">
        <f>Table1[[#This Row],[Profit$]]/Table1[[#This Row],[Quantity]]</f>
        <v>4.0775999999999994</v>
      </c>
      <c r="AB639" s="4" t="str">
        <f>IF(Table1[[#This Row],[Profit$]]&lt;0,"loss","profit")</f>
        <v>profit</v>
      </c>
      <c r="AC639" s="4" t="str">
        <f>IF(Table1[[#This Row],[Discount]]&gt;0.2,"high",IF(Table1[[#This Row],[Discount]]&gt;0.1,"average","low"))</f>
        <v>average</v>
      </c>
      <c r="AD639" s="12">
        <f>Table1[[#This Row],[Profit$]]/Table1[[#This Row],[cost price$]]</f>
        <v>0.11111111111111108</v>
      </c>
    </row>
    <row r="640" spans="1:30" ht="15.75" customHeight="1" x14ac:dyDescent="0.3">
      <c r="A640" s="2">
        <v>639</v>
      </c>
      <c r="B640" s="2" t="s">
        <v>2106</v>
      </c>
      <c r="C640" s="3">
        <v>42510</v>
      </c>
      <c r="D640" s="3" t="str">
        <f>TEXT(Table1[[#This Row],[Order Date]],"MMMM")</f>
        <v>May</v>
      </c>
      <c r="E640" s="3" t="str">
        <f>TEXT(Table1[[#This Row],[Order Date]],"YYYy")</f>
        <v>2016</v>
      </c>
      <c r="F640" s="3">
        <v>42515</v>
      </c>
      <c r="G640" s="2" t="s">
        <v>47</v>
      </c>
      <c r="H640" s="2" t="s">
        <v>437</v>
      </c>
      <c r="I640" s="2" t="s">
        <v>438</v>
      </c>
      <c r="J640" s="2" t="s">
        <v>99</v>
      </c>
      <c r="K640" s="2" t="s">
        <v>24</v>
      </c>
      <c r="L640" s="2" t="s">
        <v>2107</v>
      </c>
      <c r="M640" s="2" t="s">
        <v>40</v>
      </c>
      <c r="N640" s="2">
        <v>94591</v>
      </c>
      <c r="O640" s="2" t="s">
        <v>41</v>
      </c>
      <c r="P640" s="2" t="s">
        <v>919</v>
      </c>
      <c r="Q640" s="2" t="s">
        <v>29</v>
      </c>
      <c r="R640" s="2" t="s">
        <v>62</v>
      </c>
      <c r="S640" s="2" t="s">
        <v>920</v>
      </c>
      <c r="T640" s="6">
        <v>1049.2</v>
      </c>
      <c r="U640" s="2">
        <v>5</v>
      </c>
      <c r="V640" s="9">
        <v>0</v>
      </c>
      <c r="W640" s="6">
        <v>272.79200000000003</v>
      </c>
      <c r="X640" s="12">
        <f>Table1[[#This Row],[Profit$]]/Table1[[#This Row],[Sales$]]</f>
        <v>0.26</v>
      </c>
      <c r="Y640" s="13">
        <f>Table1[[#This Row],[Sales$]]-Table1[[#This Row],[Profit$]]</f>
        <v>776.40800000000002</v>
      </c>
      <c r="Z640" s="13">
        <f>Table1[[#This Row],[Sales$]]/Table1[[#This Row],[Quantity]]</f>
        <v>209.84</v>
      </c>
      <c r="AA640" s="13">
        <f>Table1[[#This Row],[Profit$]]/Table1[[#This Row],[Quantity]]</f>
        <v>54.558400000000006</v>
      </c>
      <c r="AB640" s="4" t="str">
        <f>IF(Table1[[#This Row],[Profit$]]&lt;0,"loss","profit")</f>
        <v>profit</v>
      </c>
      <c r="AC640" s="4" t="str">
        <f>IF(Table1[[#This Row],[Discount]]&gt;0.2,"high",IF(Table1[[#This Row],[Discount]]&gt;0.1,"average","low"))</f>
        <v>low</v>
      </c>
      <c r="AD640" s="12">
        <f>Table1[[#This Row],[Profit$]]/Table1[[#This Row],[cost price$]]</f>
        <v>0.35135135135135137</v>
      </c>
    </row>
    <row r="641" spans="1:30" ht="15.75" customHeight="1" x14ac:dyDescent="0.3">
      <c r="A641" s="2">
        <v>640</v>
      </c>
      <c r="B641" s="2" t="s">
        <v>2106</v>
      </c>
      <c r="C641" s="3">
        <v>42510</v>
      </c>
      <c r="D641" s="3" t="str">
        <f>TEXT(Table1[[#This Row],[Order Date]],"MMMM")</f>
        <v>May</v>
      </c>
      <c r="E641" s="3" t="str">
        <f>TEXT(Table1[[#This Row],[Order Date]],"YYYy")</f>
        <v>2016</v>
      </c>
      <c r="F641" s="3">
        <v>42515</v>
      </c>
      <c r="G641" s="2" t="s">
        <v>47</v>
      </c>
      <c r="H641" s="2" t="s">
        <v>437</v>
      </c>
      <c r="I641" s="2" t="s">
        <v>438</v>
      </c>
      <c r="J641" s="2" t="s">
        <v>99</v>
      </c>
      <c r="K641" s="2" t="s">
        <v>24</v>
      </c>
      <c r="L641" s="2" t="s">
        <v>2107</v>
      </c>
      <c r="M641" s="2" t="s">
        <v>40</v>
      </c>
      <c r="N641" s="2">
        <v>94591</v>
      </c>
      <c r="O641" s="2" t="s">
        <v>41</v>
      </c>
      <c r="P641" s="2" t="s">
        <v>2108</v>
      </c>
      <c r="Q641" s="2" t="s">
        <v>43</v>
      </c>
      <c r="R641" s="2" t="s">
        <v>72</v>
      </c>
      <c r="S641" s="2" t="s">
        <v>2109</v>
      </c>
      <c r="T641" s="6">
        <v>15.424000000000001</v>
      </c>
      <c r="U641" s="2">
        <v>4</v>
      </c>
      <c r="V641" s="9">
        <v>0.2</v>
      </c>
      <c r="W641" s="6">
        <v>5.0128000000000004</v>
      </c>
      <c r="X641" s="12">
        <f>Table1[[#This Row],[Profit$]]/Table1[[#This Row],[Sales$]]</f>
        <v>0.32500000000000001</v>
      </c>
      <c r="Y641" s="13">
        <f>Table1[[#This Row],[Sales$]]-Table1[[#This Row],[Profit$]]</f>
        <v>10.411200000000001</v>
      </c>
      <c r="Z641" s="13">
        <f>Table1[[#This Row],[Sales$]]/Table1[[#This Row],[Quantity]]</f>
        <v>3.8560000000000003</v>
      </c>
      <c r="AA641" s="13">
        <f>Table1[[#This Row],[Profit$]]/Table1[[#This Row],[Quantity]]</f>
        <v>1.2532000000000001</v>
      </c>
      <c r="AB641" s="4" t="str">
        <f>IF(Table1[[#This Row],[Profit$]]&lt;0,"loss","profit")</f>
        <v>profit</v>
      </c>
      <c r="AC641" s="4" t="str">
        <f>IF(Table1[[#This Row],[Discount]]&gt;0.2,"high",IF(Table1[[#This Row],[Discount]]&gt;0.1,"average","low"))</f>
        <v>average</v>
      </c>
      <c r="AD641" s="12">
        <f>Table1[[#This Row],[Profit$]]/Table1[[#This Row],[cost price$]]</f>
        <v>0.48148148148148145</v>
      </c>
    </row>
    <row r="642" spans="1:30" ht="15.75" customHeight="1" x14ac:dyDescent="0.3">
      <c r="A642" s="2">
        <v>641</v>
      </c>
      <c r="B642" s="2" t="s">
        <v>2110</v>
      </c>
      <c r="C642" s="3">
        <v>42722</v>
      </c>
      <c r="D642" s="3" t="str">
        <f>TEXT(Table1[[#This Row],[Order Date]],"MMMM")</f>
        <v>December</v>
      </c>
      <c r="E642" s="3" t="str">
        <f>TEXT(Table1[[#This Row],[Order Date]],"YYYy")</f>
        <v>2016</v>
      </c>
      <c r="F642" s="3">
        <v>42726</v>
      </c>
      <c r="G642" s="2" t="s">
        <v>47</v>
      </c>
      <c r="H642" s="2" t="s">
        <v>2111</v>
      </c>
      <c r="I642" s="2" t="s">
        <v>2112</v>
      </c>
      <c r="J642" s="2" t="s">
        <v>38</v>
      </c>
      <c r="K642" s="2" t="s">
        <v>24</v>
      </c>
      <c r="L642" s="2" t="s">
        <v>406</v>
      </c>
      <c r="M642" s="2" t="s">
        <v>226</v>
      </c>
      <c r="N642" s="2">
        <v>55407</v>
      </c>
      <c r="O642" s="2" t="s">
        <v>102</v>
      </c>
      <c r="P642" s="2" t="s">
        <v>2113</v>
      </c>
      <c r="Q642" s="2" t="s">
        <v>29</v>
      </c>
      <c r="R642" s="2" t="s">
        <v>62</v>
      </c>
      <c r="S642" s="2" t="s">
        <v>2114</v>
      </c>
      <c r="T642" s="6">
        <v>18.84</v>
      </c>
      <c r="U642" s="2">
        <v>3</v>
      </c>
      <c r="V642" s="9">
        <v>0</v>
      </c>
      <c r="W642" s="6">
        <v>6.0287999999999995</v>
      </c>
      <c r="X642" s="12">
        <f>Table1[[#This Row],[Profit$]]/Table1[[#This Row],[Sales$]]</f>
        <v>0.31999999999999995</v>
      </c>
      <c r="Y642" s="13">
        <f>Table1[[#This Row],[Sales$]]-Table1[[#This Row],[Profit$]]</f>
        <v>12.811199999999999</v>
      </c>
      <c r="Z642" s="13">
        <f>Table1[[#This Row],[Sales$]]/Table1[[#This Row],[Quantity]]</f>
        <v>6.28</v>
      </c>
      <c r="AA642" s="13">
        <f>Table1[[#This Row],[Profit$]]/Table1[[#This Row],[Quantity]]</f>
        <v>2.0095999999999998</v>
      </c>
      <c r="AB642" s="4" t="str">
        <f>IF(Table1[[#This Row],[Profit$]]&lt;0,"loss","profit")</f>
        <v>profit</v>
      </c>
      <c r="AC642" s="4" t="str">
        <f>IF(Table1[[#This Row],[Discount]]&gt;0.2,"high",IF(Table1[[#This Row],[Discount]]&gt;0.1,"average","low"))</f>
        <v>low</v>
      </c>
      <c r="AD642" s="12">
        <f>Table1[[#This Row],[Profit$]]/Table1[[#This Row],[cost price$]]</f>
        <v>0.47058823529411764</v>
      </c>
    </row>
    <row r="643" spans="1:30" ht="15.75" customHeight="1" x14ac:dyDescent="0.3">
      <c r="A643" s="2">
        <v>642</v>
      </c>
      <c r="B643" s="2" t="s">
        <v>2115</v>
      </c>
      <c r="C643" s="3">
        <v>42946</v>
      </c>
      <c r="D643" s="3" t="str">
        <f>TEXT(Table1[[#This Row],[Order Date]],"MMMM")</f>
        <v>July</v>
      </c>
      <c r="E643" s="3" t="str">
        <f>TEXT(Table1[[#This Row],[Order Date]],"YYYy")</f>
        <v>2017</v>
      </c>
      <c r="F643" s="3">
        <v>42950</v>
      </c>
      <c r="G643" s="2" t="s">
        <v>20</v>
      </c>
      <c r="H643" s="2" t="s">
        <v>2116</v>
      </c>
      <c r="I643" s="2" t="s">
        <v>2117</v>
      </c>
      <c r="J643" s="2" t="s">
        <v>23</v>
      </c>
      <c r="K643" s="2" t="s">
        <v>24</v>
      </c>
      <c r="L643" s="2" t="s">
        <v>2118</v>
      </c>
      <c r="M643" s="2" t="s">
        <v>40</v>
      </c>
      <c r="N643" s="2">
        <v>92691</v>
      </c>
      <c r="O643" s="2" t="s">
        <v>41</v>
      </c>
      <c r="P643" s="2" t="s">
        <v>2119</v>
      </c>
      <c r="Q643" s="2" t="s">
        <v>43</v>
      </c>
      <c r="R643" s="2" t="s">
        <v>56</v>
      </c>
      <c r="S643" s="2" t="s">
        <v>2120</v>
      </c>
      <c r="T643" s="6">
        <v>330.4</v>
      </c>
      <c r="U643" s="2">
        <v>2</v>
      </c>
      <c r="V643" s="9">
        <v>0</v>
      </c>
      <c r="W643" s="6">
        <v>85.903999999999996</v>
      </c>
      <c r="X643" s="12">
        <f>Table1[[#This Row],[Profit$]]/Table1[[#This Row],[Sales$]]</f>
        <v>0.26</v>
      </c>
      <c r="Y643" s="13">
        <f>Table1[[#This Row],[Sales$]]-Table1[[#This Row],[Profit$]]</f>
        <v>244.49599999999998</v>
      </c>
      <c r="Z643" s="13">
        <f>Table1[[#This Row],[Sales$]]/Table1[[#This Row],[Quantity]]</f>
        <v>165.2</v>
      </c>
      <c r="AA643" s="13">
        <f>Table1[[#This Row],[Profit$]]/Table1[[#This Row],[Quantity]]</f>
        <v>42.951999999999998</v>
      </c>
      <c r="AB643" s="4" t="str">
        <f>IF(Table1[[#This Row],[Profit$]]&lt;0,"loss","profit")</f>
        <v>profit</v>
      </c>
      <c r="AC643" s="4" t="str">
        <f>IF(Table1[[#This Row],[Discount]]&gt;0.2,"high",IF(Table1[[#This Row],[Discount]]&gt;0.1,"average","low"))</f>
        <v>low</v>
      </c>
      <c r="AD643" s="12">
        <f>Table1[[#This Row],[Profit$]]/Table1[[#This Row],[cost price$]]</f>
        <v>0.35135135135135137</v>
      </c>
    </row>
    <row r="644" spans="1:30" ht="15.75" customHeight="1" x14ac:dyDescent="0.3">
      <c r="A644" s="2">
        <v>643</v>
      </c>
      <c r="B644" s="2" t="s">
        <v>2115</v>
      </c>
      <c r="C644" s="3">
        <v>42946</v>
      </c>
      <c r="D644" s="3" t="str">
        <f>TEXT(Table1[[#This Row],[Order Date]],"MMMM")</f>
        <v>July</v>
      </c>
      <c r="E644" s="3" t="str">
        <f>TEXT(Table1[[#This Row],[Order Date]],"YYYy")</f>
        <v>2017</v>
      </c>
      <c r="F644" s="3">
        <v>42950</v>
      </c>
      <c r="G644" s="2" t="s">
        <v>20</v>
      </c>
      <c r="H644" s="2" t="s">
        <v>2116</v>
      </c>
      <c r="I644" s="2" t="s">
        <v>2117</v>
      </c>
      <c r="J644" s="2" t="s">
        <v>23</v>
      </c>
      <c r="K644" s="2" t="s">
        <v>24</v>
      </c>
      <c r="L644" s="2" t="s">
        <v>2118</v>
      </c>
      <c r="M644" s="2" t="s">
        <v>40</v>
      </c>
      <c r="N644" s="2">
        <v>92691</v>
      </c>
      <c r="O644" s="2" t="s">
        <v>41</v>
      </c>
      <c r="P644" s="2" t="s">
        <v>2121</v>
      </c>
      <c r="Q644" s="2" t="s">
        <v>43</v>
      </c>
      <c r="R644" s="2" t="s">
        <v>44</v>
      </c>
      <c r="S644" s="2" t="s">
        <v>2122</v>
      </c>
      <c r="T644" s="6">
        <v>26.25</v>
      </c>
      <c r="U644" s="2">
        <v>7</v>
      </c>
      <c r="V644" s="9">
        <v>0</v>
      </c>
      <c r="W644" s="6">
        <v>12.599999999999998</v>
      </c>
      <c r="X644" s="12">
        <f>Table1[[#This Row],[Profit$]]/Table1[[#This Row],[Sales$]]</f>
        <v>0.47999999999999993</v>
      </c>
      <c r="Y644" s="13">
        <f>Table1[[#This Row],[Sales$]]-Table1[[#This Row],[Profit$]]</f>
        <v>13.650000000000002</v>
      </c>
      <c r="Z644" s="13">
        <f>Table1[[#This Row],[Sales$]]/Table1[[#This Row],[Quantity]]</f>
        <v>3.75</v>
      </c>
      <c r="AA644" s="13">
        <f>Table1[[#This Row],[Profit$]]/Table1[[#This Row],[Quantity]]</f>
        <v>1.7999999999999996</v>
      </c>
      <c r="AB644" s="4" t="str">
        <f>IF(Table1[[#This Row],[Profit$]]&lt;0,"loss","profit")</f>
        <v>profit</v>
      </c>
      <c r="AC644" s="4" t="str">
        <f>IF(Table1[[#This Row],[Discount]]&gt;0.2,"high",IF(Table1[[#This Row],[Discount]]&gt;0.1,"average","low"))</f>
        <v>low</v>
      </c>
      <c r="AD644" s="12">
        <f>Table1[[#This Row],[Profit$]]/Table1[[#This Row],[cost price$]]</f>
        <v>0.9230769230769228</v>
      </c>
    </row>
    <row r="645" spans="1:30" ht="15.75" customHeight="1" x14ac:dyDescent="0.3">
      <c r="A645" s="2">
        <v>644</v>
      </c>
      <c r="B645" s="2" t="s">
        <v>2123</v>
      </c>
      <c r="C645" s="3">
        <v>42896</v>
      </c>
      <c r="D645" s="3" t="str">
        <f>TEXT(Table1[[#This Row],[Order Date]],"MMMM")</f>
        <v>June</v>
      </c>
      <c r="E645" s="3" t="str">
        <f>TEXT(Table1[[#This Row],[Order Date]],"YYYy")</f>
        <v>2017</v>
      </c>
      <c r="F645" s="3">
        <v>42901</v>
      </c>
      <c r="G645" s="2" t="s">
        <v>47</v>
      </c>
      <c r="H645" s="2" t="s">
        <v>2124</v>
      </c>
      <c r="I645" s="2" t="s">
        <v>2125</v>
      </c>
      <c r="J645" s="2" t="s">
        <v>23</v>
      </c>
      <c r="K645" s="2" t="s">
        <v>24</v>
      </c>
      <c r="L645" s="2" t="s">
        <v>2126</v>
      </c>
      <c r="M645" s="2" t="s">
        <v>235</v>
      </c>
      <c r="N645" s="2">
        <v>48307</v>
      </c>
      <c r="O645" s="2" t="s">
        <v>102</v>
      </c>
      <c r="P645" s="2" t="s">
        <v>906</v>
      </c>
      <c r="Q645" s="2" t="s">
        <v>68</v>
      </c>
      <c r="R645" s="2" t="s">
        <v>158</v>
      </c>
      <c r="S645" s="2" t="s">
        <v>1786</v>
      </c>
      <c r="T645" s="6">
        <v>132.52000000000001</v>
      </c>
      <c r="U645" s="2">
        <v>4</v>
      </c>
      <c r="V645" s="9">
        <v>0</v>
      </c>
      <c r="W645" s="6">
        <v>54.333200000000005</v>
      </c>
      <c r="X645" s="12">
        <f>Table1[[#This Row],[Profit$]]/Table1[[#This Row],[Sales$]]</f>
        <v>0.41000000000000003</v>
      </c>
      <c r="Y645" s="13">
        <f>Table1[[#This Row],[Sales$]]-Table1[[#This Row],[Profit$]]</f>
        <v>78.186800000000005</v>
      </c>
      <c r="Z645" s="13">
        <f>Table1[[#This Row],[Sales$]]/Table1[[#This Row],[Quantity]]</f>
        <v>33.130000000000003</v>
      </c>
      <c r="AA645" s="13">
        <f>Table1[[#This Row],[Profit$]]/Table1[[#This Row],[Quantity]]</f>
        <v>13.583300000000001</v>
      </c>
      <c r="AB645" s="4" t="str">
        <f>IF(Table1[[#This Row],[Profit$]]&lt;0,"loss","profit")</f>
        <v>profit</v>
      </c>
      <c r="AC645" s="4" t="str">
        <f>IF(Table1[[#This Row],[Discount]]&gt;0.2,"high",IF(Table1[[#This Row],[Discount]]&gt;0.1,"average","low"))</f>
        <v>low</v>
      </c>
      <c r="AD645" s="12">
        <f>Table1[[#This Row],[Profit$]]/Table1[[#This Row],[cost price$]]</f>
        <v>0.69491525423728817</v>
      </c>
    </row>
    <row r="646" spans="1:30" ht="15.75" customHeight="1" x14ac:dyDescent="0.3">
      <c r="A646" s="2">
        <v>645</v>
      </c>
      <c r="B646" s="2" t="s">
        <v>2127</v>
      </c>
      <c r="C646" s="3">
        <v>42937</v>
      </c>
      <c r="D646" s="3" t="str">
        <f>TEXT(Table1[[#This Row],[Order Date]],"MMMM")</f>
        <v>July</v>
      </c>
      <c r="E646" s="3" t="str">
        <f>TEXT(Table1[[#This Row],[Order Date]],"YYYy")</f>
        <v>2017</v>
      </c>
      <c r="F646" s="3">
        <v>42941</v>
      </c>
      <c r="G646" s="2" t="s">
        <v>47</v>
      </c>
      <c r="H646" s="2" t="s">
        <v>618</v>
      </c>
      <c r="I646" s="2" t="s">
        <v>619</v>
      </c>
      <c r="J646" s="2" t="s">
        <v>99</v>
      </c>
      <c r="K646" s="2" t="s">
        <v>24</v>
      </c>
      <c r="L646" s="2" t="s">
        <v>2128</v>
      </c>
      <c r="M646" s="2" t="s">
        <v>787</v>
      </c>
      <c r="N646" s="2">
        <v>7060</v>
      </c>
      <c r="O646" s="2" t="s">
        <v>145</v>
      </c>
      <c r="P646" s="2" t="s">
        <v>2129</v>
      </c>
      <c r="Q646" s="2" t="s">
        <v>43</v>
      </c>
      <c r="R646" s="2" t="s">
        <v>87</v>
      </c>
      <c r="S646" s="2" t="s">
        <v>2130</v>
      </c>
      <c r="T646" s="6">
        <v>6.48</v>
      </c>
      <c r="U646" s="2">
        <v>1</v>
      </c>
      <c r="V646" s="9">
        <v>0</v>
      </c>
      <c r="W646" s="6">
        <v>3.1752000000000002</v>
      </c>
      <c r="X646" s="12">
        <f>Table1[[#This Row],[Profit$]]/Table1[[#This Row],[Sales$]]</f>
        <v>0.49</v>
      </c>
      <c r="Y646" s="13">
        <f>Table1[[#This Row],[Sales$]]-Table1[[#This Row],[Profit$]]</f>
        <v>3.3048000000000002</v>
      </c>
      <c r="Z646" s="13">
        <f>Table1[[#This Row],[Sales$]]/Table1[[#This Row],[Quantity]]</f>
        <v>6.48</v>
      </c>
      <c r="AA646" s="13">
        <f>Table1[[#This Row],[Profit$]]/Table1[[#This Row],[Quantity]]</f>
        <v>3.1752000000000002</v>
      </c>
      <c r="AB646" s="4" t="str">
        <f>IF(Table1[[#This Row],[Profit$]]&lt;0,"loss","profit")</f>
        <v>profit</v>
      </c>
      <c r="AC646" s="4" t="str">
        <f>IF(Table1[[#This Row],[Discount]]&gt;0.2,"high",IF(Table1[[#This Row],[Discount]]&gt;0.1,"average","low"))</f>
        <v>low</v>
      </c>
      <c r="AD646" s="12">
        <f>Table1[[#This Row],[Profit$]]/Table1[[#This Row],[cost price$]]</f>
        <v>0.96078431372549022</v>
      </c>
    </row>
    <row r="647" spans="1:30" ht="15.75" customHeight="1" x14ac:dyDescent="0.3">
      <c r="A647" s="2">
        <v>646</v>
      </c>
      <c r="B647" s="2" t="s">
        <v>2131</v>
      </c>
      <c r="C647" s="3">
        <v>43099</v>
      </c>
      <c r="D647" s="3" t="str">
        <f>TEXT(Table1[[#This Row],[Order Date]],"MMMM")</f>
        <v>December</v>
      </c>
      <c r="E647" s="3" t="str">
        <f>TEXT(Table1[[#This Row],[Order Date]],"YYYy")</f>
        <v>2017</v>
      </c>
      <c r="F647" s="3">
        <v>43105</v>
      </c>
      <c r="G647" s="2" t="s">
        <v>47</v>
      </c>
      <c r="H647" s="2" t="s">
        <v>2132</v>
      </c>
      <c r="I647" s="2" t="s">
        <v>2133</v>
      </c>
      <c r="J647" s="2" t="s">
        <v>99</v>
      </c>
      <c r="K647" s="2" t="s">
        <v>24</v>
      </c>
      <c r="L647" s="2" t="s">
        <v>494</v>
      </c>
      <c r="M647" s="2" t="s">
        <v>251</v>
      </c>
      <c r="N647" s="2">
        <v>47201</v>
      </c>
      <c r="O647" s="2" t="s">
        <v>102</v>
      </c>
      <c r="P647" s="2" t="s">
        <v>2134</v>
      </c>
      <c r="Q647" s="2" t="s">
        <v>43</v>
      </c>
      <c r="R647" s="2" t="s">
        <v>75</v>
      </c>
      <c r="S647" s="2" t="s">
        <v>2135</v>
      </c>
      <c r="T647" s="6">
        <v>209.3</v>
      </c>
      <c r="U647" s="2">
        <v>2</v>
      </c>
      <c r="V647" s="9">
        <v>0</v>
      </c>
      <c r="W647" s="6">
        <v>56.510999999999996</v>
      </c>
      <c r="X647" s="12">
        <f>Table1[[#This Row],[Profit$]]/Table1[[#This Row],[Sales$]]</f>
        <v>0.26999999999999996</v>
      </c>
      <c r="Y647" s="13">
        <f>Table1[[#This Row],[Sales$]]-Table1[[#This Row],[Profit$]]</f>
        <v>152.78900000000002</v>
      </c>
      <c r="Z647" s="13">
        <f>Table1[[#This Row],[Sales$]]/Table1[[#This Row],[Quantity]]</f>
        <v>104.65</v>
      </c>
      <c r="AA647" s="13">
        <f>Table1[[#This Row],[Profit$]]/Table1[[#This Row],[Quantity]]</f>
        <v>28.255499999999998</v>
      </c>
      <c r="AB647" s="4" t="str">
        <f>IF(Table1[[#This Row],[Profit$]]&lt;0,"loss","profit")</f>
        <v>profit</v>
      </c>
      <c r="AC647" s="4" t="str">
        <f>IF(Table1[[#This Row],[Discount]]&gt;0.2,"high",IF(Table1[[#This Row],[Discount]]&gt;0.1,"average","low"))</f>
        <v>low</v>
      </c>
      <c r="AD647" s="12">
        <f>Table1[[#This Row],[Profit$]]/Table1[[#This Row],[cost price$]]</f>
        <v>0.36986301369863006</v>
      </c>
    </row>
    <row r="648" spans="1:30" ht="15.75" customHeight="1" x14ac:dyDescent="0.3">
      <c r="A648" s="2">
        <v>647</v>
      </c>
      <c r="B648" s="2" t="s">
        <v>2136</v>
      </c>
      <c r="C648" s="3">
        <v>42461</v>
      </c>
      <c r="D648" s="3" t="str">
        <f>TEXT(Table1[[#This Row],[Order Date]],"MMMM")</f>
        <v>April</v>
      </c>
      <c r="E648" s="3" t="str">
        <f>TEXT(Table1[[#This Row],[Order Date]],"YYYy")</f>
        <v>2016</v>
      </c>
      <c r="F648" s="3">
        <v>42468</v>
      </c>
      <c r="G648" s="2" t="s">
        <v>47</v>
      </c>
      <c r="H648" s="2" t="s">
        <v>1025</v>
      </c>
      <c r="I648" s="2" t="s">
        <v>1026</v>
      </c>
      <c r="J648" s="2" t="s">
        <v>38</v>
      </c>
      <c r="K648" s="2" t="s">
        <v>24</v>
      </c>
      <c r="L648" s="2" t="s">
        <v>2137</v>
      </c>
      <c r="M648" s="2" t="s">
        <v>307</v>
      </c>
      <c r="N648" s="2">
        <v>85635</v>
      </c>
      <c r="O648" s="2" t="s">
        <v>41</v>
      </c>
      <c r="P648" s="2" t="s">
        <v>2138</v>
      </c>
      <c r="Q648" s="2" t="s">
        <v>43</v>
      </c>
      <c r="R648" s="2" t="s">
        <v>266</v>
      </c>
      <c r="S648" s="2" t="s">
        <v>560</v>
      </c>
      <c r="T648" s="6">
        <v>31.560000000000002</v>
      </c>
      <c r="U648" s="2">
        <v>5</v>
      </c>
      <c r="V648" s="9">
        <v>0.2</v>
      </c>
      <c r="W648" s="6">
        <v>9.8624999999999972</v>
      </c>
      <c r="X648" s="12">
        <f>Table1[[#This Row],[Profit$]]/Table1[[#This Row],[Sales$]]</f>
        <v>0.31249999999999989</v>
      </c>
      <c r="Y648" s="13">
        <f>Table1[[#This Row],[Sales$]]-Table1[[#This Row],[Profit$]]</f>
        <v>21.697500000000005</v>
      </c>
      <c r="Z648" s="13">
        <f>Table1[[#This Row],[Sales$]]/Table1[[#This Row],[Quantity]]</f>
        <v>6.3120000000000003</v>
      </c>
      <c r="AA648" s="13">
        <f>Table1[[#This Row],[Profit$]]/Table1[[#This Row],[Quantity]]</f>
        <v>1.9724999999999995</v>
      </c>
      <c r="AB648" s="4" t="str">
        <f>IF(Table1[[#This Row],[Profit$]]&lt;0,"loss","profit")</f>
        <v>profit</v>
      </c>
      <c r="AC648" s="4" t="str">
        <f>IF(Table1[[#This Row],[Discount]]&gt;0.2,"high",IF(Table1[[#This Row],[Discount]]&gt;0.1,"average","low"))</f>
        <v>average</v>
      </c>
      <c r="AD648" s="12">
        <f>Table1[[#This Row],[Profit$]]/Table1[[#This Row],[cost price$]]</f>
        <v>0.45454545454545431</v>
      </c>
    </row>
    <row r="649" spans="1:30" ht="15.75" customHeight="1" x14ac:dyDescent="0.3">
      <c r="A649" s="2">
        <v>648</v>
      </c>
      <c r="B649" s="2" t="s">
        <v>2136</v>
      </c>
      <c r="C649" s="3">
        <v>42461</v>
      </c>
      <c r="D649" s="3" t="str">
        <f>TEXT(Table1[[#This Row],[Order Date]],"MMMM")</f>
        <v>April</v>
      </c>
      <c r="E649" s="3" t="str">
        <f>TEXT(Table1[[#This Row],[Order Date]],"YYYy")</f>
        <v>2016</v>
      </c>
      <c r="F649" s="3">
        <v>42468</v>
      </c>
      <c r="G649" s="2" t="s">
        <v>47</v>
      </c>
      <c r="H649" s="2" t="s">
        <v>1025</v>
      </c>
      <c r="I649" s="2" t="s">
        <v>1026</v>
      </c>
      <c r="J649" s="2" t="s">
        <v>38</v>
      </c>
      <c r="K649" s="2" t="s">
        <v>24</v>
      </c>
      <c r="L649" s="2" t="s">
        <v>2137</v>
      </c>
      <c r="M649" s="2" t="s">
        <v>307</v>
      </c>
      <c r="N649" s="2">
        <v>85635</v>
      </c>
      <c r="O649" s="2" t="s">
        <v>41</v>
      </c>
      <c r="P649" s="2" t="s">
        <v>2139</v>
      </c>
      <c r="Q649" s="2" t="s">
        <v>43</v>
      </c>
      <c r="R649" s="2" t="s">
        <v>75</v>
      </c>
      <c r="S649" s="2" t="s">
        <v>2140</v>
      </c>
      <c r="T649" s="6">
        <v>30.144000000000002</v>
      </c>
      <c r="U649" s="2">
        <v>2</v>
      </c>
      <c r="V649" s="9">
        <v>0.2</v>
      </c>
      <c r="W649" s="6">
        <v>3.0143999999999993</v>
      </c>
      <c r="X649" s="12">
        <f>Table1[[#This Row],[Profit$]]/Table1[[#This Row],[Sales$]]</f>
        <v>9.9999999999999964E-2</v>
      </c>
      <c r="Y649" s="13">
        <f>Table1[[#This Row],[Sales$]]-Table1[[#This Row],[Profit$]]</f>
        <v>27.129600000000003</v>
      </c>
      <c r="Z649" s="13">
        <f>Table1[[#This Row],[Sales$]]/Table1[[#This Row],[Quantity]]</f>
        <v>15.072000000000001</v>
      </c>
      <c r="AA649" s="13">
        <f>Table1[[#This Row],[Profit$]]/Table1[[#This Row],[Quantity]]</f>
        <v>1.5071999999999997</v>
      </c>
      <c r="AB649" s="4" t="str">
        <f>IF(Table1[[#This Row],[Profit$]]&lt;0,"loss","profit")</f>
        <v>profit</v>
      </c>
      <c r="AC649" s="4" t="str">
        <f>IF(Table1[[#This Row],[Discount]]&gt;0.2,"high",IF(Table1[[#This Row],[Discount]]&gt;0.1,"average","low"))</f>
        <v>average</v>
      </c>
      <c r="AD649" s="12">
        <f>Table1[[#This Row],[Profit$]]/Table1[[#This Row],[cost price$]]</f>
        <v>0.11111111111111108</v>
      </c>
    </row>
    <row r="650" spans="1:30" ht="15.75" customHeight="1" x14ac:dyDescent="0.3">
      <c r="A650" s="2">
        <v>649</v>
      </c>
      <c r="B650" s="2" t="s">
        <v>2141</v>
      </c>
      <c r="C650" s="3">
        <v>42715</v>
      </c>
      <c r="D650" s="3" t="str">
        <f>TEXT(Table1[[#This Row],[Order Date]],"MMMM")</f>
        <v>December</v>
      </c>
      <c r="E650" s="3" t="str">
        <f>TEXT(Table1[[#This Row],[Order Date]],"YYYy")</f>
        <v>2016</v>
      </c>
      <c r="F650" s="3">
        <v>42720</v>
      </c>
      <c r="G650" s="2" t="s">
        <v>20</v>
      </c>
      <c r="H650" s="2" t="s">
        <v>2142</v>
      </c>
      <c r="I650" s="2" t="s">
        <v>2143</v>
      </c>
      <c r="J650" s="2" t="s">
        <v>38</v>
      </c>
      <c r="K650" s="2" t="s">
        <v>24</v>
      </c>
      <c r="L650" s="2" t="s">
        <v>2144</v>
      </c>
      <c r="M650" s="2" t="s">
        <v>93</v>
      </c>
      <c r="N650" s="2">
        <v>98661</v>
      </c>
      <c r="O650" s="2" t="s">
        <v>41</v>
      </c>
      <c r="P650" s="2" t="s">
        <v>1363</v>
      </c>
      <c r="Q650" s="2" t="s">
        <v>29</v>
      </c>
      <c r="R650" s="2" t="s">
        <v>62</v>
      </c>
      <c r="S650" s="2" t="s">
        <v>1364</v>
      </c>
      <c r="T650" s="6">
        <v>14.8</v>
      </c>
      <c r="U650" s="2">
        <v>4</v>
      </c>
      <c r="V650" s="9">
        <v>0</v>
      </c>
      <c r="W650" s="6">
        <v>6.0680000000000014</v>
      </c>
      <c r="X650" s="12">
        <f>Table1[[#This Row],[Profit$]]/Table1[[#This Row],[Sales$]]</f>
        <v>0.41000000000000009</v>
      </c>
      <c r="Y650" s="13">
        <f>Table1[[#This Row],[Sales$]]-Table1[[#This Row],[Profit$]]</f>
        <v>8.7319999999999993</v>
      </c>
      <c r="Z650" s="13">
        <f>Table1[[#This Row],[Sales$]]/Table1[[#This Row],[Quantity]]</f>
        <v>3.7</v>
      </c>
      <c r="AA650" s="13">
        <f>Table1[[#This Row],[Profit$]]/Table1[[#This Row],[Quantity]]</f>
        <v>1.5170000000000003</v>
      </c>
      <c r="AB650" s="4" t="str">
        <f>IF(Table1[[#This Row],[Profit$]]&lt;0,"loss","profit")</f>
        <v>profit</v>
      </c>
      <c r="AC650" s="4" t="str">
        <f>IF(Table1[[#This Row],[Discount]]&gt;0.2,"high",IF(Table1[[#This Row],[Discount]]&gt;0.1,"average","low"))</f>
        <v>low</v>
      </c>
      <c r="AD650" s="12">
        <f>Table1[[#This Row],[Profit$]]/Table1[[#This Row],[cost price$]]</f>
        <v>0.69491525423728839</v>
      </c>
    </row>
    <row r="651" spans="1:30" ht="15.75" customHeight="1" x14ac:dyDescent="0.3">
      <c r="A651" s="2">
        <v>650</v>
      </c>
      <c r="B651" s="2" t="s">
        <v>2141</v>
      </c>
      <c r="C651" s="3">
        <v>42715</v>
      </c>
      <c r="D651" s="3" t="str">
        <f>TEXT(Table1[[#This Row],[Order Date]],"MMMM")</f>
        <v>December</v>
      </c>
      <c r="E651" s="3" t="str">
        <f>TEXT(Table1[[#This Row],[Order Date]],"YYYy")</f>
        <v>2016</v>
      </c>
      <c r="F651" s="3">
        <v>42720</v>
      </c>
      <c r="G651" s="2" t="s">
        <v>20</v>
      </c>
      <c r="H651" s="2" t="s">
        <v>2142</v>
      </c>
      <c r="I651" s="2" t="s">
        <v>2143</v>
      </c>
      <c r="J651" s="2" t="s">
        <v>38</v>
      </c>
      <c r="K651" s="2" t="s">
        <v>24</v>
      </c>
      <c r="L651" s="2" t="s">
        <v>2144</v>
      </c>
      <c r="M651" s="2" t="s">
        <v>93</v>
      </c>
      <c r="N651" s="2">
        <v>98661</v>
      </c>
      <c r="O651" s="2" t="s">
        <v>41</v>
      </c>
      <c r="P651" s="2" t="s">
        <v>736</v>
      </c>
      <c r="Q651" s="2" t="s">
        <v>68</v>
      </c>
      <c r="R651" s="2" t="s">
        <v>69</v>
      </c>
      <c r="S651" s="2" t="s">
        <v>737</v>
      </c>
      <c r="T651" s="6">
        <v>302.37599999999998</v>
      </c>
      <c r="U651" s="2">
        <v>3</v>
      </c>
      <c r="V651" s="9">
        <v>0.2</v>
      </c>
      <c r="W651" s="6">
        <v>22.678200000000018</v>
      </c>
      <c r="X651" s="12">
        <f>Table1[[#This Row],[Profit$]]/Table1[[#This Row],[Sales$]]</f>
        <v>7.5000000000000067E-2</v>
      </c>
      <c r="Y651" s="13">
        <f>Table1[[#This Row],[Sales$]]-Table1[[#This Row],[Profit$]]</f>
        <v>279.69779999999997</v>
      </c>
      <c r="Z651" s="13">
        <f>Table1[[#This Row],[Sales$]]/Table1[[#This Row],[Quantity]]</f>
        <v>100.79199999999999</v>
      </c>
      <c r="AA651" s="13">
        <f>Table1[[#This Row],[Profit$]]/Table1[[#This Row],[Quantity]]</f>
        <v>7.5594000000000063</v>
      </c>
      <c r="AB651" s="4" t="str">
        <f>IF(Table1[[#This Row],[Profit$]]&lt;0,"loss","profit")</f>
        <v>profit</v>
      </c>
      <c r="AC651" s="4" t="str">
        <f>IF(Table1[[#This Row],[Discount]]&gt;0.2,"high",IF(Table1[[#This Row],[Discount]]&gt;0.1,"average","low"))</f>
        <v>average</v>
      </c>
      <c r="AD651" s="12">
        <f>Table1[[#This Row],[Profit$]]/Table1[[#This Row],[cost price$]]</f>
        <v>8.1081081081081155E-2</v>
      </c>
    </row>
    <row r="652" spans="1:30" ht="15.75" customHeight="1" x14ac:dyDescent="0.3">
      <c r="A652" s="2">
        <v>651</v>
      </c>
      <c r="B652" s="2" t="s">
        <v>2141</v>
      </c>
      <c r="C652" s="3">
        <v>42715</v>
      </c>
      <c r="D652" s="3" t="str">
        <f>TEXT(Table1[[#This Row],[Order Date]],"MMMM")</f>
        <v>December</v>
      </c>
      <c r="E652" s="3" t="str">
        <f>TEXT(Table1[[#This Row],[Order Date]],"YYYy")</f>
        <v>2016</v>
      </c>
      <c r="F652" s="3">
        <v>42720</v>
      </c>
      <c r="G652" s="2" t="s">
        <v>20</v>
      </c>
      <c r="H652" s="2" t="s">
        <v>2142</v>
      </c>
      <c r="I652" s="2" t="s">
        <v>2143</v>
      </c>
      <c r="J652" s="2" t="s">
        <v>38</v>
      </c>
      <c r="K652" s="2" t="s">
        <v>24</v>
      </c>
      <c r="L652" s="2" t="s">
        <v>2144</v>
      </c>
      <c r="M652" s="2" t="s">
        <v>93</v>
      </c>
      <c r="N652" s="2">
        <v>98661</v>
      </c>
      <c r="O652" s="2" t="s">
        <v>41</v>
      </c>
      <c r="P652" s="2" t="s">
        <v>2145</v>
      </c>
      <c r="Q652" s="2" t="s">
        <v>68</v>
      </c>
      <c r="R652" s="2" t="s">
        <v>158</v>
      </c>
      <c r="S652" s="2" t="s">
        <v>2146</v>
      </c>
      <c r="T652" s="6">
        <v>316</v>
      </c>
      <c r="U652" s="2">
        <v>4</v>
      </c>
      <c r="V652" s="9">
        <v>0</v>
      </c>
      <c r="W652" s="6">
        <v>31.599999999999966</v>
      </c>
      <c r="X652" s="12">
        <f>Table1[[#This Row],[Profit$]]/Table1[[#This Row],[Sales$]]</f>
        <v>9.9999999999999895E-2</v>
      </c>
      <c r="Y652" s="13">
        <f>Table1[[#This Row],[Sales$]]-Table1[[#This Row],[Profit$]]</f>
        <v>284.40000000000003</v>
      </c>
      <c r="Z652" s="13">
        <f>Table1[[#This Row],[Sales$]]/Table1[[#This Row],[Quantity]]</f>
        <v>79</v>
      </c>
      <c r="AA652" s="13">
        <f>Table1[[#This Row],[Profit$]]/Table1[[#This Row],[Quantity]]</f>
        <v>7.8999999999999915</v>
      </c>
      <c r="AB652" s="4" t="str">
        <f>IF(Table1[[#This Row],[Profit$]]&lt;0,"loss","profit")</f>
        <v>profit</v>
      </c>
      <c r="AC652" s="4" t="str">
        <f>IF(Table1[[#This Row],[Discount]]&gt;0.2,"high",IF(Table1[[#This Row],[Discount]]&gt;0.1,"average","low"))</f>
        <v>low</v>
      </c>
      <c r="AD652" s="12">
        <f>Table1[[#This Row],[Profit$]]/Table1[[#This Row],[cost price$]]</f>
        <v>0.11111111111111098</v>
      </c>
    </row>
    <row r="653" spans="1:30" ht="15.75" customHeight="1" x14ac:dyDescent="0.3">
      <c r="A653" s="2">
        <v>652</v>
      </c>
      <c r="B653" s="2" t="s">
        <v>2147</v>
      </c>
      <c r="C653" s="3">
        <v>42666</v>
      </c>
      <c r="D653" s="3" t="str">
        <f>TEXT(Table1[[#This Row],[Order Date]],"MMMM")</f>
        <v>October</v>
      </c>
      <c r="E653" s="3" t="str">
        <f>TEXT(Table1[[#This Row],[Order Date]],"YYYy")</f>
        <v>2016</v>
      </c>
      <c r="F653" s="3">
        <v>42672</v>
      </c>
      <c r="G653" s="2" t="s">
        <v>47</v>
      </c>
      <c r="H653" s="2" t="s">
        <v>2148</v>
      </c>
      <c r="I653" s="2" t="s">
        <v>2149</v>
      </c>
      <c r="J653" s="2" t="s">
        <v>99</v>
      </c>
      <c r="K653" s="2" t="s">
        <v>24</v>
      </c>
      <c r="L653" s="2" t="s">
        <v>263</v>
      </c>
      <c r="M653" s="2" t="s">
        <v>264</v>
      </c>
      <c r="N653" s="2">
        <v>10024</v>
      </c>
      <c r="O653" s="2" t="s">
        <v>145</v>
      </c>
      <c r="P653" s="2" t="s">
        <v>317</v>
      </c>
      <c r="Q653" s="2" t="s">
        <v>43</v>
      </c>
      <c r="R653" s="2" t="s">
        <v>87</v>
      </c>
      <c r="S653" s="2" t="s">
        <v>318</v>
      </c>
      <c r="T653" s="6">
        <v>379.4</v>
      </c>
      <c r="U653" s="2">
        <v>10</v>
      </c>
      <c r="V653" s="9">
        <v>0</v>
      </c>
      <c r="W653" s="6">
        <v>178.31799999999998</v>
      </c>
      <c r="X653" s="12">
        <f>Table1[[#This Row],[Profit$]]/Table1[[#This Row],[Sales$]]</f>
        <v>0.47</v>
      </c>
      <c r="Y653" s="13">
        <f>Table1[[#This Row],[Sales$]]-Table1[[#This Row],[Profit$]]</f>
        <v>201.08199999999999</v>
      </c>
      <c r="Z653" s="13">
        <f>Table1[[#This Row],[Sales$]]/Table1[[#This Row],[Quantity]]</f>
        <v>37.94</v>
      </c>
      <c r="AA653" s="13">
        <f>Table1[[#This Row],[Profit$]]/Table1[[#This Row],[Quantity]]</f>
        <v>17.831799999999998</v>
      </c>
      <c r="AB653" s="4" t="str">
        <f>IF(Table1[[#This Row],[Profit$]]&lt;0,"loss","profit")</f>
        <v>profit</v>
      </c>
      <c r="AC653" s="4" t="str">
        <f>IF(Table1[[#This Row],[Discount]]&gt;0.2,"high",IF(Table1[[#This Row],[Discount]]&gt;0.1,"average","low"))</f>
        <v>low</v>
      </c>
      <c r="AD653" s="12">
        <f>Table1[[#This Row],[Profit$]]/Table1[[#This Row],[cost price$]]</f>
        <v>0.88679245283018859</v>
      </c>
    </row>
    <row r="654" spans="1:30" ht="15.75" customHeight="1" x14ac:dyDescent="0.3">
      <c r="A654" s="2">
        <v>653</v>
      </c>
      <c r="B654" s="2" t="s">
        <v>2150</v>
      </c>
      <c r="C654" s="3">
        <v>42905</v>
      </c>
      <c r="D654" s="3" t="str">
        <f>TEXT(Table1[[#This Row],[Order Date]],"MMMM")</f>
        <v>June</v>
      </c>
      <c r="E654" s="3" t="str">
        <f>TEXT(Table1[[#This Row],[Order Date]],"YYYy")</f>
        <v>2017</v>
      </c>
      <c r="F654" s="3">
        <v>42909</v>
      </c>
      <c r="G654" s="2" t="s">
        <v>47</v>
      </c>
      <c r="H654" s="2" t="s">
        <v>1325</v>
      </c>
      <c r="I654" s="2" t="s">
        <v>1326</v>
      </c>
      <c r="J654" s="2" t="s">
        <v>38</v>
      </c>
      <c r="K654" s="2" t="s">
        <v>24</v>
      </c>
      <c r="L654" s="2" t="s">
        <v>263</v>
      </c>
      <c r="M654" s="2" t="s">
        <v>264</v>
      </c>
      <c r="N654" s="2">
        <v>10035</v>
      </c>
      <c r="O654" s="2" t="s">
        <v>145</v>
      </c>
      <c r="P654" s="2" t="s">
        <v>293</v>
      </c>
      <c r="Q654" s="2" t="s">
        <v>43</v>
      </c>
      <c r="R654" s="2" t="s">
        <v>87</v>
      </c>
      <c r="S654" s="2" t="s">
        <v>294</v>
      </c>
      <c r="T654" s="6">
        <v>97.82</v>
      </c>
      <c r="U654" s="2">
        <v>2</v>
      </c>
      <c r="V654" s="9">
        <v>0</v>
      </c>
      <c r="W654" s="6">
        <v>45.975399999999993</v>
      </c>
      <c r="X654" s="12">
        <f>Table1[[#This Row],[Profit$]]/Table1[[#This Row],[Sales$]]</f>
        <v>0.47</v>
      </c>
      <c r="Y654" s="13">
        <f>Table1[[#This Row],[Sales$]]-Table1[[#This Row],[Profit$]]</f>
        <v>51.8446</v>
      </c>
      <c r="Z654" s="13">
        <f>Table1[[#This Row],[Sales$]]/Table1[[#This Row],[Quantity]]</f>
        <v>48.91</v>
      </c>
      <c r="AA654" s="13">
        <f>Table1[[#This Row],[Profit$]]/Table1[[#This Row],[Quantity]]</f>
        <v>22.987699999999997</v>
      </c>
      <c r="AB654" s="4" t="str">
        <f>IF(Table1[[#This Row],[Profit$]]&lt;0,"loss","profit")</f>
        <v>profit</v>
      </c>
      <c r="AC654" s="4" t="str">
        <f>IF(Table1[[#This Row],[Discount]]&gt;0.2,"high",IF(Table1[[#This Row],[Discount]]&gt;0.1,"average","low"))</f>
        <v>low</v>
      </c>
      <c r="AD654" s="12">
        <f>Table1[[#This Row],[Profit$]]/Table1[[#This Row],[cost price$]]</f>
        <v>0.88679245283018859</v>
      </c>
    </row>
    <row r="655" spans="1:30" ht="15.75" customHeight="1" x14ac:dyDescent="0.3">
      <c r="A655" s="2">
        <v>654</v>
      </c>
      <c r="B655" s="2" t="s">
        <v>2150</v>
      </c>
      <c r="C655" s="3">
        <v>42905</v>
      </c>
      <c r="D655" s="3" t="str">
        <f>TEXT(Table1[[#This Row],[Order Date]],"MMMM")</f>
        <v>June</v>
      </c>
      <c r="E655" s="3" t="str">
        <f>TEXT(Table1[[#This Row],[Order Date]],"YYYy")</f>
        <v>2017</v>
      </c>
      <c r="F655" s="3">
        <v>42909</v>
      </c>
      <c r="G655" s="2" t="s">
        <v>47</v>
      </c>
      <c r="H655" s="2" t="s">
        <v>1325</v>
      </c>
      <c r="I655" s="2" t="s">
        <v>1326</v>
      </c>
      <c r="J655" s="2" t="s">
        <v>38</v>
      </c>
      <c r="K655" s="2" t="s">
        <v>24</v>
      </c>
      <c r="L655" s="2" t="s">
        <v>263</v>
      </c>
      <c r="M655" s="2" t="s">
        <v>264</v>
      </c>
      <c r="N655" s="2">
        <v>10035</v>
      </c>
      <c r="O655" s="2" t="s">
        <v>145</v>
      </c>
      <c r="P655" s="2" t="s">
        <v>2151</v>
      </c>
      <c r="Q655" s="2" t="s">
        <v>68</v>
      </c>
      <c r="R655" s="2" t="s">
        <v>158</v>
      </c>
      <c r="S655" s="2" t="s">
        <v>2152</v>
      </c>
      <c r="T655" s="6">
        <v>103.12</v>
      </c>
      <c r="U655" s="2">
        <v>8</v>
      </c>
      <c r="V655" s="9">
        <v>0</v>
      </c>
      <c r="W655" s="6">
        <v>10.311999999999998</v>
      </c>
      <c r="X655" s="12">
        <f>Table1[[#This Row],[Profit$]]/Table1[[#This Row],[Sales$]]</f>
        <v>9.9999999999999978E-2</v>
      </c>
      <c r="Y655" s="13">
        <f>Table1[[#This Row],[Sales$]]-Table1[[#This Row],[Profit$]]</f>
        <v>92.808000000000007</v>
      </c>
      <c r="Z655" s="13">
        <f>Table1[[#This Row],[Sales$]]/Table1[[#This Row],[Quantity]]</f>
        <v>12.89</v>
      </c>
      <c r="AA655" s="13">
        <f>Table1[[#This Row],[Profit$]]/Table1[[#This Row],[Quantity]]</f>
        <v>1.2889999999999997</v>
      </c>
      <c r="AB655" s="4" t="str">
        <f>IF(Table1[[#This Row],[Profit$]]&lt;0,"loss","profit")</f>
        <v>profit</v>
      </c>
      <c r="AC655" s="4" t="str">
        <f>IF(Table1[[#This Row],[Discount]]&gt;0.2,"high",IF(Table1[[#This Row],[Discount]]&gt;0.1,"average","low"))</f>
        <v>low</v>
      </c>
      <c r="AD655" s="12">
        <f>Table1[[#This Row],[Profit$]]/Table1[[#This Row],[cost price$]]</f>
        <v>0.11111111111111108</v>
      </c>
    </row>
    <row r="656" spans="1:30" ht="15.75" customHeight="1" x14ac:dyDescent="0.3">
      <c r="A656" s="2">
        <v>655</v>
      </c>
      <c r="B656" s="2" t="s">
        <v>2153</v>
      </c>
      <c r="C656" s="3">
        <v>42604</v>
      </c>
      <c r="D656" s="3" t="str">
        <f>TEXT(Table1[[#This Row],[Order Date]],"MMMM")</f>
        <v>August</v>
      </c>
      <c r="E656" s="3" t="str">
        <f>TEXT(Table1[[#This Row],[Order Date]],"YYYy")</f>
        <v>2016</v>
      </c>
      <c r="F656" s="3">
        <v>42610</v>
      </c>
      <c r="G656" s="2" t="s">
        <v>47</v>
      </c>
      <c r="H656" s="2" t="s">
        <v>2154</v>
      </c>
      <c r="I656" s="2" t="s">
        <v>2155</v>
      </c>
      <c r="J656" s="2" t="s">
        <v>23</v>
      </c>
      <c r="K656" s="2" t="s">
        <v>24</v>
      </c>
      <c r="L656" s="2" t="s">
        <v>494</v>
      </c>
      <c r="M656" s="2" t="s">
        <v>495</v>
      </c>
      <c r="N656" s="2">
        <v>43229</v>
      </c>
      <c r="O656" s="2" t="s">
        <v>145</v>
      </c>
      <c r="P656" s="2" t="s">
        <v>2156</v>
      </c>
      <c r="Q656" s="2" t="s">
        <v>43</v>
      </c>
      <c r="R656" s="2" t="s">
        <v>75</v>
      </c>
      <c r="S656" s="2" t="s">
        <v>2157</v>
      </c>
      <c r="T656" s="6">
        <v>113.55200000000001</v>
      </c>
      <c r="U656" s="2">
        <v>2</v>
      </c>
      <c r="V656" s="9">
        <v>0.2</v>
      </c>
      <c r="W656" s="6">
        <v>8.5163999999999938</v>
      </c>
      <c r="X656" s="12">
        <f>Table1[[#This Row],[Profit$]]/Table1[[#This Row],[Sales$]]</f>
        <v>7.4999999999999942E-2</v>
      </c>
      <c r="Y656" s="13">
        <f>Table1[[#This Row],[Sales$]]-Table1[[#This Row],[Profit$]]</f>
        <v>105.03560000000002</v>
      </c>
      <c r="Z656" s="13">
        <f>Table1[[#This Row],[Sales$]]/Table1[[#This Row],[Quantity]]</f>
        <v>56.776000000000003</v>
      </c>
      <c r="AA656" s="13">
        <f>Table1[[#This Row],[Profit$]]/Table1[[#This Row],[Quantity]]</f>
        <v>4.2581999999999969</v>
      </c>
      <c r="AB656" s="4" t="str">
        <f>IF(Table1[[#This Row],[Profit$]]&lt;0,"loss","profit")</f>
        <v>profit</v>
      </c>
      <c r="AC656" s="4" t="str">
        <f>IF(Table1[[#This Row],[Discount]]&gt;0.2,"high",IF(Table1[[#This Row],[Discount]]&gt;0.1,"average","low"))</f>
        <v>average</v>
      </c>
      <c r="AD656" s="12">
        <f>Table1[[#This Row],[Profit$]]/Table1[[#This Row],[cost price$]]</f>
        <v>8.1081081081081002E-2</v>
      </c>
    </row>
    <row r="657" spans="1:30" ht="15.75" customHeight="1" x14ac:dyDescent="0.3">
      <c r="A657" s="2">
        <v>656</v>
      </c>
      <c r="B657" s="2" t="s">
        <v>2153</v>
      </c>
      <c r="C657" s="3">
        <v>42604</v>
      </c>
      <c r="D657" s="3" t="str">
        <f>TEXT(Table1[[#This Row],[Order Date]],"MMMM")</f>
        <v>August</v>
      </c>
      <c r="E657" s="3" t="str">
        <f>TEXT(Table1[[#This Row],[Order Date]],"YYYy")</f>
        <v>2016</v>
      </c>
      <c r="F657" s="3">
        <v>42610</v>
      </c>
      <c r="G657" s="2" t="s">
        <v>47</v>
      </c>
      <c r="H657" s="2" t="s">
        <v>2154</v>
      </c>
      <c r="I657" s="2" t="s">
        <v>2155</v>
      </c>
      <c r="J657" s="2" t="s">
        <v>23</v>
      </c>
      <c r="K657" s="2" t="s">
        <v>24</v>
      </c>
      <c r="L657" s="2" t="s">
        <v>494</v>
      </c>
      <c r="M657" s="2" t="s">
        <v>495</v>
      </c>
      <c r="N657" s="2">
        <v>43229</v>
      </c>
      <c r="O657" s="2" t="s">
        <v>145</v>
      </c>
      <c r="P657" s="2" t="s">
        <v>2158</v>
      </c>
      <c r="Q657" s="2" t="s">
        <v>43</v>
      </c>
      <c r="R657" s="2" t="s">
        <v>72</v>
      </c>
      <c r="S657" s="2" t="s">
        <v>2159</v>
      </c>
      <c r="T657" s="6">
        <v>3.3180000000000005</v>
      </c>
      <c r="U657" s="2">
        <v>2</v>
      </c>
      <c r="V657" s="9">
        <v>0.7</v>
      </c>
      <c r="W657" s="6">
        <v>-2.6543999999999999</v>
      </c>
      <c r="X657" s="12">
        <f>Table1[[#This Row],[Profit$]]/Table1[[#This Row],[Sales$]]</f>
        <v>-0.79999999999999982</v>
      </c>
      <c r="Y657" s="13">
        <f>Table1[[#This Row],[Sales$]]-Table1[[#This Row],[Profit$]]</f>
        <v>5.9724000000000004</v>
      </c>
      <c r="Z657" s="13">
        <f>Table1[[#This Row],[Sales$]]/Table1[[#This Row],[Quantity]]</f>
        <v>1.6590000000000003</v>
      </c>
      <c r="AA657" s="13">
        <f>Table1[[#This Row],[Profit$]]/Table1[[#This Row],[Quantity]]</f>
        <v>-1.3271999999999999</v>
      </c>
      <c r="AB657" s="4" t="str">
        <f>IF(Table1[[#This Row],[Profit$]]&lt;0,"loss","profit")</f>
        <v>loss</v>
      </c>
      <c r="AC657" s="4" t="str">
        <f>IF(Table1[[#This Row],[Discount]]&gt;0.2,"high",IF(Table1[[#This Row],[Discount]]&gt;0.1,"average","low"))</f>
        <v>high</v>
      </c>
      <c r="AD657" s="12">
        <f>Table1[[#This Row],[Profit$]]/Table1[[#This Row],[cost price$]]</f>
        <v>-0.44444444444444442</v>
      </c>
    </row>
    <row r="658" spans="1:30" ht="15.75" customHeight="1" x14ac:dyDescent="0.3">
      <c r="A658" s="2">
        <v>657</v>
      </c>
      <c r="B658" s="2" t="s">
        <v>2153</v>
      </c>
      <c r="C658" s="3">
        <v>42604</v>
      </c>
      <c r="D658" s="3" t="str">
        <f>TEXT(Table1[[#This Row],[Order Date]],"MMMM")</f>
        <v>August</v>
      </c>
      <c r="E658" s="3" t="str">
        <f>TEXT(Table1[[#This Row],[Order Date]],"YYYy")</f>
        <v>2016</v>
      </c>
      <c r="F658" s="3">
        <v>42610</v>
      </c>
      <c r="G658" s="2" t="s">
        <v>47</v>
      </c>
      <c r="H658" s="2" t="s">
        <v>2154</v>
      </c>
      <c r="I658" s="2" t="s">
        <v>2155</v>
      </c>
      <c r="J658" s="2" t="s">
        <v>23</v>
      </c>
      <c r="K658" s="2" t="s">
        <v>24</v>
      </c>
      <c r="L658" s="2" t="s">
        <v>494</v>
      </c>
      <c r="M658" s="2" t="s">
        <v>495</v>
      </c>
      <c r="N658" s="2">
        <v>43229</v>
      </c>
      <c r="O658" s="2" t="s">
        <v>145</v>
      </c>
      <c r="P658" s="2" t="s">
        <v>2160</v>
      </c>
      <c r="Q658" s="2" t="s">
        <v>43</v>
      </c>
      <c r="R658" s="2" t="s">
        <v>170</v>
      </c>
      <c r="S658" s="2" t="s">
        <v>2161</v>
      </c>
      <c r="T658" s="6">
        <v>134.28800000000001</v>
      </c>
      <c r="U658" s="2">
        <v>2</v>
      </c>
      <c r="V658" s="9">
        <v>0.2</v>
      </c>
      <c r="W658" s="6">
        <v>45.322199999999995</v>
      </c>
      <c r="X658" s="12">
        <f>Table1[[#This Row],[Profit$]]/Table1[[#This Row],[Sales$]]</f>
        <v>0.33749999999999991</v>
      </c>
      <c r="Y658" s="13">
        <f>Table1[[#This Row],[Sales$]]-Table1[[#This Row],[Profit$]]</f>
        <v>88.965800000000016</v>
      </c>
      <c r="Z658" s="13">
        <f>Table1[[#This Row],[Sales$]]/Table1[[#This Row],[Quantity]]</f>
        <v>67.144000000000005</v>
      </c>
      <c r="AA658" s="13">
        <f>Table1[[#This Row],[Profit$]]/Table1[[#This Row],[Quantity]]</f>
        <v>22.661099999999998</v>
      </c>
      <c r="AB658" s="4" t="str">
        <f>IF(Table1[[#This Row],[Profit$]]&lt;0,"loss","profit")</f>
        <v>profit</v>
      </c>
      <c r="AC658" s="4" t="str">
        <f>IF(Table1[[#This Row],[Discount]]&gt;0.2,"high",IF(Table1[[#This Row],[Discount]]&gt;0.1,"average","low"))</f>
        <v>average</v>
      </c>
      <c r="AD658" s="12">
        <f>Table1[[#This Row],[Profit$]]/Table1[[#This Row],[cost price$]]</f>
        <v>0.50943396226415083</v>
      </c>
    </row>
    <row r="659" spans="1:30" ht="15.75" customHeight="1" x14ac:dyDescent="0.3">
      <c r="A659" s="2">
        <v>658</v>
      </c>
      <c r="B659" s="2" t="s">
        <v>2162</v>
      </c>
      <c r="C659" s="3">
        <v>42632</v>
      </c>
      <c r="D659" s="3" t="str">
        <f>TEXT(Table1[[#This Row],[Order Date]],"MMMM")</f>
        <v>September</v>
      </c>
      <c r="E659" s="3" t="str">
        <f>TEXT(Table1[[#This Row],[Order Date]],"YYYy")</f>
        <v>2016</v>
      </c>
      <c r="F659" s="3">
        <v>42632</v>
      </c>
      <c r="G659" s="2" t="s">
        <v>1290</v>
      </c>
      <c r="H659" s="2" t="s">
        <v>2163</v>
      </c>
      <c r="I659" s="2" t="s">
        <v>2164</v>
      </c>
      <c r="J659" s="2" t="s">
        <v>99</v>
      </c>
      <c r="K659" s="2" t="s">
        <v>24</v>
      </c>
      <c r="L659" s="2" t="s">
        <v>453</v>
      </c>
      <c r="M659" s="2" t="s">
        <v>208</v>
      </c>
      <c r="N659" s="2">
        <v>60505</v>
      </c>
      <c r="O659" s="2" t="s">
        <v>102</v>
      </c>
      <c r="P659" s="2" t="s">
        <v>1728</v>
      </c>
      <c r="Q659" s="2" t="s">
        <v>29</v>
      </c>
      <c r="R659" s="2" t="s">
        <v>33</v>
      </c>
      <c r="S659" s="2" t="s">
        <v>1729</v>
      </c>
      <c r="T659" s="6">
        <v>701.37199999999996</v>
      </c>
      <c r="U659" s="2">
        <v>2</v>
      </c>
      <c r="V659" s="9">
        <v>0.3</v>
      </c>
      <c r="W659" s="6">
        <v>-50.098000000000013</v>
      </c>
      <c r="X659" s="12">
        <f>Table1[[#This Row],[Profit$]]/Table1[[#This Row],[Sales$]]</f>
        <v>-7.1428571428571452E-2</v>
      </c>
      <c r="Y659" s="13">
        <f>Table1[[#This Row],[Sales$]]-Table1[[#This Row],[Profit$]]</f>
        <v>751.47</v>
      </c>
      <c r="Z659" s="13">
        <f>Table1[[#This Row],[Sales$]]/Table1[[#This Row],[Quantity]]</f>
        <v>350.68599999999998</v>
      </c>
      <c r="AA659" s="13">
        <f>Table1[[#This Row],[Profit$]]/Table1[[#This Row],[Quantity]]</f>
        <v>-25.049000000000007</v>
      </c>
      <c r="AB659" s="4" t="str">
        <f>IF(Table1[[#This Row],[Profit$]]&lt;0,"loss","profit")</f>
        <v>loss</v>
      </c>
      <c r="AC659" s="4" t="str">
        <f>IF(Table1[[#This Row],[Discount]]&gt;0.2,"high",IF(Table1[[#This Row],[Discount]]&gt;0.1,"average","low"))</f>
        <v>high</v>
      </c>
      <c r="AD659" s="12">
        <f>Table1[[#This Row],[Profit$]]/Table1[[#This Row],[cost price$]]</f>
        <v>-6.666666666666668E-2</v>
      </c>
    </row>
    <row r="660" spans="1:30" ht="15.75" customHeight="1" x14ac:dyDescent="0.3">
      <c r="A660" s="2">
        <v>659</v>
      </c>
      <c r="B660" s="2" t="s">
        <v>2162</v>
      </c>
      <c r="C660" s="3">
        <v>42632</v>
      </c>
      <c r="D660" s="3" t="str">
        <f>TEXT(Table1[[#This Row],[Order Date]],"MMMM")</f>
        <v>September</v>
      </c>
      <c r="E660" s="3" t="str">
        <f>TEXT(Table1[[#This Row],[Order Date]],"YYYy")</f>
        <v>2016</v>
      </c>
      <c r="F660" s="3">
        <v>42632</v>
      </c>
      <c r="G660" s="2" t="s">
        <v>1290</v>
      </c>
      <c r="H660" s="2" t="s">
        <v>2163</v>
      </c>
      <c r="I660" s="2" t="s">
        <v>2164</v>
      </c>
      <c r="J660" s="2" t="s">
        <v>99</v>
      </c>
      <c r="K660" s="2" t="s">
        <v>24</v>
      </c>
      <c r="L660" s="2" t="s">
        <v>453</v>
      </c>
      <c r="M660" s="2" t="s">
        <v>208</v>
      </c>
      <c r="N660" s="2">
        <v>60505</v>
      </c>
      <c r="O660" s="2" t="s">
        <v>102</v>
      </c>
      <c r="P660" s="2" t="s">
        <v>322</v>
      </c>
      <c r="Q660" s="2" t="s">
        <v>43</v>
      </c>
      <c r="R660" s="2" t="s">
        <v>72</v>
      </c>
      <c r="S660" s="2" t="s">
        <v>323</v>
      </c>
      <c r="T660" s="6">
        <v>2.3079999999999994</v>
      </c>
      <c r="U660" s="2">
        <v>2</v>
      </c>
      <c r="V660" s="9">
        <v>0.8</v>
      </c>
      <c r="W660" s="6">
        <v>-3.4619999999999997</v>
      </c>
      <c r="X660" s="12">
        <f>Table1[[#This Row],[Profit$]]/Table1[[#This Row],[Sales$]]</f>
        <v>-1.5000000000000002</v>
      </c>
      <c r="Y660" s="13">
        <f>Table1[[#This Row],[Sales$]]-Table1[[#This Row],[Profit$]]</f>
        <v>5.77</v>
      </c>
      <c r="Z660" s="13">
        <f>Table1[[#This Row],[Sales$]]/Table1[[#This Row],[Quantity]]</f>
        <v>1.1539999999999997</v>
      </c>
      <c r="AA660" s="13">
        <f>Table1[[#This Row],[Profit$]]/Table1[[#This Row],[Quantity]]</f>
        <v>-1.7309999999999999</v>
      </c>
      <c r="AB660" s="4" t="str">
        <f>IF(Table1[[#This Row],[Profit$]]&lt;0,"loss","profit")</f>
        <v>loss</v>
      </c>
      <c r="AC660" s="4" t="str">
        <f>IF(Table1[[#This Row],[Discount]]&gt;0.2,"high",IF(Table1[[#This Row],[Discount]]&gt;0.1,"average","low"))</f>
        <v>high</v>
      </c>
      <c r="AD660" s="12">
        <f>Table1[[#This Row],[Profit$]]/Table1[[#This Row],[cost price$]]</f>
        <v>-0.6</v>
      </c>
    </row>
    <row r="661" spans="1:30" ht="15.75" customHeight="1" x14ac:dyDescent="0.3">
      <c r="A661" s="2">
        <v>660</v>
      </c>
      <c r="B661" s="2" t="s">
        <v>2165</v>
      </c>
      <c r="C661" s="3">
        <v>42240</v>
      </c>
      <c r="D661" s="3" t="str">
        <f>TEXT(Table1[[#This Row],[Order Date]],"MMMM")</f>
        <v>August</v>
      </c>
      <c r="E661" s="3" t="str">
        <f>TEXT(Table1[[#This Row],[Order Date]],"YYYy")</f>
        <v>2015</v>
      </c>
      <c r="F661" s="3">
        <v>42244</v>
      </c>
      <c r="G661" s="2" t="s">
        <v>47</v>
      </c>
      <c r="H661" s="2" t="s">
        <v>776</v>
      </c>
      <c r="I661" s="2" t="s">
        <v>777</v>
      </c>
      <c r="J661" s="2" t="s">
        <v>23</v>
      </c>
      <c r="K661" s="2" t="s">
        <v>24</v>
      </c>
      <c r="L661" s="2" t="s">
        <v>1127</v>
      </c>
      <c r="M661" s="2" t="s">
        <v>101</v>
      </c>
      <c r="N661" s="2">
        <v>76017</v>
      </c>
      <c r="O661" s="2" t="s">
        <v>102</v>
      </c>
      <c r="P661" s="2" t="s">
        <v>2013</v>
      </c>
      <c r="Q661" s="2" t="s">
        <v>43</v>
      </c>
      <c r="R661" s="2" t="s">
        <v>56</v>
      </c>
      <c r="S661" s="2" t="s">
        <v>2014</v>
      </c>
      <c r="T661" s="6">
        <v>999.43200000000002</v>
      </c>
      <c r="U661" s="2">
        <v>7</v>
      </c>
      <c r="V661" s="9">
        <v>0.2</v>
      </c>
      <c r="W661" s="6">
        <v>124.92899999999986</v>
      </c>
      <c r="X661" s="12">
        <f>Table1[[#This Row],[Profit$]]/Table1[[#This Row],[Sales$]]</f>
        <v>0.12499999999999986</v>
      </c>
      <c r="Y661" s="13">
        <f>Table1[[#This Row],[Sales$]]-Table1[[#This Row],[Profit$]]</f>
        <v>874.50300000000016</v>
      </c>
      <c r="Z661" s="13">
        <f>Table1[[#This Row],[Sales$]]/Table1[[#This Row],[Quantity]]</f>
        <v>142.77600000000001</v>
      </c>
      <c r="AA661" s="13">
        <f>Table1[[#This Row],[Profit$]]/Table1[[#This Row],[Quantity]]</f>
        <v>17.84699999999998</v>
      </c>
      <c r="AB661" s="4" t="str">
        <f>IF(Table1[[#This Row],[Profit$]]&lt;0,"loss","profit")</f>
        <v>profit</v>
      </c>
      <c r="AC661" s="4" t="str">
        <f>IF(Table1[[#This Row],[Discount]]&gt;0.2,"high",IF(Table1[[#This Row],[Discount]]&gt;0.1,"average","low"))</f>
        <v>average</v>
      </c>
      <c r="AD661" s="12">
        <f>Table1[[#This Row],[Profit$]]/Table1[[#This Row],[cost price$]]</f>
        <v>0.14285714285714268</v>
      </c>
    </row>
    <row r="662" spans="1:30" ht="15.75" customHeight="1" x14ac:dyDescent="0.3">
      <c r="A662" s="2">
        <v>661</v>
      </c>
      <c r="B662" s="2" t="s">
        <v>2165</v>
      </c>
      <c r="C662" s="3">
        <v>42240</v>
      </c>
      <c r="D662" s="3" t="str">
        <f>TEXT(Table1[[#This Row],[Order Date]],"MMMM")</f>
        <v>August</v>
      </c>
      <c r="E662" s="3" t="str">
        <f>TEXT(Table1[[#This Row],[Order Date]],"YYYy")</f>
        <v>2015</v>
      </c>
      <c r="F662" s="3">
        <v>42244</v>
      </c>
      <c r="G662" s="2" t="s">
        <v>47</v>
      </c>
      <c r="H662" s="2" t="s">
        <v>776</v>
      </c>
      <c r="I662" s="2" t="s">
        <v>777</v>
      </c>
      <c r="J662" s="2" t="s">
        <v>23</v>
      </c>
      <c r="K662" s="2" t="s">
        <v>24</v>
      </c>
      <c r="L662" s="2" t="s">
        <v>1127</v>
      </c>
      <c r="M662" s="2" t="s">
        <v>101</v>
      </c>
      <c r="N662" s="2">
        <v>76017</v>
      </c>
      <c r="O662" s="2" t="s">
        <v>102</v>
      </c>
      <c r="P662" s="2" t="s">
        <v>2166</v>
      </c>
      <c r="Q662" s="2" t="s">
        <v>43</v>
      </c>
      <c r="R662" s="2" t="s">
        <v>56</v>
      </c>
      <c r="S662" s="2" t="s">
        <v>2167</v>
      </c>
      <c r="T662" s="6">
        <v>724.08</v>
      </c>
      <c r="U662" s="2">
        <v>14</v>
      </c>
      <c r="V662" s="9">
        <v>0.2</v>
      </c>
      <c r="W662" s="6">
        <v>-135.7650000000001</v>
      </c>
      <c r="X662" s="12">
        <f>Table1[[#This Row],[Profit$]]/Table1[[#This Row],[Sales$]]</f>
        <v>-0.18750000000000014</v>
      </c>
      <c r="Y662" s="13">
        <f>Table1[[#This Row],[Sales$]]-Table1[[#This Row],[Profit$]]</f>
        <v>859.84500000000014</v>
      </c>
      <c r="Z662" s="13">
        <f>Table1[[#This Row],[Sales$]]/Table1[[#This Row],[Quantity]]</f>
        <v>51.720000000000006</v>
      </c>
      <c r="AA662" s="13">
        <f>Table1[[#This Row],[Profit$]]/Table1[[#This Row],[Quantity]]</f>
        <v>-9.6975000000000069</v>
      </c>
      <c r="AB662" s="4" t="str">
        <f>IF(Table1[[#This Row],[Profit$]]&lt;0,"loss","profit")</f>
        <v>loss</v>
      </c>
      <c r="AC662" s="4" t="str">
        <f>IF(Table1[[#This Row],[Discount]]&gt;0.2,"high",IF(Table1[[#This Row],[Discount]]&gt;0.1,"average","low"))</f>
        <v>average</v>
      </c>
      <c r="AD662" s="12">
        <f>Table1[[#This Row],[Profit$]]/Table1[[#This Row],[cost price$]]</f>
        <v>-0.15789473684210537</v>
      </c>
    </row>
    <row r="663" spans="1:30" ht="15.75" customHeight="1" x14ac:dyDescent="0.3">
      <c r="A663" s="2">
        <v>662</v>
      </c>
      <c r="B663" s="2" t="s">
        <v>2165</v>
      </c>
      <c r="C663" s="3">
        <v>42240</v>
      </c>
      <c r="D663" s="3" t="str">
        <f>TEXT(Table1[[#This Row],[Order Date]],"MMMM")</f>
        <v>August</v>
      </c>
      <c r="E663" s="3" t="str">
        <f>TEXT(Table1[[#This Row],[Order Date]],"YYYy")</f>
        <v>2015</v>
      </c>
      <c r="F663" s="3">
        <v>42244</v>
      </c>
      <c r="G663" s="2" t="s">
        <v>47</v>
      </c>
      <c r="H663" s="2" t="s">
        <v>776</v>
      </c>
      <c r="I663" s="2" t="s">
        <v>777</v>
      </c>
      <c r="J663" s="2" t="s">
        <v>23</v>
      </c>
      <c r="K663" s="2" t="s">
        <v>24</v>
      </c>
      <c r="L663" s="2" t="s">
        <v>1127</v>
      </c>
      <c r="M663" s="2" t="s">
        <v>101</v>
      </c>
      <c r="N663" s="2">
        <v>76017</v>
      </c>
      <c r="O663" s="2" t="s">
        <v>102</v>
      </c>
      <c r="P663" s="2" t="s">
        <v>507</v>
      </c>
      <c r="Q663" s="2" t="s">
        <v>29</v>
      </c>
      <c r="R663" s="2" t="s">
        <v>53</v>
      </c>
      <c r="S663" s="2" t="s">
        <v>508</v>
      </c>
      <c r="T663" s="6">
        <v>918.78499999999985</v>
      </c>
      <c r="U663" s="2">
        <v>5</v>
      </c>
      <c r="V663" s="9">
        <v>0.3</v>
      </c>
      <c r="W663" s="6">
        <v>-118.12950000000006</v>
      </c>
      <c r="X663" s="12">
        <f>Table1[[#This Row],[Profit$]]/Table1[[#This Row],[Sales$]]</f>
        <v>-0.12857142857142867</v>
      </c>
      <c r="Y663" s="13">
        <f>Table1[[#This Row],[Sales$]]-Table1[[#This Row],[Profit$]]</f>
        <v>1036.9144999999999</v>
      </c>
      <c r="Z663" s="13">
        <f>Table1[[#This Row],[Sales$]]/Table1[[#This Row],[Quantity]]</f>
        <v>183.75699999999998</v>
      </c>
      <c r="AA663" s="13">
        <f>Table1[[#This Row],[Profit$]]/Table1[[#This Row],[Quantity]]</f>
        <v>-23.625900000000012</v>
      </c>
      <c r="AB663" s="4" t="str">
        <f>IF(Table1[[#This Row],[Profit$]]&lt;0,"loss","profit")</f>
        <v>loss</v>
      </c>
      <c r="AC663" s="4" t="str">
        <f>IF(Table1[[#This Row],[Discount]]&gt;0.2,"high",IF(Table1[[#This Row],[Discount]]&gt;0.1,"average","low"))</f>
        <v>high</v>
      </c>
      <c r="AD663" s="12">
        <f>Table1[[#This Row],[Profit$]]/Table1[[#This Row],[cost price$]]</f>
        <v>-0.11392405063291147</v>
      </c>
    </row>
    <row r="664" spans="1:30" ht="15.75" customHeight="1" x14ac:dyDescent="0.3">
      <c r="A664" s="2">
        <v>663</v>
      </c>
      <c r="B664" s="2" t="s">
        <v>2165</v>
      </c>
      <c r="C664" s="3">
        <v>42240</v>
      </c>
      <c r="D664" s="3" t="str">
        <f>TEXT(Table1[[#This Row],[Order Date]],"MMMM")</f>
        <v>August</v>
      </c>
      <c r="E664" s="3" t="str">
        <f>TEXT(Table1[[#This Row],[Order Date]],"YYYy")</f>
        <v>2015</v>
      </c>
      <c r="F664" s="3">
        <v>42244</v>
      </c>
      <c r="G664" s="2" t="s">
        <v>47</v>
      </c>
      <c r="H664" s="2" t="s">
        <v>776</v>
      </c>
      <c r="I664" s="2" t="s">
        <v>777</v>
      </c>
      <c r="J664" s="2" t="s">
        <v>23</v>
      </c>
      <c r="K664" s="2" t="s">
        <v>24</v>
      </c>
      <c r="L664" s="2" t="s">
        <v>1127</v>
      </c>
      <c r="M664" s="2" t="s">
        <v>101</v>
      </c>
      <c r="N664" s="2">
        <v>76017</v>
      </c>
      <c r="O664" s="2" t="s">
        <v>102</v>
      </c>
      <c r="P664" s="2" t="s">
        <v>489</v>
      </c>
      <c r="Q664" s="2" t="s">
        <v>43</v>
      </c>
      <c r="R664" s="2" t="s">
        <v>72</v>
      </c>
      <c r="S664" s="2" t="s">
        <v>490</v>
      </c>
      <c r="T664" s="6">
        <v>2.7239999999999993</v>
      </c>
      <c r="U664" s="2">
        <v>3</v>
      </c>
      <c r="V664" s="9">
        <v>0.8</v>
      </c>
      <c r="W664" s="6">
        <v>-4.2222000000000008</v>
      </c>
      <c r="X664" s="12">
        <f>Table1[[#This Row],[Profit$]]/Table1[[#This Row],[Sales$]]</f>
        <v>-1.5500000000000007</v>
      </c>
      <c r="Y664" s="13">
        <f>Table1[[#This Row],[Sales$]]-Table1[[#This Row],[Profit$]]</f>
        <v>6.9462000000000002</v>
      </c>
      <c r="Z664" s="13">
        <f>Table1[[#This Row],[Sales$]]/Table1[[#This Row],[Quantity]]</f>
        <v>0.90799999999999981</v>
      </c>
      <c r="AA664" s="13">
        <f>Table1[[#This Row],[Profit$]]/Table1[[#This Row],[Quantity]]</f>
        <v>-1.4074000000000002</v>
      </c>
      <c r="AB664" s="4" t="str">
        <f>IF(Table1[[#This Row],[Profit$]]&lt;0,"loss","profit")</f>
        <v>loss</v>
      </c>
      <c r="AC664" s="4" t="str">
        <f>IF(Table1[[#This Row],[Discount]]&gt;0.2,"high",IF(Table1[[#This Row],[Discount]]&gt;0.1,"average","low"))</f>
        <v>high</v>
      </c>
      <c r="AD664" s="12">
        <f>Table1[[#This Row],[Profit$]]/Table1[[#This Row],[cost price$]]</f>
        <v>-0.60784313725490202</v>
      </c>
    </row>
    <row r="665" spans="1:30" ht="15.75" customHeight="1" x14ac:dyDescent="0.3">
      <c r="A665" s="2">
        <v>664</v>
      </c>
      <c r="B665" s="2" t="s">
        <v>2168</v>
      </c>
      <c r="C665" s="3">
        <v>42455</v>
      </c>
      <c r="D665" s="3" t="str">
        <f>TEXT(Table1[[#This Row],[Order Date]],"MMMM")</f>
        <v>March</v>
      </c>
      <c r="E665" s="3" t="str">
        <f>TEXT(Table1[[#This Row],[Order Date]],"YYYy")</f>
        <v>2016</v>
      </c>
      <c r="F665" s="3">
        <v>42459</v>
      </c>
      <c r="G665" s="2" t="s">
        <v>47</v>
      </c>
      <c r="H665" s="2" t="s">
        <v>2169</v>
      </c>
      <c r="I665" s="2" t="s">
        <v>2170</v>
      </c>
      <c r="J665" s="2" t="s">
        <v>38</v>
      </c>
      <c r="K665" s="2" t="s">
        <v>24</v>
      </c>
      <c r="L665" s="2" t="s">
        <v>263</v>
      </c>
      <c r="M665" s="2" t="s">
        <v>264</v>
      </c>
      <c r="N665" s="2">
        <v>10011</v>
      </c>
      <c r="O665" s="2" t="s">
        <v>145</v>
      </c>
      <c r="P665" s="2" t="s">
        <v>838</v>
      </c>
      <c r="Q665" s="2" t="s">
        <v>43</v>
      </c>
      <c r="R665" s="2" t="s">
        <v>56</v>
      </c>
      <c r="S665" s="2" t="s">
        <v>839</v>
      </c>
      <c r="T665" s="6">
        <v>459.95</v>
      </c>
      <c r="U665" s="2">
        <v>5</v>
      </c>
      <c r="V665" s="9">
        <v>0</v>
      </c>
      <c r="W665" s="6">
        <v>18.397999999999968</v>
      </c>
      <c r="X665" s="12">
        <f>Table1[[#This Row],[Profit$]]/Table1[[#This Row],[Sales$]]</f>
        <v>3.9999999999999931E-2</v>
      </c>
      <c r="Y665" s="13">
        <f>Table1[[#This Row],[Sales$]]-Table1[[#This Row],[Profit$]]</f>
        <v>441.55200000000002</v>
      </c>
      <c r="Z665" s="13">
        <f>Table1[[#This Row],[Sales$]]/Table1[[#This Row],[Quantity]]</f>
        <v>91.99</v>
      </c>
      <c r="AA665" s="13">
        <f>Table1[[#This Row],[Profit$]]/Table1[[#This Row],[Quantity]]</f>
        <v>3.6795999999999935</v>
      </c>
      <c r="AB665" s="4" t="str">
        <f>IF(Table1[[#This Row],[Profit$]]&lt;0,"loss","profit")</f>
        <v>profit</v>
      </c>
      <c r="AC665" s="4" t="str">
        <f>IF(Table1[[#This Row],[Discount]]&gt;0.2,"high",IF(Table1[[#This Row],[Discount]]&gt;0.1,"average","low"))</f>
        <v>low</v>
      </c>
      <c r="AD665" s="12">
        <f>Table1[[#This Row],[Profit$]]/Table1[[#This Row],[cost price$]]</f>
        <v>4.1666666666666595E-2</v>
      </c>
    </row>
    <row r="666" spans="1:30" ht="15.75" customHeight="1" x14ac:dyDescent="0.3">
      <c r="A666" s="2">
        <v>665</v>
      </c>
      <c r="B666" s="2" t="s">
        <v>2171</v>
      </c>
      <c r="C666" s="3">
        <v>42678</v>
      </c>
      <c r="D666" s="3" t="str">
        <f>TEXT(Table1[[#This Row],[Order Date]],"MMMM")</f>
        <v>November</v>
      </c>
      <c r="E666" s="3" t="str">
        <f>TEXT(Table1[[#This Row],[Order Date]],"YYYy")</f>
        <v>2016</v>
      </c>
      <c r="F666" s="3">
        <v>42678</v>
      </c>
      <c r="G666" s="2" t="s">
        <v>1290</v>
      </c>
      <c r="H666" s="2" t="s">
        <v>984</v>
      </c>
      <c r="I666" s="2" t="s">
        <v>985</v>
      </c>
      <c r="J666" s="2" t="s">
        <v>23</v>
      </c>
      <c r="K666" s="2" t="s">
        <v>24</v>
      </c>
      <c r="L666" s="2" t="s">
        <v>1475</v>
      </c>
      <c r="M666" s="2" t="s">
        <v>26</v>
      </c>
      <c r="N666" s="2">
        <v>40214</v>
      </c>
      <c r="O666" s="2" t="s">
        <v>27</v>
      </c>
      <c r="P666" s="2" t="s">
        <v>496</v>
      </c>
      <c r="Q666" s="2" t="s">
        <v>43</v>
      </c>
      <c r="R666" s="2" t="s">
        <v>266</v>
      </c>
      <c r="S666" s="2" t="s">
        <v>497</v>
      </c>
      <c r="T666" s="6">
        <v>10.74</v>
      </c>
      <c r="U666" s="2">
        <v>3</v>
      </c>
      <c r="V666" s="9">
        <v>0</v>
      </c>
      <c r="W666" s="6">
        <v>5.2625999999999999</v>
      </c>
      <c r="X666" s="12">
        <f>Table1[[#This Row],[Profit$]]/Table1[[#This Row],[Sales$]]</f>
        <v>0.49</v>
      </c>
      <c r="Y666" s="13">
        <f>Table1[[#This Row],[Sales$]]-Table1[[#This Row],[Profit$]]</f>
        <v>5.4774000000000003</v>
      </c>
      <c r="Z666" s="13">
        <f>Table1[[#This Row],[Sales$]]/Table1[[#This Row],[Quantity]]</f>
        <v>3.58</v>
      </c>
      <c r="AA666" s="13">
        <f>Table1[[#This Row],[Profit$]]/Table1[[#This Row],[Quantity]]</f>
        <v>1.7542</v>
      </c>
      <c r="AB666" s="4" t="str">
        <f>IF(Table1[[#This Row],[Profit$]]&lt;0,"loss","profit")</f>
        <v>profit</v>
      </c>
      <c r="AC666" s="4" t="str">
        <f>IF(Table1[[#This Row],[Discount]]&gt;0.2,"high",IF(Table1[[#This Row],[Discount]]&gt;0.1,"average","low"))</f>
        <v>low</v>
      </c>
      <c r="AD666" s="12">
        <f>Table1[[#This Row],[Profit$]]/Table1[[#This Row],[cost price$]]</f>
        <v>0.96078431372549011</v>
      </c>
    </row>
    <row r="667" spans="1:30" ht="15.75" customHeight="1" x14ac:dyDescent="0.3">
      <c r="A667" s="2">
        <v>666</v>
      </c>
      <c r="B667" s="2" t="s">
        <v>2172</v>
      </c>
      <c r="C667" s="3">
        <v>42894</v>
      </c>
      <c r="D667" s="3" t="str">
        <f>TEXT(Table1[[#This Row],[Order Date]],"MMMM")</f>
        <v>June</v>
      </c>
      <c r="E667" s="3" t="str">
        <f>TEXT(Table1[[#This Row],[Order Date]],"YYYy")</f>
        <v>2017</v>
      </c>
      <c r="F667" s="3">
        <v>42896</v>
      </c>
      <c r="G667" s="2" t="s">
        <v>20</v>
      </c>
      <c r="H667" s="2" t="s">
        <v>2173</v>
      </c>
      <c r="I667" s="2" t="s">
        <v>2174</v>
      </c>
      <c r="J667" s="2" t="s">
        <v>38</v>
      </c>
      <c r="K667" s="2" t="s">
        <v>24</v>
      </c>
      <c r="L667" s="2" t="s">
        <v>814</v>
      </c>
      <c r="M667" s="2" t="s">
        <v>101</v>
      </c>
      <c r="N667" s="2">
        <v>75081</v>
      </c>
      <c r="O667" s="2" t="s">
        <v>102</v>
      </c>
      <c r="P667" s="2" t="s">
        <v>2175</v>
      </c>
      <c r="Q667" s="2" t="s">
        <v>43</v>
      </c>
      <c r="R667" s="2" t="s">
        <v>576</v>
      </c>
      <c r="S667" s="2" t="s">
        <v>2176</v>
      </c>
      <c r="T667" s="6">
        <v>23.76</v>
      </c>
      <c r="U667" s="2">
        <v>3</v>
      </c>
      <c r="V667" s="9">
        <v>0.2</v>
      </c>
      <c r="W667" s="6">
        <v>2.0789999999999997</v>
      </c>
      <c r="X667" s="12">
        <f>Table1[[#This Row],[Profit$]]/Table1[[#This Row],[Sales$]]</f>
        <v>8.7499999999999981E-2</v>
      </c>
      <c r="Y667" s="13">
        <f>Table1[[#This Row],[Sales$]]-Table1[[#This Row],[Profit$]]</f>
        <v>21.681000000000001</v>
      </c>
      <c r="Z667" s="13">
        <f>Table1[[#This Row],[Sales$]]/Table1[[#This Row],[Quantity]]</f>
        <v>7.9200000000000008</v>
      </c>
      <c r="AA667" s="13">
        <f>Table1[[#This Row],[Profit$]]/Table1[[#This Row],[Quantity]]</f>
        <v>0.69299999999999995</v>
      </c>
      <c r="AB667" s="4" t="str">
        <f>IF(Table1[[#This Row],[Profit$]]&lt;0,"loss","profit")</f>
        <v>profit</v>
      </c>
      <c r="AC667" s="4" t="str">
        <f>IF(Table1[[#This Row],[Discount]]&gt;0.2,"high",IF(Table1[[#This Row],[Discount]]&gt;0.1,"average","low"))</f>
        <v>average</v>
      </c>
      <c r="AD667" s="12">
        <f>Table1[[#This Row],[Profit$]]/Table1[[#This Row],[cost price$]]</f>
        <v>9.589041095890409E-2</v>
      </c>
    </row>
    <row r="668" spans="1:30" ht="15.75" customHeight="1" x14ac:dyDescent="0.3">
      <c r="A668" s="2">
        <v>667</v>
      </c>
      <c r="B668" s="2" t="s">
        <v>2172</v>
      </c>
      <c r="C668" s="3">
        <v>42894</v>
      </c>
      <c r="D668" s="3" t="str">
        <f>TEXT(Table1[[#This Row],[Order Date]],"MMMM")</f>
        <v>June</v>
      </c>
      <c r="E668" s="3" t="str">
        <f>TEXT(Table1[[#This Row],[Order Date]],"YYYy")</f>
        <v>2017</v>
      </c>
      <c r="F668" s="3">
        <v>42896</v>
      </c>
      <c r="G668" s="2" t="s">
        <v>20</v>
      </c>
      <c r="H668" s="2" t="s">
        <v>2173</v>
      </c>
      <c r="I668" s="2" t="s">
        <v>2174</v>
      </c>
      <c r="J668" s="2" t="s">
        <v>38</v>
      </c>
      <c r="K668" s="2" t="s">
        <v>24</v>
      </c>
      <c r="L668" s="2" t="s">
        <v>814</v>
      </c>
      <c r="M668" s="2" t="s">
        <v>101</v>
      </c>
      <c r="N668" s="2">
        <v>75081</v>
      </c>
      <c r="O668" s="2" t="s">
        <v>102</v>
      </c>
      <c r="P668" s="2" t="s">
        <v>1054</v>
      </c>
      <c r="Q668" s="2" t="s">
        <v>43</v>
      </c>
      <c r="R668" s="2" t="s">
        <v>87</v>
      </c>
      <c r="S668" s="2" t="s">
        <v>183</v>
      </c>
      <c r="T668" s="6">
        <v>85.055999999999997</v>
      </c>
      <c r="U668" s="2">
        <v>3</v>
      </c>
      <c r="V668" s="9">
        <v>0.2</v>
      </c>
      <c r="W668" s="6">
        <v>28.706399999999991</v>
      </c>
      <c r="X668" s="12">
        <f>Table1[[#This Row],[Profit$]]/Table1[[#This Row],[Sales$]]</f>
        <v>0.33749999999999991</v>
      </c>
      <c r="Y668" s="13">
        <f>Table1[[#This Row],[Sales$]]-Table1[[#This Row],[Profit$]]</f>
        <v>56.349600000000009</v>
      </c>
      <c r="Z668" s="13">
        <f>Table1[[#This Row],[Sales$]]/Table1[[#This Row],[Quantity]]</f>
        <v>28.352</v>
      </c>
      <c r="AA668" s="13">
        <f>Table1[[#This Row],[Profit$]]/Table1[[#This Row],[Quantity]]</f>
        <v>9.5687999999999978</v>
      </c>
      <c r="AB668" s="4" t="str">
        <f>IF(Table1[[#This Row],[Profit$]]&lt;0,"loss","profit")</f>
        <v>profit</v>
      </c>
      <c r="AC668" s="4" t="str">
        <f>IF(Table1[[#This Row],[Discount]]&gt;0.2,"high",IF(Table1[[#This Row],[Discount]]&gt;0.1,"average","low"))</f>
        <v>average</v>
      </c>
      <c r="AD668" s="12">
        <f>Table1[[#This Row],[Profit$]]/Table1[[#This Row],[cost price$]]</f>
        <v>0.50943396226415072</v>
      </c>
    </row>
    <row r="669" spans="1:30" ht="15.75" customHeight="1" x14ac:dyDescent="0.3">
      <c r="A669" s="2">
        <v>668</v>
      </c>
      <c r="B669" s="2" t="s">
        <v>2172</v>
      </c>
      <c r="C669" s="3">
        <v>42894</v>
      </c>
      <c r="D669" s="3" t="str">
        <f>TEXT(Table1[[#This Row],[Order Date]],"MMMM")</f>
        <v>June</v>
      </c>
      <c r="E669" s="3" t="str">
        <f>TEXT(Table1[[#This Row],[Order Date]],"YYYy")</f>
        <v>2017</v>
      </c>
      <c r="F669" s="3">
        <v>42896</v>
      </c>
      <c r="G669" s="2" t="s">
        <v>20</v>
      </c>
      <c r="H669" s="2" t="s">
        <v>2173</v>
      </c>
      <c r="I669" s="2" t="s">
        <v>2174</v>
      </c>
      <c r="J669" s="2" t="s">
        <v>38</v>
      </c>
      <c r="K669" s="2" t="s">
        <v>24</v>
      </c>
      <c r="L669" s="2" t="s">
        <v>814</v>
      </c>
      <c r="M669" s="2" t="s">
        <v>101</v>
      </c>
      <c r="N669" s="2">
        <v>75081</v>
      </c>
      <c r="O669" s="2" t="s">
        <v>102</v>
      </c>
      <c r="P669" s="2" t="s">
        <v>2177</v>
      </c>
      <c r="Q669" s="2" t="s">
        <v>68</v>
      </c>
      <c r="R669" s="2" t="s">
        <v>69</v>
      </c>
      <c r="S669" s="2" t="s">
        <v>2178</v>
      </c>
      <c r="T669" s="6">
        <v>381.57600000000002</v>
      </c>
      <c r="U669" s="2">
        <v>3</v>
      </c>
      <c r="V669" s="9">
        <v>0.2</v>
      </c>
      <c r="W669" s="6">
        <v>28.618200000000002</v>
      </c>
      <c r="X669" s="12">
        <f>Table1[[#This Row],[Profit$]]/Table1[[#This Row],[Sales$]]</f>
        <v>7.4999999999999997E-2</v>
      </c>
      <c r="Y669" s="13">
        <f>Table1[[#This Row],[Sales$]]-Table1[[#This Row],[Profit$]]</f>
        <v>352.95780000000002</v>
      </c>
      <c r="Z669" s="13">
        <f>Table1[[#This Row],[Sales$]]/Table1[[#This Row],[Quantity]]</f>
        <v>127.19200000000001</v>
      </c>
      <c r="AA669" s="13">
        <f>Table1[[#This Row],[Profit$]]/Table1[[#This Row],[Quantity]]</f>
        <v>9.5394000000000005</v>
      </c>
      <c r="AB669" s="4" t="str">
        <f>IF(Table1[[#This Row],[Profit$]]&lt;0,"loss","profit")</f>
        <v>profit</v>
      </c>
      <c r="AC669" s="4" t="str">
        <f>IF(Table1[[#This Row],[Discount]]&gt;0.2,"high",IF(Table1[[#This Row],[Discount]]&gt;0.1,"average","low"))</f>
        <v>average</v>
      </c>
      <c r="AD669" s="12">
        <f>Table1[[#This Row],[Profit$]]/Table1[[#This Row],[cost price$]]</f>
        <v>8.1081081081081086E-2</v>
      </c>
    </row>
    <row r="670" spans="1:30" ht="15.75" customHeight="1" x14ac:dyDescent="0.3">
      <c r="A670" s="2">
        <v>669</v>
      </c>
      <c r="B670" s="2" t="s">
        <v>2179</v>
      </c>
      <c r="C670" s="3">
        <v>41997</v>
      </c>
      <c r="D670" s="3" t="str">
        <f>TEXT(Table1[[#This Row],[Order Date]],"MMMM")</f>
        <v>December</v>
      </c>
      <c r="E670" s="3" t="str">
        <f>TEXT(Table1[[#This Row],[Order Date]],"YYYy")</f>
        <v>2014</v>
      </c>
      <c r="F670" s="3">
        <v>41999</v>
      </c>
      <c r="G670" s="2" t="s">
        <v>185</v>
      </c>
      <c r="H670" s="2" t="s">
        <v>2180</v>
      </c>
      <c r="I670" s="2" t="s">
        <v>2181</v>
      </c>
      <c r="J670" s="2" t="s">
        <v>23</v>
      </c>
      <c r="K670" s="2" t="s">
        <v>24</v>
      </c>
      <c r="L670" s="2" t="s">
        <v>2182</v>
      </c>
      <c r="M670" s="2" t="s">
        <v>495</v>
      </c>
      <c r="N670" s="2">
        <v>44105</v>
      </c>
      <c r="O670" s="2" t="s">
        <v>145</v>
      </c>
      <c r="P670" s="2" t="s">
        <v>2183</v>
      </c>
      <c r="Q670" s="2" t="s">
        <v>29</v>
      </c>
      <c r="R670" s="2" t="s">
        <v>62</v>
      </c>
      <c r="S670" s="2" t="s">
        <v>2184</v>
      </c>
      <c r="T670" s="6">
        <v>30.36</v>
      </c>
      <c r="U670" s="2">
        <v>5</v>
      </c>
      <c r="V670" s="9">
        <v>0.2</v>
      </c>
      <c r="W670" s="6">
        <v>8.7285000000000004</v>
      </c>
      <c r="X670" s="12">
        <f>Table1[[#This Row],[Profit$]]/Table1[[#This Row],[Sales$]]</f>
        <v>0.28750000000000003</v>
      </c>
      <c r="Y670" s="13">
        <f>Table1[[#This Row],[Sales$]]-Table1[[#This Row],[Profit$]]</f>
        <v>21.631499999999999</v>
      </c>
      <c r="Z670" s="13">
        <f>Table1[[#This Row],[Sales$]]/Table1[[#This Row],[Quantity]]</f>
        <v>6.0720000000000001</v>
      </c>
      <c r="AA670" s="13">
        <f>Table1[[#This Row],[Profit$]]/Table1[[#This Row],[Quantity]]</f>
        <v>1.7457</v>
      </c>
      <c r="AB670" s="4" t="str">
        <f>IF(Table1[[#This Row],[Profit$]]&lt;0,"loss","profit")</f>
        <v>profit</v>
      </c>
      <c r="AC670" s="4" t="str">
        <f>IF(Table1[[#This Row],[Discount]]&gt;0.2,"high",IF(Table1[[#This Row],[Discount]]&gt;0.1,"average","low"))</f>
        <v>average</v>
      </c>
      <c r="AD670" s="12">
        <f>Table1[[#This Row],[Profit$]]/Table1[[#This Row],[cost price$]]</f>
        <v>0.40350877192982459</v>
      </c>
    </row>
    <row r="671" spans="1:30" ht="15.75" customHeight="1" x14ac:dyDescent="0.3">
      <c r="A671" s="2">
        <v>670</v>
      </c>
      <c r="B671" s="2" t="s">
        <v>2185</v>
      </c>
      <c r="C671" s="3">
        <v>42895</v>
      </c>
      <c r="D671" s="3" t="str">
        <f>TEXT(Table1[[#This Row],[Order Date]],"MMMM")</f>
        <v>June</v>
      </c>
      <c r="E671" s="3" t="str">
        <f>TEXT(Table1[[#This Row],[Order Date]],"YYYy")</f>
        <v>2017</v>
      </c>
      <c r="F671" s="3">
        <v>42899</v>
      </c>
      <c r="G671" s="2" t="s">
        <v>47</v>
      </c>
      <c r="H671" s="2" t="s">
        <v>2069</v>
      </c>
      <c r="I671" s="2" t="s">
        <v>2070</v>
      </c>
      <c r="J671" s="2" t="s">
        <v>99</v>
      </c>
      <c r="K671" s="2" t="s">
        <v>24</v>
      </c>
      <c r="L671" s="2" t="s">
        <v>300</v>
      </c>
      <c r="M671" s="2" t="s">
        <v>208</v>
      </c>
      <c r="N671" s="2">
        <v>60653</v>
      </c>
      <c r="O671" s="2" t="s">
        <v>102</v>
      </c>
      <c r="P671" s="2" t="s">
        <v>2186</v>
      </c>
      <c r="Q671" s="2" t="s">
        <v>29</v>
      </c>
      <c r="R671" s="2" t="s">
        <v>62</v>
      </c>
      <c r="S671" s="2" t="s">
        <v>2187</v>
      </c>
      <c r="T671" s="6">
        <v>23.976000000000003</v>
      </c>
      <c r="U671" s="2">
        <v>3</v>
      </c>
      <c r="V671" s="9">
        <v>0.6</v>
      </c>
      <c r="W671" s="6">
        <v>-14.385599999999997</v>
      </c>
      <c r="X671" s="12">
        <f>Table1[[#This Row],[Profit$]]/Table1[[#This Row],[Sales$]]</f>
        <v>-0.59999999999999976</v>
      </c>
      <c r="Y671" s="13">
        <f>Table1[[#This Row],[Sales$]]-Table1[[#This Row],[Profit$]]</f>
        <v>38.361599999999996</v>
      </c>
      <c r="Z671" s="13">
        <f>Table1[[#This Row],[Sales$]]/Table1[[#This Row],[Quantity]]</f>
        <v>7.9920000000000009</v>
      </c>
      <c r="AA671" s="13">
        <f>Table1[[#This Row],[Profit$]]/Table1[[#This Row],[Quantity]]</f>
        <v>-4.7951999999999986</v>
      </c>
      <c r="AB671" s="4" t="str">
        <f>IF(Table1[[#This Row],[Profit$]]&lt;0,"loss","profit")</f>
        <v>loss</v>
      </c>
      <c r="AC671" s="4" t="str">
        <f>IF(Table1[[#This Row],[Discount]]&gt;0.2,"high",IF(Table1[[#This Row],[Discount]]&gt;0.1,"average","low"))</f>
        <v>high</v>
      </c>
      <c r="AD671" s="12">
        <f>Table1[[#This Row],[Profit$]]/Table1[[#This Row],[cost price$]]</f>
        <v>-0.37499999999999994</v>
      </c>
    </row>
    <row r="672" spans="1:30" ht="15.75" customHeight="1" x14ac:dyDescent="0.3">
      <c r="A672" s="2">
        <v>671</v>
      </c>
      <c r="B672" s="2" t="s">
        <v>2185</v>
      </c>
      <c r="C672" s="3">
        <v>42895</v>
      </c>
      <c r="D672" s="3" t="str">
        <f>TEXT(Table1[[#This Row],[Order Date]],"MMMM")</f>
        <v>June</v>
      </c>
      <c r="E672" s="3" t="str">
        <f>TEXT(Table1[[#This Row],[Order Date]],"YYYy")</f>
        <v>2017</v>
      </c>
      <c r="F672" s="3">
        <v>42899</v>
      </c>
      <c r="G672" s="2" t="s">
        <v>47</v>
      </c>
      <c r="H672" s="2" t="s">
        <v>2069</v>
      </c>
      <c r="I672" s="2" t="s">
        <v>2070</v>
      </c>
      <c r="J672" s="2" t="s">
        <v>99</v>
      </c>
      <c r="K672" s="2" t="s">
        <v>24</v>
      </c>
      <c r="L672" s="2" t="s">
        <v>300</v>
      </c>
      <c r="M672" s="2" t="s">
        <v>208</v>
      </c>
      <c r="N672" s="2">
        <v>60653</v>
      </c>
      <c r="O672" s="2" t="s">
        <v>102</v>
      </c>
      <c r="P672" s="2" t="s">
        <v>2188</v>
      </c>
      <c r="Q672" s="2" t="s">
        <v>29</v>
      </c>
      <c r="R672" s="2" t="s">
        <v>53</v>
      </c>
      <c r="S672" s="2" t="s">
        <v>2189</v>
      </c>
      <c r="T672" s="6">
        <v>108.925</v>
      </c>
      <c r="U672" s="2">
        <v>1</v>
      </c>
      <c r="V672" s="9">
        <v>0.5</v>
      </c>
      <c r="W672" s="6">
        <v>-71.890500000000017</v>
      </c>
      <c r="X672" s="12">
        <f>Table1[[#This Row],[Profit$]]/Table1[[#This Row],[Sales$]]</f>
        <v>-0.66000000000000014</v>
      </c>
      <c r="Y672" s="13">
        <f>Table1[[#This Row],[Sales$]]-Table1[[#This Row],[Profit$]]</f>
        <v>180.81550000000001</v>
      </c>
      <c r="Z672" s="13">
        <f>Table1[[#This Row],[Sales$]]/Table1[[#This Row],[Quantity]]</f>
        <v>108.925</v>
      </c>
      <c r="AA672" s="13">
        <f>Table1[[#This Row],[Profit$]]/Table1[[#This Row],[Quantity]]</f>
        <v>-71.890500000000017</v>
      </c>
      <c r="AB672" s="4" t="str">
        <f>IF(Table1[[#This Row],[Profit$]]&lt;0,"loss","profit")</f>
        <v>loss</v>
      </c>
      <c r="AC672" s="4" t="str">
        <f>IF(Table1[[#This Row],[Discount]]&gt;0.2,"high",IF(Table1[[#This Row],[Discount]]&gt;0.1,"average","low"))</f>
        <v>high</v>
      </c>
      <c r="AD672" s="12">
        <f>Table1[[#This Row],[Profit$]]/Table1[[#This Row],[cost price$]]</f>
        <v>-0.39759036144578319</v>
      </c>
    </row>
    <row r="673" spans="1:30" ht="15.75" customHeight="1" x14ac:dyDescent="0.3">
      <c r="A673" s="2">
        <v>672</v>
      </c>
      <c r="B673" s="2" t="s">
        <v>2185</v>
      </c>
      <c r="C673" s="3">
        <v>42895</v>
      </c>
      <c r="D673" s="3" t="str">
        <f>TEXT(Table1[[#This Row],[Order Date]],"MMMM")</f>
        <v>June</v>
      </c>
      <c r="E673" s="3" t="str">
        <f>TEXT(Table1[[#This Row],[Order Date]],"YYYy")</f>
        <v>2017</v>
      </c>
      <c r="F673" s="3">
        <v>42899</v>
      </c>
      <c r="G673" s="2" t="s">
        <v>47</v>
      </c>
      <c r="H673" s="2" t="s">
        <v>2069</v>
      </c>
      <c r="I673" s="2" t="s">
        <v>2070</v>
      </c>
      <c r="J673" s="2" t="s">
        <v>99</v>
      </c>
      <c r="K673" s="2" t="s">
        <v>24</v>
      </c>
      <c r="L673" s="2" t="s">
        <v>300</v>
      </c>
      <c r="M673" s="2" t="s">
        <v>208</v>
      </c>
      <c r="N673" s="2">
        <v>60653</v>
      </c>
      <c r="O673" s="2" t="s">
        <v>102</v>
      </c>
      <c r="P673" s="2" t="s">
        <v>557</v>
      </c>
      <c r="Q673" s="2" t="s">
        <v>43</v>
      </c>
      <c r="R673" s="2" t="s">
        <v>87</v>
      </c>
      <c r="S673" s="2" t="s">
        <v>2190</v>
      </c>
      <c r="T673" s="6">
        <v>36.351999999999997</v>
      </c>
      <c r="U673" s="2">
        <v>8</v>
      </c>
      <c r="V673" s="9">
        <v>0.2</v>
      </c>
      <c r="W673" s="6">
        <v>11.359999999999998</v>
      </c>
      <c r="X673" s="12">
        <f>Table1[[#This Row],[Profit$]]/Table1[[#This Row],[Sales$]]</f>
        <v>0.31249999999999994</v>
      </c>
      <c r="Y673" s="13">
        <f>Table1[[#This Row],[Sales$]]-Table1[[#This Row],[Profit$]]</f>
        <v>24.991999999999997</v>
      </c>
      <c r="Z673" s="13">
        <f>Table1[[#This Row],[Sales$]]/Table1[[#This Row],[Quantity]]</f>
        <v>4.5439999999999996</v>
      </c>
      <c r="AA673" s="13">
        <f>Table1[[#This Row],[Profit$]]/Table1[[#This Row],[Quantity]]</f>
        <v>1.4199999999999997</v>
      </c>
      <c r="AB673" s="4" t="str">
        <f>IF(Table1[[#This Row],[Profit$]]&lt;0,"loss","profit")</f>
        <v>profit</v>
      </c>
      <c r="AC673" s="4" t="str">
        <f>IF(Table1[[#This Row],[Discount]]&gt;0.2,"high",IF(Table1[[#This Row],[Discount]]&gt;0.1,"average","low"))</f>
        <v>average</v>
      </c>
      <c r="AD673" s="12">
        <f>Table1[[#This Row],[Profit$]]/Table1[[#This Row],[cost price$]]</f>
        <v>0.45454545454545447</v>
      </c>
    </row>
    <row r="674" spans="1:30" ht="15.75" customHeight="1" x14ac:dyDescent="0.3">
      <c r="A674" s="2">
        <v>673</v>
      </c>
      <c r="B674" s="2" t="s">
        <v>2191</v>
      </c>
      <c r="C674" s="3">
        <v>42901</v>
      </c>
      <c r="D674" s="3" t="str">
        <f>TEXT(Table1[[#This Row],[Order Date]],"MMMM")</f>
        <v>June</v>
      </c>
      <c r="E674" s="3" t="str">
        <f>TEXT(Table1[[#This Row],[Order Date]],"YYYy")</f>
        <v>2017</v>
      </c>
      <c r="F674" s="3">
        <v>42908</v>
      </c>
      <c r="G674" s="2" t="s">
        <v>47</v>
      </c>
      <c r="H674" s="2" t="s">
        <v>1242</v>
      </c>
      <c r="I674" s="2" t="s">
        <v>1243</v>
      </c>
      <c r="J674" s="2" t="s">
        <v>23</v>
      </c>
      <c r="K674" s="2" t="s">
        <v>24</v>
      </c>
      <c r="L674" s="2" t="s">
        <v>1321</v>
      </c>
      <c r="M674" s="2" t="s">
        <v>208</v>
      </c>
      <c r="N674" s="2">
        <v>62301</v>
      </c>
      <c r="O674" s="2" t="s">
        <v>102</v>
      </c>
      <c r="P674" s="2" t="s">
        <v>2192</v>
      </c>
      <c r="Q674" s="2" t="s">
        <v>43</v>
      </c>
      <c r="R674" s="2" t="s">
        <v>65</v>
      </c>
      <c r="S674" s="2" t="s">
        <v>2193</v>
      </c>
      <c r="T674" s="6">
        <v>19.559999999999999</v>
      </c>
      <c r="U674" s="2">
        <v>5</v>
      </c>
      <c r="V674" s="9">
        <v>0.2</v>
      </c>
      <c r="W674" s="6">
        <v>1.7115</v>
      </c>
      <c r="X674" s="12">
        <f>Table1[[#This Row],[Profit$]]/Table1[[#This Row],[Sales$]]</f>
        <v>8.7500000000000008E-2</v>
      </c>
      <c r="Y674" s="13">
        <f>Table1[[#This Row],[Sales$]]-Table1[[#This Row],[Profit$]]</f>
        <v>17.848499999999998</v>
      </c>
      <c r="Z674" s="13">
        <f>Table1[[#This Row],[Sales$]]/Table1[[#This Row],[Quantity]]</f>
        <v>3.9119999999999999</v>
      </c>
      <c r="AA674" s="13">
        <f>Table1[[#This Row],[Profit$]]/Table1[[#This Row],[Quantity]]</f>
        <v>0.34229999999999999</v>
      </c>
      <c r="AB674" s="4" t="str">
        <f>IF(Table1[[#This Row],[Profit$]]&lt;0,"loss","profit")</f>
        <v>profit</v>
      </c>
      <c r="AC674" s="4" t="str">
        <f>IF(Table1[[#This Row],[Discount]]&gt;0.2,"high",IF(Table1[[#This Row],[Discount]]&gt;0.1,"average","low"))</f>
        <v>average</v>
      </c>
      <c r="AD674" s="12">
        <f>Table1[[#This Row],[Profit$]]/Table1[[#This Row],[cost price$]]</f>
        <v>9.5890410958904118E-2</v>
      </c>
    </row>
    <row r="675" spans="1:30" ht="15.75" customHeight="1" x14ac:dyDescent="0.3">
      <c r="A675" s="2">
        <v>674</v>
      </c>
      <c r="B675" s="2" t="s">
        <v>2194</v>
      </c>
      <c r="C675" s="3">
        <v>43074</v>
      </c>
      <c r="D675" s="3" t="str">
        <f>TEXT(Table1[[#This Row],[Order Date]],"MMMM")</f>
        <v>December</v>
      </c>
      <c r="E675" s="3" t="str">
        <f>TEXT(Table1[[#This Row],[Order Date]],"YYYy")</f>
        <v>2017</v>
      </c>
      <c r="F675" s="3">
        <v>43077</v>
      </c>
      <c r="G675" s="2" t="s">
        <v>185</v>
      </c>
      <c r="H675" s="2" t="s">
        <v>2195</v>
      </c>
      <c r="I675" s="2" t="s">
        <v>2196</v>
      </c>
      <c r="J675" s="2" t="s">
        <v>23</v>
      </c>
      <c r="K675" s="2" t="s">
        <v>24</v>
      </c>
      <c r="L675" s="2" t="s">
        <v>494</v>
      </c>
      <c r="M675" s="2" t="s">
        <v>251</v>
      </c>
      <c r="N675" s="2">
        <v>47201</v>
      </c>
      <c r="O675" s="2" t="s">
        <v>102</v>
      </c>
      <c r="P675" s="2" t="s">
        <v>2197</v>
      </c>
      <c r="Q675" s="2" t="s">
        <v>43</v>
      </c>
      <c r="R675" s="2" t="s">
        <v>75</v>
      </c>
      <c r="S675" s="2" t="s">
        <v>2198</v>
      </c>
      <c r="T675" s="6">
        <v>61.44</v>
      </c>
      <c r="U675" s="2">
        <v>3</v>
      </c>
      <c r="V675" s="9">
        <v>0</v>
      </c>
      <c r="W675" s="6">
        <v>16.588799999999999</v>
      </c>
      <c r="X675" s="12">
        <f>Table1[[#This Row],[Profit$]]/Table1[[#This Row],[Sales$]]</f>
        <v>0.27</v>
      </c>
      <c r="Y675" s="13">
        <f>Table1[[#This Row],[Sales$]]-Table1[[#This Row],[Profit$]]</f>
        <v>44.851199999999999</v>
      </c>
      <c r="Z675" s="13">
        <f>Table1[[#This Row],[Sales$]]/Table1[[#This Row],[Quantity]]</f>
        <v>20.48</v>
      </c>
      <c r="AA675" s="13">
        <f>Table1[[#This Row],[Profit$]]/Table1[[#This Row],[Quantity]]</f>
        <v>5.5295999999999994</v>
      </c>
      <c r="AB675" s="4" t="str">
        <f>IF(Table1[[#This Row],[Profit$]]&lt;0,"loss","profit")</f>
        <v>profit</v>
      </c>
      <c r="AC675" s="4" t="str">
        <f>IF(Table1[[#This Row],[Discount]]&gt;0.2,"high",IF(Table1[[#This Row],[Discount]]&gt;0.1,"average","low"))</f>
        <v>low</v>
      </c>
      <c r="AD675" s="12">
        <f>Table1[[#This Row],[Profit$]]/Table1[[#This Row],[cost price$]]</f>
        <v>0.36986301369863012</v>
      </c>
    </row>
    <row r="676" spans="1:30" ht="15.75" customHeight="1" x14ac:dyDescent="0.3">
      <c r="A676" s="2">
        <v>675</v>
      </c>
      <c r="B676" s="2" t="s">
        <v>2194</v>
      </c>
      <c r="C676" s="3">
        <v>43074</v>
      </c>
      <c r="D676" s="3" t="str">
        <f>TEXT(Table1[[#This Row],[Order Date]],"MMMM")</f>
        <v>December</v>
      </c>
      <c r="E676" s="3" t="str">
        <f>TEXT(Table1[[#This Row],[Order Date]],"YYYy")</f>
        <v>2017</v>
      </c>
      <c r="F676" s="3">
        <v>43077</v>
      </c>
      <c r="G676" s="2" t="s">
        <v>185</v>
      </c>
      <c r="H676" s="2" t="s">
        <v>2195</v>
      </c>
      <c r="I676" s="2" t="s">
        <v>2196</v>
      </c>
      <c r="J676" s="2" t="s">
        <v>23</v>
      </c>
      <c r="K676" s="2" t="s">
        <v>24</v>
      </c>
      <c r="L676" s="2" t="s">
        <v>494</v>
      </c>
      <c r="M676" s="2" t="s">
        <v>251</v>
      </c>
      <c r="N676" s="2">
        <v>47201</v>
      </c>
      <c r="O676" s="2" t="s">
        <v>102</v>
      </c>
      <c r="P676" s="2" t="s">
        <v>2199</v>
      </c>
      <c r="Q676" s="2" t="s">
        <v>43</v>
      </c>
      <c r="R676" s="2" t="s">
        <v>87</v>
      </c>
      <c r="S676" s="2" t="s">
        <v>2200</v>
      </c>
      <c r="T676" s="6">
        <v>38.9</v>
      </c>
      <c r="U676" s="2">
        <v>5</v>
      </c>
      <c r="V676" s="9">
        <v>0</v>
      </c>
      <c r="W676" s="6">
        <v>17.504999999999995</v>
      </c>
      <c r="X676" s="12">
        <f>Table1[[#This Row],[Profit$]]/Table1[[#This Row],[Sales$]]</f>
        <v>0.4499999999999999</v>
      </c>
      <c r="Y676" s="13">
        <f>Table1[[#This Row],[Sales$]]-Table1[[#This Row],[Profit$]]</f>
        <v>21.395000000000003</v>
      </c>
      <c r="Z676" s="13">
        <f>Table1[[#This Row],[Sales$]]/Table1[[#This Row],[Quantity]]</f>
        <v>7.7799999999999994</v>
      </c>
      <c r="AA676" s="13">
        <f>Table1[[#This Row],[Profit$]]/Table1[[#This Row],[Quantity]]</f>
        <v>3.500999999999999</v>
      </c>
      <c r="AB676" s="4" t="str">
        <f>IF(Table1[[#This Row],[Profit$]]&lt;0,"loss","profit")</f>
        <v>profit</v>
      </c>
      <c r="AC676" s="4" t="str">
        <f>IF(Table1[[#This Row],[Discount]]&gt;0.2,"high",IF(Table1[[#This Row],[Discount]]&gt;0.1,"average","low"))</f>
        <v>low</v>
      </c>
      <c r="AD676" s="12">
        <f>Table1[[#This Row],[Profit$]]/Table1[[#This Row],[cost price$]]</f>
        <v>0.8181818181818179</v>
      </c>
    </row>
    <row r="677" spans="1:30" ht="15.75" customHeight="1" x14ac:dyDescent="0.3">
      <c r="A677" s="2">
        <v>676</v>
      </c>
      <c r="B677" s="2" t="s">
        <v>2194</v>
      </c>
      <c r="C677" s="3">
        <v>43074</v>
      </c>
      <c r="D677" s="3" t="str">
        <f>TEXT(Table1[[#This Row],[Order Date]],"MMMM")</f>
        <v>December</v>
      </c>
      <c r="E677" s="3" t="str">
        <f>TEXT(Table1[[#This Row],[Order Date]],"YYYy")</f>
        <v>2017</v>
      </c>
      <c r="F677" s="3">
        <v>43077</v>
      </c>
      <c r="G677" s="2" t="s">
        <v>185</v>
      </c>
      <c r="H677" s="2" t="s">
        <v>2195</v>
      </c>
      <c r="I677" s="2" t="s">
        <v>2196</v>
      </c>
      <c r="J677" s="2" t="s">
        <v>23</v>
      </c>
      <c r="K677" s="2" t="s">
        <v>24</v>
      </c>
      <c r="L677" s="2" t="s">
        <v>494</v>
      </c>
      <c r="M677" s="2" t="s">
        <v>251</v>
      </c>
      <c r="N677" s="2">
        <v>47201</v>
      </c>
      <c r="O677" s="2" t="s">
        <v>102</v>
      </c>
      <c r="P677" s="2" t="s">
        <v>906</v>
      </c>
      <c r="Q677" s="2" t="s">
        <v>68</v>
      </c>
      <c r="R677" s="2" t="s">
        <v>158</v>
      </c>
      <c r="S677" s="2" t="s">
        <v>1786</v>
      </c>
      <c r="T677" s="6">
        <v>99.390000000000015</v>
      </c>
      <c r="U677" s="2">
        <v>3</v>
      </c>
      <c r="V677" s="9">
        <v>0</v>
      </c>
      <c r="W677" s="6">
        <v>40.749900000000004</v>
      </c>
      <c r="X677" s="12">
        <f>Table1[[#This Row],[Profit$]]/Table1[[#This Row],[Sales$]]</f>
        <v>0.41</v>
      </c>
      <c r="Y677" s="13">
        <f>Table1[[#This Row],[Sales$]]-Table1[[#This Row],[Profit$]]</f>
        <v>58.640100000000011</v>
      </c>
      <c r="Z677" s="13">
        <f>Table1[[#This Row],[Sales$]]/Table1[[#This Row],[Quantity]]</f>
        <v>33.130000000000003</v>
      </c>
      <c r="AA677" s="13">
        <f>Table1[[#This Row],[Profit$]]/Table1[[#This Row],[Quantity]]</f>
        <v>13.583300000000001</v>
      </c>
      <c r="AB677" s="4" t="str">
        <f>IF(Table1[[#This Row],[Profit$]]&lt;0,"loss","profit")</f>
        <v>profit</v>
      </c>
      <c r="AC677" s="4" t="str">
        <f>IF(Table1[[#This Row],[Discount]]&gt;0.2,"high",IF(Table1[[#This Row],[Discount]]&gt;0.1,"average","low"))</f>
        <v>low</v>
      </c>
      <c r="AD677" s="12">
        <f>Table1[[#This Row],[Profit$]]/Table1[[#This Row],[cost price$]]</f>
        <v>0.69491525423728806</v>
      </c>
    </row>
    <row r="678" spans="1:30" ht="15.75" customHeight="1" x14ac:dyDescent="0.3">
      <c r="A678" s="2">
        <v>677</v>
      </c>
      <c r="B678" s="2" t="s">
        <v>2201</v>
      </c>
      <c r="C678" s="3">
        <v>42812</v>
      </c>
      <c r="D678" s="3" t="str">
        <f>TEXT(Table1[[#This Row],[Order Date]],"MMMM")</f>
        <v>March</v>
      </c>
      <c r="E678" s="3" t="str">
        <f>TEXT(Table1[[#This Row],[Order Date]],"YYYy")</f>
        <v>2017</v>
      </c>
      <c r="F678" s="3">
        <v>42817</v>
      </c>
      <c r="G678" s="2" t="s">
        <v>47</v>
      </c>
      <c r="H678" s="2" t="s">
        <v>2202</v>
      </c>
      <c r="I678" s="2" t="s">
        <v>2203</v>
      </c>
      <c r="J678" s="2" t="s">
        <v>23</v>
      </c>
      <c r="K678" s="2" t="s">
        <v>24</v>
      </c>
      <c r="L678" s="2" t="s">
        <v>2204</v>
      </c>
      <c r="M678" s="2" t="s">
        <v>101</v>
      </c>
      <c r="N678" s="2">
        <v>75701</v>
      </c>
      <c r="O678" s="2" t="s">
        <v>102</v>
      </c>
      <c r="P678" s="2" t="s">
        <v>2205</v>
      </c>
      <c r="Q678" s="2" t="s">
        <v>43</v>
      </c>
      <c r="R678" s="2" t="s">
        <v>75</v>
      </c>
      <c r="S678" s="2" t="s">
        <v>2206</v>
      </c>
      <c r="T678" s="6">
        <v>2.6879999999999997</v>
      </c>
      <c r="U678" s="2">
        <v>3</v>
      </c>
      <c r="V678" s="9">
        <v>0.8</v>
      </c>
      <c r="W678" s="6">
        <v>-7.3920000000000021</v>
      </c>
      <c r="X678" s="12">
        <f>Table1[[#This Row],[Profit$]]/Table1[[#This Row],[Sales$]]</f>
        <v>-2.7500000000000009</v>
      </c>
      <c r="Y678" s="13">
        <f>Table1[[#This Row],[Sales$]]-Table1[[#This Row],[Profit$]]</f>
        <v>10.080000000000002</v>
      </c>
      <c r="Z678" s="13">
        <f>Table1[[#This Row],[Sales$]]/Table1[[#This Row],[Quantity]]</f>
        <v>0.89599999999999991</v>
      </c>
      <c r="AA678" s="13">
        <f>Table1[[#This Row],[Profit$]]/Table1[[#This Row],[Quantity]]</f>
        <v>-2.4640000000000009</v>
      </c>
      <c r="AB678" s="4" t="str">
        <f>IF(Table1[[#This Row],[Profit$]]&lt;0,"loss","profit")</f>
        <v>loss</v>
      </c>
      <c r="AC678" s="4" t="str">
        <f>IF(Table1[[#This Row],[Discount]]&gt;0.2,"high",IF(Table1[[#This Row],[Discount]]&gt;0.1,"average","low"))</f>
        <v>high</v>
      </c>
      <c r="AD678" s="12">
        <f>Table1[[#This Row],[Profit$]]/Table1[[#This Row],[cost price$]]</f>
        <v>-0.73333333333333339</v>
      </c>
    </row>
    <row r="679" spans="1:30" ht="15.75" customHeight="1" x14ac:dyDescent="0.3">
      <c r="A679" s="2">
        <v>678</v>
      </c>
      <c r="B679" s="2" t="s">
        <v>2201</v>
      </c>
      <c r="C679" s="3">
        <v>42812</v>
      </c>
      <c r="D679" s="3" t="str">
        <f>TEXT(Table1[[#This Row],[Order Date]],"MMMM")</f>
        <v>March</v>
      </c>
      <c r="E679" s="3" t="str">
        <f>TEXT(Table1[[#This Row],[Order Date]],"YYYy")</f>
        <v>2017</v>
      </c>
      <c r="F679" s="3">
        <v>42817</v>
      </c>
      <c r="G679" s="2" t="s">
        <v>47</v>
      </c>
      <c r="H679" s="2" t="s">
        <v>2202</v>
      </c>
      <c r="I679" s="2" t="s">
        <v>2203</v>
      </c>
      <c r="J679" s="2" t="s">
        <v>23</v>
      </c>
      <c r="K679" s="2" t="s">
        <v>24</v>
      </c>
      <c r="L679" s="2" t="s">
        <v>2204</v>
      </c>
      <c r="M679" s="2" t="s">
        <v>101</v>
      </c>
      <c r="N679" s="2">
        <v>75701</v>
      </c>
      <c r="O679" s="2" t="s">
        <v>102</v>
      </c>
      <c r="P679" s="2" t="s">
        <v>2207</v>
      </c>
      <c r="Q679" s="2" t="s">
        <v>68</v>
      </c>
      <c r="R679" s="2" t="s">
        <v>158</v>
      </c>
      <c r="S679" s="2" t="s">
        <v>2208</v>
      </c>
      <c r="T679" s="6">
        <v>27.816000000000003</v>
      </c>
      <c r="U679" s="2">
        <v>3</v>
      </c>
      <c r="V679" s="9">
        <v>0.2</v>
      </c>
      <c r="W679" s="6">
        <v>4.5200999999999958</v>
      </c>
      <c r="X679" s="12">
        <f>Table1[[#This Row],[Profit$]]/Table1[[#This Row],[Sales$]]</f>
        <v>0.16249999999999984</v>
      </c>
      <c r="Y679" s="13">
        <f>Table1[[#This Row],[Sales$]]-Table1[[#This Row],[Profit$]]</f>
        <v>23.295900000000007</v>
      </c>
      <c r="Z679" s="13">
        <f>Table1[[#This Row],[Sales$]]/Table1[[#This Row],[Quantity]]</f>
        <v>9.2720000000000002</v>
      </c>
      <c r="AA679" s="13">
        <f>Table1[[#This Row],[Profit$]]/Table1[[#This Row],[Quantity]]</f>
        <v>1.5066999999999986</v>
      </c>
      <c r="AB679" s="4" t="str">
        <f>IF(Table1[[#This Row],[Profit$]]&lt;0,"loss","profit")</f>
        <v>profit</v>
      </c>
      <c r="AC679" s="4" t="str">
        <f>IF(Table1[[#This Row],[Discount]]&gt;0.2,"high",IF(Table1[[#This Row],[Discount]]&gt;0.1,"average","low"))</f>
        <v>average</v>
      </c>
      <c r="AD679" s="12">
        <f>Table1[[#This Row],[Profit$]]/Table1[[#This Row],[cost price$]]</f>
        <v>0.19402985074626841</v>
      </c>
    </row>
    <row r="680" spans="1:30" ht="15.75" customHeight="1" x14ac:dyDescent="0.3">
      <c r="A680" s="2">
        <v>679</v>
      </c>
      <c r="B680" s="2" t="s">
        <v>2201</v>
      </c>
      <c r="C680" s="3">
        <v>42812</v>
      </c>
      <c r="D680" s="3" t="str">
        <f>TEXT(Table1[[#This Row],[Order Date]],"MMMM")</f>
        <v>March</v>
      </c>
      <c r="E680" s="3" t="str">
        <f>TEXT(Table1[[#This Row],[Order Date]],"YYYy")</f>
        <v>2017</v>
      </c>
      <c r="F680" s="3">
        <v>42817</v>
      </c>
      <c r="G680" s="2" t="s">
        <v>47</v>
      </c>
      <c r="H680" s="2" t="s">
        <v>2202</v>
      </c>
      <c r="I680" s="2" t="s">
        <v>2203</v>
      </c>
      <c r="J680" s="2" t="s">
        <v>23</v>
      </c>
      <c r="K680" s="2" t="s">
        <v>24</v>
      </c>
      <c r="L680" s="2" t="s">
        <v>2204</v>
      </c>
      <c r="M680" s="2" t="s">
        <v>101</v>
      </c>
      <c r="N680" s="2">
        <v>75701</v>
      </c>
      <c r="O680" s="2" t="s">
        <v>102</v>
      </c>
      <c r="P680" s="2" t="s">
        <v>2209</v>
      </c>
      <c r="Q680" s="2" t="s">
        <v>29</v>
      </c>
      <c r="R680" s="2" t="s">
        <v>62</v>
      </c>
      <c r="S680" s="2" t="s">
        <v>2210</v>
      </c>
      <c r="T680" s="6">
        <v>82.524000000000001</v>
      </c>
      <c r="U680" s="2">
        <v>3</v>
      </c>
      <c r="V680" s="9">
        <v>0.6</v>
      </c>
      <c r="W680" s="6">
        <v>-41.261999999999972</v>
      </c>
      <c r="X680" s="12">
        <f>Table1[[#This Row],[Profit$]]/Table1[[#This Row],[Sales$]]</f>
        <v>-0.49999999999999967</v>
      </c>
      <c r="Y680" s="13">
        <f>Table1[[#This Row],[Sales$]]-Table1[[#This Row],[Profit$]]</f>
        <v>123.78599999999997</v>
      </c>
      <c r="Z680" s="13">
        <f>Table1[[#This Row],[Sales$]]/Table1[[#This Row],[Quantity]]</f>
        <v>27.507999999999999</v>
      </c>
      <c r="AA680" s="13">
        <f>Table1[[#This Row],[Profit$]]/Table1[[#This Row],[Quantity]]</f>
        <v>-13.753999999999991</v>
      </c>
      <c r="AB680" s="4" t="str">
        <f>IF(Table1[[#This Row],[Profit$]]&lt;0,"loss","profit")</f>
        <v>loss</v>
      </c>
      <c r="AC680" s="4" t="str">
        <f>IF(Table1[[#This Row],[Discount]]&gt;0.2,"high",IF(Table1[[#This Row],[Discount]]&gt;0.1,"average","low"))</f>
        <v>high</v>
      </c>
      <c r="AD680" s="12">
        <f>Table1[[#This Row],[Profit$]]/Table1[[#This Row],[cost price$]]</f>
        <v>-0.3333333333333332</v>
      </c>
    </row>
    <row r="681" spans="1:30" ht="15.75" customHeight="1" x14ac:dyDescent="0.3">
      <c r="A681" s="2">
        <v>680</v>
      </c>
      <c r="B681" s="2" t="s">
        <v>2201</v>
      </c>
      <c r="C681" s="3">
        <v>42812</v>
      </c>
      <c r="D681" s="3" t="str">
        <f>TEXT(Table1[[#This Row],[Order Date]],"MMMM")</f>
        <v>March</v>
      </c>
      <c r="E681" s="3" t="str">
        <f>TEXT(Table1[[#This Row],[Order Date]],"YYYy")</f>
        <v>2017</v>
      </c>
      <c r="F681" s="3">
        <v>42817</v>
      </c>
      <c r="G681" s="2" t="s">
        <v>47</v>
      </c>
      <c r="H681" s="2" t="s">
        <v>2202</v>
      </c>
      <c r="I681" s="2" t="s">
        <v>2203</v>
      </c>
      <c r="J681" s="2" t="s">
        <v>23</v>
      </c>
      <c r="K681" s="2" t="s">
        <v>24</v>
      </c>
      <c r="L681" s="2" t="s">
        <v>2204</v>
      </c>
      <c r="M681" s="2" t="s">
        <v>101</v>
      </c>
      <c r="N681" s="2">
        <v>75701</v>
      </c>
      <c r="O681" s="2" t="s">
        <v>102</v>
      </c>
      <c r="P681" s="2" t="s">
        <v>2211</v>
      </c>
      <c r="Q681" s="2" t="s">
        <v>43</v>
      </c>
      <c r="R681" s="2" t="s">
        <v>72</v>
      </c>
      <c r="S681" s="2" t="s">
        <v>2212</v>
      </c>
      <c r="T681" s="6">
        <v>182.99399999999997</v>
      </c>
      <c r="U681" s="2">
        <v>3</v>
      </c>
      <c r="V681" s="9">
        <v>0.8</v>
      </c>
      <c r="W681" s="6">
        <v>-320.23950000000013</v>
      </c>
      <c r="X681" s="12">
        <f>Table1[[#This Row],[Profit$]]/Table1[[#This Row],[Sales$]]</f>
        <v>-1.7500000000000011</v>
      </c>
      <c r="Y681" s="13">
        <f>Table1[[#This Row],[Sales$]]-Table1[[#This Row],[Profit$]]</f>
        <v>503.23350000000011</v>
      </c>
      <c r="Z681" s="13">
        <f>Table1[[#This Row],[Sales$]]/Table1[[#This Row],[Quantity]]</f>
        <v>60.99799999999999</v>
      </c>
      <c r="AA681" s="13">
        <f>Table1[[#This Row],[Profit$]]/Table1[[#This Row],[Quantity]]</f>
        <v>-106.74650000000004</v>
      </c>
      <c r="AB681" s="4" t="str">
        <f>IF(Table1[[#This Row],[Profit$]]&lt;0,"loss","profit")</f>
        <v>loss</v>
      </c>
      <c r="AC681" s="4" t="str">
        <f>IF(Table1[[#This Row],[Discount]]&gt;0.2,"high",IF(Table1[[#This Row],[Discount]]&gt;0.1,"average","low"))</f>
        <v>high</v>
      </c>
      <c r="AD681" s="12">
        <f>Table1[[#This Row],[Profit$]]/Table1[[#This Row],[cost price$]]</f>
        <v>-0.63636363636363646</v>
      </c>
    </row>
    <row r="682" spans="1:30" ht="15.75" customHeight="1" x14ac:dyDescent="0.3">
      <c r="A682" s="2">
        <v>681</v>
      </c>
      <c r="B682" s="2" t="s">
        <v>2213</v>
      </c>
      <c r="C682" s="3">
        <v>42693</v>
      </c>
      <c r="D682" s="3" t="str">
        <f>TEXT(Table1[[#This Row],[Order Date]],"MMMM")</f>
        <v>November</v>
      </c>
      <c r="E682" s="3" t="str">
        <f>TEXT(Table1[[#This Row],[Order Date]],"YYYy")</f>
        <v>2016</v>
      </c>
      <c r="F682" s="3">
        <v>42698</v>
      </c>
      <c r="G682" s="2" t="s">
        <v>47</v>
      </c>
      <c r="H682" s="2" t="s">
        <v>2214</v>
      </c>
      <c r="I682" s="2" t="s">
        <v>2215</v>
      </c>
      <c r="J682" s="2" t="s">
        <v>23</v>
      </c>
      <c r="K682" s="2" t="s">
        <v>24</v>
      </c>
      <c r="L682" s="2" t="s">
        <v>263</v>
      </c>
      <c r="M682" s="2" t="s">
        <v>264</v>
      </c>
      <c r="N682" s="2">
        <v>10024</v>
      </c>
      <c r="O682" s="2" t="s">
        <v>145</v>
      </c>
      <c r="P682" s="2" t="s">
        <v>2216</v>
      </c>
      <c r="Q682" s="2" t="s">
        <v>43</v>
      </c>
      <c r="R682" s="2" t="s">
        <v>72</v>
      </c>
      <c r="S682" s="2" t="s">
        <v>2217</v>
      </c>
      <c r="T682" s="6">
        <v>14.352000000000002</v>
      </c>
      <c r="U682" s="2">
        <v>3</v>
      </c>
      <c r="V682" s="9">
        <v>0.2</v>
      </c>
      <c r="W682" s="6">
        <v>4.6643999999999988</v>
      </c>
      <c r="X682" s="12">
        <f>Table1[[#This Row],[Profit$]]/Table1[[#This Row],[Sales$]]</f>
        <v>0.32499999999999984</v>
      </c>
      <c r="Y682" s="13">
        <f>Table1[[#This Row],[Sales$]]-Table1[[#This Row],[Profit$]]</f>
        <v>9.6876000000000033</v>
      </c>
      <c r="Z682" s="13">
        <f>Table1[[#This Row],[Sales$]]/Table1[[#This Row],[Quantity]]</f>
        <v>4.7840000000000007</v>
      </c>
      <c r="AA682" s="13">
        <f>Table1[[#This Row],[Profit$]]/Table1[[#This Row],[Quantity]]</f>
        <v>1.5547999999999995</v>
      </c>
      <c r="AB682" s="4" t="str">
        <f>IF(Table1[[#This Row],[Profit$]]&lt;0,"loss","profit")</f>
        <v>profit</v>
      </c>
      <c r="AC682" s="4" t="str">
        <f>IF(Table1[[#This Row],[Discount]]&gt;0.2,"high",IF(Table1[[#This Row],[Discount]]&gt;0.1,"average","low"))</f>
        <v>average</v>
      </c>
      <c r="AD682" s="12">
        <f>Table1[[#This Row],[Profit$]]/Table1[[#This Row],[cost price$]]</f>
        <v>0.48148148148148118</v>
      </c>
    </row>
    <row r="683" spans="1:30" ht="15.75" customHeight="1" x14ac:dyDescent="0.3">
      <c r="A683" s="2">
        <v>682</v>
      </c>
      <c r="B683" s="2" t="s">
        <v>2213</v>
      </c>
      <c r="C683" s="3">
        <v>42693</v>
      </c>
      <c r="D683" s="3" t="str">
        <f>TEXT(Table1[[#This Row],[Order Date]],"MMMM")</f>
        <v>November</v>
      </c>
      <c r="E683" s="3" t="str">
        <f>TEXT(Table1[[#This Row],[Order Date]],"YYYy")</f>
        <v>2016</v>
      </c>
      <c r="F683" s="3">
        <v>42698</v>
      </c>
      <c r="G683" s="2" t="s">
        <v>47</v>
      </c>
      <c r="H683" s="2" t="s">
        <v>2214</v>
      </c>
      <c r="I683" s="2" t="s">
        <v>2215</v>
      </c>
      <c r="J683" s="2" t="s">
        <v>23</v>
      </c>
      <c r="K683" s="2" t="s">
        <v>24</v>
      </c>
      <c r="L683" s="2" t="s">
        <v>263</v>
      </c>
      <c r="M683" s="2" t="s">
        <v>264</v>
      </c>
      <c r="N683" s="2">
        <v>10024</v>
      </c>
      <c r="O683" s="2" t="s">
        <v>145</v>
      </c>
      <c r="P683" s="2" t="s">
        <v>2218</v>
      </c>
      <c r="Q683" s="2" t="s">
        <v>43</v>
      </c>
      <c r="R683" s="2" t="s">
        <v>56</v>
      </c>
      <c r="S683" s="2" t="s">
        <v>2219</v>
      </c>
      <c r="T683" s="6">
        <v>64.959999999999994</v>
      </c>
      <c r="U683" s="2">
        <v>2</v>
      </c>
      <c r="V683" s="9">
        <v>0</v>
      </c>
      <c r="W683" s="6">
        <v>2.598399999999998</v>
      </c>
      <c r="X683" s="12">
        <f>Table1[[#This Row],[Profit$]]/Table1[[#This Row],[Sales$]]</f>
        <v>3.9999999999999973E-2</v>
      </c>
      <c r="Y683" s="13">
        <f>Table1[[#This Row],[Sales$]]-Table1[[#This Row],[Profit$]]</f>
        <v>62.361599999999996</v>
      </c>
      <c r="Z683" s="13">
        <f>Table1[[#This Row],[Sales$]]/Table1[[#This Row],[Quantity]]</f>
        <v>32.479999999999997</v>
      </c>
      <c r="AA683" s="13">
        <f>Table1[[#This Row],[Profit$]]/Table1[[#This Row],[Quantity]]</f>
        <v>1.299199999999999</v>
      </c>
      <c r="AB683" s="4" t="str">
        <f>IF(Table1[[#This Row],[Profit$]]&lt;0,"loss","profit")</f>
        <v>profit</v>
      </c>
      <c r="AC683" s="4" t="str">
        <f>IF(Table1[[#This Row],[Discount]]&gt;0.2,"high",IF(Table1[[#This Row],[Discount]]&gt;0.1,"average","low"))</f>
        <v>low</v>
      </c>
      <c r="AD683" s="12">
        <f>Table1[[#This Row],[Profit$]]/Table1[[#This Row],[cost price$]]</f>
        <v>4.1666666666666637E-2</v>
      </c>
    </row>
    <row r="684" spans="1:30" ht="15.75" customHeight="1" x14ac:dyDescent="0.3">
      <c r="A684" s="2">
        <v>683</v>
      </c>
      <c r="B684" s="2" t="s">
        <v>2213</v>
      </c>
      <c r="C684" s="3">
        <v>42693</v>
      </c>
      <c r="D684" s="3" t="str">
        <f>TEXT(Table1[[#This Row],[Order Date]],"MMMM")</f>
        <v>November</v>
      </c>
      <c r="E684" s="3" t="str">
        <f>TEXT(Table1[[#This Row],[Order Date]],"YYYy")</f>
        <v>2016</v>
      </c>
      <c r="F684" s="3">
        <v>42698</v>
      </c>
      <c r="G684" s="2" t="s">
        <v>47</v>
      </c>
      <c r="H684" s="2" t="s">
        <v>2214</v>
      </c>
      <c r="I684" s="2" t="s">
        <v>2215</v>
      </c>
      <c r="J684" s="2" t="s">
        <v>23</v>
      </c>
      <c r="K684" s="2" t="s">
        <v>24</v>
      </c>
      <c r="L684" s="2" t="s">
        <v>263</v>
      </c>
      <c r="M684" s="2" t="s">
        <v>264</v>
      </c>
      <c r="N684" s="2">
        <v>10024</v>
      </c>
      <c r="O684" s="2" t="s">
        <v>145</v>
      </c>
      <c r="P684" s="2" t="s">
        <v>1767</v>
      </c>
      <c r="Q684" s="2" t="s">
        <v>43</v>
      </c>
      <c r="R684" s="2" t="s">
        <v>56</v>
      </c>
      <c r="S684" s="2" t="s">
        <v>1768</v>
      </c>
      <c r="T684" s="6">
        <v>68.599999999999994</v>
      </c>
      <c r="U684" s="2">
        <v>4</v>
      </c>
      <c r="V684" s="9">
        <v>0</v>
      </c>
      <c r="W684" s="6">
        <v>18.521999999999998</v>
      </c>
      <c r="X684" s="12">
        <f>Table1[[#This Row],[Profit$]]/Table1[[#This Row],[Sales$]]</f>
        <v>0.27</v>
      </c>
      <c r="Y684" s="13">
        <f>Table1[[#This Row],[Sales$]]-Table1[[#This Row],[Profit$]]</f>
        <v>50.077999999999996</v>
      </c>
      <c r="Z684" s="13">
        <f>Table1[[#This Row],[Sales$]]/Table1[[#This Row],[Quantity]]</f>
        <v>17.149999999999999</v>
      </c>
      <c r="AA684" s="13">
        <f>Table1[[#This Row],[Profit$]]/Table1[[#This Row],[Quantity]]</f>
        <v>4.6304999999999996</v>
      </c>
      <c r="AB684" s="4" t="str">
        <f>IF(Table1[[#This Row],[Profit$]]&lt;0,"loss","profit")</f>
        <v>profit</v>
      </c>
      <c r="AC684" s="4" t="str">
        <f>IF(Table1[[#This Row],[Discount]]&gt;0.2,"high",IF(Table1[[#This Row],[Discount]]&gt;0.1,"average","low"))</f>
        <v>low</v>
      </c>
      <c r="AD684" s="12">
        <f>Table1[[#This Row],[Profit$]]/Table1[[#This Row],[cost price$]]</f>
        <v>0.36986301369863012</v>
      </c>
    </row>
    <row r="685" spans="1:30" ht="15.75" customHeight="1" x14ac:dyDescent="0.3">
      <c r="A685" s="2">
        <v>684</v>
      </c>
      <c r="B685" s="2" t="s">
        <v>2220</v>
      </c>
      <c r="C685" s="3">
        <v>43043</v>
      </c>
      <c r="D685" s="3" t="str">
        <f>TEXT(Table1[[#This Row],[Order Date]],"MMMM")</f>
        <v>November</v>
      </c>
      <c r="E685" s="3" t="str">
        <f>TEXT(Table1[[#This Row],[Order Date]],"YYYy")</f>
        <v>2017</v>
      </c>
      <c r="F685" s="3">
        <v>43043</v>
      </c>
      <c r="G685" s="2" t="s">
        <v>1290</v>
      </c>
      <c r="H685" s="2" t="s">
        <v>2221</v>
      </c>
      <c r="I685" s="2" t="s">
        <v>2222</v>
      </c>
      <c r="J685" s="2" t="s">
        <v>38</v>
      </c>
      <c r="K685" s="2" t="s">
        <v>24</v>
      </c>
      <c r="L685" s="2" t="s">
        <v>2223</v>
      </c>
      <c r="M685" s="2" t="s">
        <v>85</v>
      </c>
      <c r="N685" s="2">
        <v>27217</v>
      </c>
      <c r="O685" s="2" t="s">
        <v>27</v>
      </c>
      <c r="P685" s="2" t="s">
        <v>2224</v>
      </c>
      <c r="Q685" s="2" t="s">
        <v>68</v>
      </c>
      <c r="R685" s="2" t="s">
        <v>681</v>
      </c>
      <c r="S685" s="2" t="s">
        <v>2225</v>
      </c>
      <c r="T685" s="6">
        <v>7999.98</v>
      </c>
      <c r="U685" s="2">
        <v>4</v>
      </c>
      <c r="V685" s="9">
        <v>0.5</v>
      </c>
      <c r="W685" s="6">
        <v>-3839.9903999999988</v>
      </c>
      <c r="X685" s="12">
        <f>Table1[[#This Row],[Profit$]]/Table1[[#This Row],[Sales$]]</f>
        <v>-0.47999999999999987</v>
      </c>
      <c r="Y685" s="13">
        <f>Table1[[#This Row],[Sales$]]-Table1[[#This Row],[Profit$]]</f>
        <v>11839.970399999998</v>
      </c>
      <c r="Z685" s="13">
        <f>Table1[[#This Row],[Sales$]]/Table1[[#This Row],[Quantity]]</f>
        <v>1999.9949999999999</v>
      </c>
      <c r="AA685" s="13">
        <f>Table1[[#This Row],[Profit$]]/Table1[[#This Row],[Quantity]]</f>
        <v>-959.99759999999969</v>
      </c>
      <c r="AB685" s="4" t="str">
        <f>IF(Table1[[#This Row],[Profit$]]&lt;0,"loss","profit")</f>
        <v>loss</v>
      </c>
      <c r="AC685" s="4" t="str">
        <f>IF(Table1[[#This Row],[Discount]]&gt;0.2,"high",IF(Table1[[#This Row],[Discount]]&gt;0.1,"average","low"))</f>
        <v>high</v>
      </c>
      <c r="AD685" s="12">
        <f>Table1[[#This Row],[Profit$]]/Table1[[#This Row],[cost price$]]</f>
        <v>-0.32432432432432429</v>
      </c>
    </row>
    <row r="686" spans="1:30" ht="15.75" customHeight="1" x14ac:dyDescent="0.3">
      <c r="A686" s="2">
        <v>685</v>
      </c>
      <c r="B686" s="2" t="s">
        <v>2220</v>
      </c>
      <c r="C686" s="3">
        <v>43043</v>
      </c>
      <c r="D686" s="3" t="str">
        <f>TEXT(Table1[[#This Row],[Order Date]],"MMMM")</f>
        <v>November</v>
      </c>
      <c r="E686" s="3" t="str">
        <f>TEXT(Table1[[#This Row],[Order Date]],"YYYy")</f>
        <v>2017</v>
      </c>
      <c r="F686" s="3">
        <v>43043</v>
      </c>
      <c r="G686" s="2" t="s">
        <v>1290</v>
      </c>
      <c r="H686" s="2" t="s">
        <v>2221</v>
      </c>
      <c r="I686" s="2" t="s">
        <v>2222</v>
      </c>
      <c r="J686" s="2" t="s">
        <v>38</v>
      </c>
      <c r="K686" s="2" t="s">
        <v>24</v>
      </c>
      <c r="L686" s="2" t="s">
        <v>2223</v>
      </c>
      <c r="M686" s="2" t="s">
        <v>85</v>
      </c>
      <c r="N686" s="2">
        <v>27217</v>
      </c>
      <c r="O686" s="2" t="s">
        <v>27</v>
      </c>
      <c r="P686" s="2" t="s">
        <v>2134</v>
      </c>
      <c r="Q686" s="2" t="s">
        <v>43</v>
      </c>
      <c r="R686" s="2" t="s">
        <v>75</v>
      </c>
      <c r="S686" s="2" t="s">
        <v>2135</v>
      </c>
      <c r="T686" s="6">
        <v>167.44000000000003</v>
      </c>
      <c r="U686" s="2">
        <v>2</v>
      </c>
      <c r="V686" s="9">
        <v>0.2</v>
      </c>
      <c r="W686" s="6">
        <v>14.650999999999989</v>
      </c>
      <c r="X686" s="12">
        <f>Table1[[#This Row],[Profit$]]/Table1[[#This Row],[Sales$]]</f>
        <v>8.7499999999999925E-2</v>
      </c>
      <c r="Y686" s="13">
        <f>Table1[[#This Row],[Sales$]]-Table1[[#This Row],[Profit$]]</f>
        <v>152.78900000000004</v>
      </c>
      <c r="Z686" s="13">
        <f>Table1[[#This Row],[Sales$]]/Table1[[#This Row],[Quantity]]</f>
        <v>83.720000000000013</v>
      </c>
      <c r="AA686" s="13">
        <f>Table1[[#This Row],[Profit$]]/Table1[[#This Row],[Quantity]]</f>
        <v>7.3254999999999946</v>
      </c>
      <c r="AB686" s="4" t="str">
        <f>IF(Table1[[#This Row],[Profit$]]&lt;0,"loss","profit")</f>
        <v>profit</v>
      </c>
      <c r="AC686" s="4" t="str">
        <f>IF(Table1[[#This Row],[Discount]]&gt;0.2,"high",IF(Table1[[#This Row],[Discount]]&gt;0.1,"average","low"))</f>
        <v>average</v>
      </c>
      <c r="AD686" s="12">
        <f>Table1[[#This Row],[Profit$]]/Table1[[#This Row],[cost price$]]</f>
        <v>9.5890410958904007E-2</v>
      </c>
    </row>
    <row r="687" spans="1:30" ht="15.75" customHeight="1" x14ac:dyDescent="0.3">
      <c r="A687" s="2">
        <v>686</v>
      </c>
      <c r="B687" s="2" t="s">
        <v>2226</v>
      </c>
      <c r="C687" s="3">
        <v>41825</v>
      </c>
      <c r="D687" s="3" t="str">
        <f>TEXT(Table1[[#This Row],[Order Date]],"MMMM")</f>
        <v>July</v>
      </c>
      <c r="E687" s="3" t="str">
        <f>TEXT(Table1[[#This Row],[Order Date]],"YYYy")</f>
        <v>2014</v>
      </c>
      <c r="F687" s="3">
        <v>41828</v>
      </c>
      <c r="G687" s="2" t="s">
        <v>185</v>
      </c>
      <c r="H687" s="2" t="s">
        <v>2227</v>
      </c>
      <c r="I687" s="2" t="s">
        <v>2228</v>
      </c>
      <c r="J687" s="2" t="s">
        <v>23</v>
      </c>
      <c r="K687" s="2" t="s">
        <v>24</v>
      </c>
      <c r="L687" s="2" t="s">
        <v>325</v>
      </c>
      <c r="M687" s="2" t="s">
        <v>1489</v>
      </c>
      <c r="N687" s="2">
        <v>39212</v>
      </c>
      <c r="O687" s="2" t="s">
        <v>27</v>
      </c>
      <c r="P687" s="2" t="s">
        <v>1312</v>
      </c>
      <c r="Q687" s="2" t="s">
        <v>68</v>
      </c>
      <c r="R687" s="2" t="s">
        <v>158</v>
      </c>
      <c r="S687" s="2" t="s">
        <v>1313</v>
      </c>
      <c r="T687" s="6">
        <v>479.97</v>
      </c>
      <c r="U687" s="2">
        <v>3</v>
      </c>
      <c r="V687" s="9">
        <v>0</v>
      </c>
      <c r="W687" s="6">
        <v>163.18979999999999</v>
      </c>
      <c r="X687" s="12">
        <f>Table1[[#This Row],[Profit$]]/Table1[[#This Row],[Sales$]]</f>
        <v>0.33999999999999997</v>
      </c>
      <c r="Y687" s="13">
        <f>Table1[[#This Row],[Sales$]]-Table1[[#This Row],[Profit$]]</f>
        <v>316.78020000000004</v>
      </c>
      <c r="Z687" s="13">
        <f>Table1[[#This Row],[Sales$]]/Table1[[#This Row],[Quantity]]</f>
        <v>159.99</v>
      </c>
      <c r="AA687" s="13">
        <f>Table1[[#This Row],[Profit$]]/Table1[[#This Row],[Quantity]]</f>
        <v>54.396599999999999</v>
      </c>
      <c r="AB687" s="4" t="str">
        <f>IF(Table1[[#This Row],[Profit$]]&lt;0,"loss","profit")</f>
        <v>profit</v>
      </c>
      <c r="AC687" s="4" t="str">
        <f>IF(Table1[[#This Row],[Discount]]&gt;0.2,"high",IF(Table1[[#This Row],[Discount]]&gt;0.1,"average","low"))</f>
        <v>low</v>
      </c>
      <c r="AD687" s="12">
        <f>Table1[[#This Row],[Profit$]]/Table1[[#This Row],[cost price$]]</f>
        <v>0.51515151515151503</v>
      </c>
    </row>
    <row r="688" spans="1:30" ht="15.75" customHeight="1" x14ac:dyDescent="0.3">
      <c r="A688" s="2">
        <v>687</v>
      </c>
      <c r="B688" s="2" t="s">
        <v>2226</v>
      </c>
      <c r="C688" s="3">
        <v>41825</v>
      </c>
      <c r="D688" s="3" t="str">
        <f>TEXT(Table1[[#This Row],[Order Date]],"MMMM")</f>
        <v>July</v>
      </c>
      <c r="E688" s="3" t="str">
        <f>TEXT(Table1[[#This Row],[Order Date]],"YYYy")</f>
        <v>2014</v>
      </c>
      <c r="F688" s="3">
        <v>41828</v>
      </c>
      <c r="G688" s="2" t="s">
        <v>185</v>
      </c>
      <c r="H688" s="2" t="s">
        <v>2227</v>
      </c>
      <c r="I688" s="2" t="s">
        <v>2228</v>
      </c>
      <c r="J688" s="2" t="s">
        <v>23</v>
      </c>
      <c r="K688" s="2" t="s">
        <v>24</v>
      </c>
      <c r="L688" s="2" t="s">
        <v>325</v>
      </c>
      <c r="M688" s="2" t="s">
        <v>1489</v>
      </c>
      <c r="N688" s="2">
        <v>39212</v>
      </c>
      <c r="O688" s="2" t="s">
        <v>27</v>
      </c>
      <c r="P688" s="2" t="s">
        <v>2229</v>
      </c>
      <c r="Q688" s="2" t="s">
        <v>43</v>
      </c>
      <c r="R688" s="2" t="s">
        <v>44</v>
      </c>
      <c r="S688" s="2" t="s">
        <v>2230</v>
      </c>
      <c r="T688" s="6">
        <v>14.62</v>
      </c>
      <c r="U688" s="2">
        <v>2</v>
      </c>
      <c r="V688" s="9">
        <v>0</v>
      </c>
      <c r="W688" s="6">
        <v>6.8713999999999995</v>
      </c>
      <c r="X688" s="12">
        <f>Table1[[#This Row],[Profit$]]/Table1[[#This Row],[Sales$]]</f>
        <v>0.47</v>
      </c>
      <c r="Y688" s="13">
        <f>Table1[[#This Row],[Sales$]]-Table1[[#This Row],[Profit$]]</f>
        <v>7.7485999999999997</v>
      </c>
      <c r="Z688" s="13">
        <f>Table1[[#This Row],[Sales$]]/Table1[[#This Row],[Quantity]]</f>
        <v>7.31</v>
      </c>
      <c r="AA688" s="13">
        <f>Table1[[#This Row],[Profit$]]/Table1[[#This Row],[Quantity]]</f>
        <v>3.4356999999999998</v>
      </c>
      <c r="AB688" s="4" t="str">
        <f>IF(Table1[[#This Row],[Profit$]]&lt;0,"loss","profit")</f>
        <v>profit</v>
      </c>
      <c r="AC688" s="4" t="str">
        <f>IF(Table1[[#This Row],[Discount]]&gt;0.2,"high",IF(Table1[[#This Row],[Discount]]&gt;0.1,"average","low"))</f>
        <v>low</v>
      </c>
      <c r="AD688" s="12">
        <f>Table1[[#This Row],[Profit$]]/Table1[[#This Row],[cost price$]]</f>
        <v>0.8867924528301887</v>
      </c>
    </row>
    <row r="689" spans="1:30" ht="15.75" customHeight="1" x14ac:dyDescent="0.3">
      <c r="A689" s="2">
        <v>688</v>
      </c>
      <c r="B689" s="2" t="s">
        <v>2226</v>
      </c>
      <c r="C689" s="3">
        <v>41825</v>
      </c>
      <c r="D689" s="3" t="str">
        <f>TEXT(Table1[[#This Row],[Order Date]],"MMMM")</f>
        <v>July</v>
      </c>
      <c r="E689" s="3" t="str">
        <f>TEXT(Table1[[#This Row],[Order Date]],"YYYy")</f>
        <v>2014</v>
      </c>
      <c r="F689" s="3">
        <v>41828</v>
      </c>
      <c r="G689" s="2" t="s">
        <v>185</v>
      </c>
      <c r="H689" s="2" t="s">
        <v>2227</v>
      </c>
      <c r="I689" s="2" t="s">
        <v>2228</v>
      </c>
      <c r="J689" s="2" t="s">
        <v>23</v>
      </c>
      <c r="K689" s="2" t="s">
        <v>24</v>
      </c>
      <c r="L689" s="2" t="s">
        <v>325</v>
      </c>
      <c r="M689" s="2" t="s">
        <v>1489</v>
      </c>
      <c r="N689" s="2">
        <v>39212</v>
      </c>
      <c r="O689" s="2" t="s">
        <v>27</v>
      </c>
      <c r="P689" s="2" t="s">
        <v>401</v>
      </c>
      <c r="Q689" s="2" t="s">
        <v>43</v>
      </c>
      <c r="R689" s="2" t="s">
        <v>87</v>
      </c>
      <c r="S689" s="2" t="s">
        <v>402</v>
      </c>
      <c r="T689" s="6">
        <v>19.440000000000001</v>
      </c>
      <c r="U689" s="2">
        <v>3</v>
      </c>
      <c r="V689" s="9">
        <v>0</v>
      </c>
      <c r="W689" s="6">
        <v>9.3312000000000008</v>
      </c>
      <c r="X689" s="12">
        <f>Table1[[#This Row],[Profit$]]/Table1[[#This Row],[Sales$]]</f>
        <v>0.48000000000000004</v>
      </c>
      <c r="Y689" s="13">
        <f>Table1[[#This Row],[Sales$]]-Table1[[#This Row],[Profit$]]</f>
        <v>10.1088</v>
      </c>
      <c r="Z689" s="13">
        <f>Table1[[#This Row],[Sales$]]/Table1[[#This Row],[Quantity]]</f>
        <v>6.48</v>
      </c>
      <c r="AA689" s="13">
        <f>Table1[[#This Row],[Profit$]]/Table1[[#This Row],[Quantity]]</f>
        <v>3.1104000000000003</v>
      </c>
      <c r="AB689" s="4" t="str">
        <f>IF(Table1[[#This Row],[Profit$]]&lt;0,"loss","profit")</f>
        <v>profit</v>
      </c>
      <c r="AC689" s="4" t="str">
        <f>IF(Table1[[#This Row],[Discount]]&gt;0.2,"high",IF(Table1[[#This Row],[Discount]]&gt;0.1,"average","low"))</f>
        <v>low</v>
      </c>
      <c r="AD689" s="12">
        <f>Table1[[#This Row],[Profit$]]/Table1[[#This Row],[cost price$]]</f>
        <v>0.92307692307692313</v>
      </c>
    </row>
    <row r="690" spans="1:30" ht="15.75" customHeight="1" x14ac:dyDescent="0.3">
      <c r="A690" s="2">
        <v>689</v>
      </c>
      <c r="B690" s="2" t="s">
        <v>2231</v>
      </c>
      <c r="C690" s="3">
        <v>43094</v>
      </c>
      <c r="D690" s="3" t="str">
        <f>TEXT(Table1[[#This Row],[Order Date]],"MMMM")</f>
        <v>December</v>
      </c>
      <c r="E690" s="3" t="str">
        <f>TEXT(Table1[[#This Row],[Order Date]],"YYYy")</f>
        <v>2017</v>
      </c>
      <c r="F690" s="3">
        <v>43098</v>
      </c>
      <c r="G690" s="2" t="s">
        <v>47</v>
      </c>
      <c r="H690" s="2" t="s">
        <v>2232</v>
      </c>
      <c r="I690" s="2" t="s">
        <v>2233</v>
      </c>
      <c r="J690" s="2" t="s">
        <v>23</v>
      </c>
      <c r="K690" s="2" t="s">
        <v>24</v>
      </c>
      <c r="L690" s="2" t="s">
        <v>263</v>
      </c>
      <c r="M690" s="2" t="s">
        <v>264</v>
      </c>
      <c r="N690" s="2">
        <v>10035</v>
      </c>
      <c r="O690" s="2" t="s">
        <v>145</v>
      </c>
      <c r="P690" s="2" t="s">
        <v>2234</v>
      </c>
      <c r="Q690" s="2" t="s">
        <v>29</v>
      </c>
      <c r="R690" s="2" t="s">
        <v>30</v>
      </c>
      <c r="S690" s="2" t="s">
        <v>2235</v>
      </c>
      <c r="T690" s="6">
        <v>191.98400000000001</v>
      </c>
      <c r="U690" s="2">
        <v>2</v>
      </c>
      <c r="V690" s="9">
        <v>0.2</v>
      </c>
      <c r="W690" s="6">
        <v>4.7995999999999768</v>
      </c>
      <c r="X690" s="12">
        <f>Table1[[#This Row],[Profit$]]/Table1[[#This Row],[Sales$]]</f>
        <v>2.4999999999999876E-2</v>
      </c>
      <c r="Y690" s="13">
        <f>Table1[[#This Row],[Sales$]]-Table1[[#This Row],[Profit$]]</f>
        <v>187.18440000000004</v>
      </c>
      <c r="Z690" s="13">
        <f>Table1[[#This Row],[Sales$]]/Table1[[#This Row],[Quantity]]</f>
        <v>95.992000000000004</v>
      </c>
      <c r="AA690" s="13">
        <f>Table1[[#This Row],[Profit$]]/Table1[[#This Row],[Quantity]]</f>
        <v>2.3997999999999884</v>
      </c>
      <c r="AB690" s="4" t="str">
        <f>IF(Table1[[#This Row],[Profit$]]&lt;0,"loss","profit")</f>
        <v>profit</v>
      </c>
      <c r="AC690" s="4" t="str">
        <f>IF(Table1[[#This Row],[Discount]]&gt;0.2,"high",IF(Table1[[#This Row],[Discount]]&gt;0.1,"average","low"))</f>
        <v>average</v>
      </c>
      <c r="AD690" s="12">
        <f>Table1[[#This Row],[Profit$]]/Table1[[#This Row],[cost price$]]</f>
        <v>2.5641025641025512E-2</v>
      </c>
    </row>
    <row r="691" spans="1:30" ht="15.75" customHeight="1" x14ac:dyDescent="0.3">
      <c r="A691" s="2">
        <v>690</v>
      </c>
      <c r="B691" s="2" t="s">
        <v>2236</v>
      </c>
      <c r="C691" s="3">
        <v>41811</v>
      </c>
      <c r="D691" s="3" t="str">
        <f>TEXT(Table1[[#This Row],[Order Date]],"MMMM")</f>
        <v>June</v>
      </c>
      <c r="E691" s="3" t="str">
        <f>TEXT(Table1[[#This Row],[Order Date]],"YYYy")</f>
        <v>2014</v>
      </c>
      <c r="F691" s="3">
        <v>41813</v>
      </c>
      <c r="G691" s="2" t="s">
        <v>20</v>
      </c>
      <c r="H691" s="2" t="s">
        <v>2237</v>
      </c>
      <c r="I691" s="2" t="s">
        <v>2238</v>
      </c>
      <c r="J691" s="2" t="s">
        <v>23</v>
      </c>
      <c r="K691" s="2" t="s">
        <v>24</v>
      </c>
      <c r="L691" s="2" t="s">
        <v>2239</v>
      </c>
      <c r="M691" s="2" t="s">
        <v>316</v>
      </c>
      <c r="N691" s="2">
        <v>22980</v>
      </c>
      <c r="O691" s="2" t="s">
        <v>27</v>
      </c>
      <c r="P691" s="2" t="s">
        <v>2240</v>
      </c>
      <c r="Q691" s="2" t="s">
        <v>29</v>
      </c>
      <c r="R691" s="2" t="s">
        <v>62</v>
      </c>
      <c r="S691" s="2" t="s">
        <v>2241</v>
      </c>
      <c r="T691" s="6">
        <v>104.01</v>
      </c>
      <c r="U691" s="2">
        <v>1</v>
      </c>
      <c r="V691" s="9">
        <v>0</v>
      </c>
      <c r="W691" s="6">
        <v>14.561400000000006</v>
      </c>
      <c r="X691" s="12">
        <f>Table1[[#This Row],[Profit$]]/Table1[[#This Row],[Sales$]]</f>
        <v>0.14000000000000004</v>
      </c>
      <c r="Y691" s="13">
        <f>Table1[[#This Row],[Sales$]]-Table1[[#This Row],[Profit$]]</f>
        <v>89.448599999999999</v>
      </c>
      <c r="Z691" s="13">
        <f>Table1[[#This Row],[Sales$]]/Table1[[#This Row],[Quantity]]</f>
        <v>104.01</v>
      </c>
      <c r="AA691" s="13">
        <f>Table1[[#This Row],[Profit$]]/Table1[[#This Row],[Quantity]]</f>
        <v>14.561400000000006</v>
      </c>
      <c r="AB691" s="4" t="str">
        <f>IF(Table1[[#This Row],[Profit$]]&lt;0,"loss","profit")</f>
        <v>profit</v>
      </c>
      <c r="AC691" s="4" t="str">
        <f>IF(Table1[[#This Row],[Discount]]&gt;0.2,"high",IF(Table1[[#This Row],[Discount]]&gt;0.1,"average","low"))</f>
        <v>low</v>
      </c>
      <c r="AD691" s="12">
        <f>Table1[[#This Row],[Profit$]]/Table1[[#This Row],[cost price$]]</f>
        <v>0.16279069767441867</v>
      </c>
    </row>
    <row r="692" spans="1:30" ht="15.75" customHeight="1" x14ac:dyDescent="0.3">
      <c r="A692" s="2">
        <v>691</v>
      </c>
      <c r="B692" s="2" t="s">
        <v>2236</v>
      </c>
      <c r="C692" s="3">
        <v>41811</v>
      </c>
      <c r="D692" s="3" t="str">
        <f>TEXT(Table1[[#This Row],[Order Date]],"MMMM")</f>
        <v>June</v>
      </c>
      <c r="E692" s="3" t="str">
        <f>TEXT(Table1[[#This Row],[Order Date]],"YYYy")</f>
        <v>2014</v>
      </c>
      <c r="F692" s="3">
        <v>41813</v>
      </c>
      <c r="G692" s="2" t="s">
        <v>20</v>
      </c>
      <c r="H692" s="2" t="s">
        <v>2237</v>
      </c>
      <c r="I692" s="2" t="s">
        <v>2238</v>
      </c>
      <c r="J692" s="2" t="s">
        <v>23</v>
      </c>
      <c r="K692" s="2" t="s">
        <v>24</v>
      </c>
      <c r="L692" s="2" t="s">
        <v>2239</v>
      </c>
      <c r="M692" s="2" t="s">
        <v>316</v>
      </c>
      <c r="N692" s="2">
        <v>22980</v>
      </c>
      <c r="O692" s="2" t="s">
        <v>27</v>
      </c>
      <c r="P692" s="2" t="s">
        <v>79</v>
      </c>
      <c r="Q692" s="2" t="s">
        <v>68</v>
      </c>
      <c r="R692" s="2" t="s">
        <v>69</v>
      </c>
      <c r="S692" s="2" t="s">
        <v>80</v>
      </c>
      <c r="T692" s="6">
        <v>284.82</v>
      </c>
      <c r="U692" s="2">
        <v>1</v>
      </c>
      <c r="V692" s="9">
        <v>0</v>
      </c>
      <c r="W692" s="6">
        <v>74.053200000000004</v>
      </c>
      <c r="X692" s="12">
        <f>Table1[[#This Row],[Profit$]]/Table1[[#This Row],[Sales$]]</f>
        <v>0.26</v>
      </c>
      <c r="Y692" s="13">
        <f>Table1[[#This Row],[Sales$]]-Table1[[#This Row],[Profit$]]</f>
        <v>210.76679999999999</v>
      </c>
      <c r="Z692" s="13">
        <f>Table1[[#This Row],[Sales$]]/Table1[[#This Row],[Quantity]]</f>
        <v>284.82</v>
      </c>
      <c r="AA692" s="13">
        <f>Table1[[#This Row],[Profit$]]/Table1[[#This Row],[Quantity]]</f>
        <v>74.053200000000004</v>
      </c>
      <c r="AB692" s="4" t="str">
        <f>IF(Table1[[#This Row],[Profit$]]&lt;0,"loss","profit")</f>
        <v>profit</v>
      </c>
      <c r="AC692" s="4" t="str">
        <f>IF(Table1[[#This Row],[Discount]]&gt;0.2,"high",IF(Table1[[#This Row],[Discount]]&gt;0.1,"average","low"))</f>
        <v>low</v>
      </c>
      <c r="AD692" s="12">
        <f>Table1[[#This Row],[Profit$]]/Table1[[#This Row],[cost price$]]</f>
        <v>0.35135135135135137</v>
      </c>
    </row>
    <row r="693" spans="1:30" ht="15.75" customHeight="1" x14ac:dyDescent="0.3">
      <c r="A693" s="2">
        <v>692</v>
      </c>
      <c r="B693" s="2" t="s">
        <v>2236</v>
      </c>
      <c r="C693" s="3">
        <v>41811</v>
      </c>
      <c r="D693" s="3" t="str">
        <f>TEXT(Table1[[#This Row],[Order Date]],"MMMM")</f>
        <v>June</v>
      </c>
      <c r="E693" s="3" t="str">
        <f>TEXT(Table1[[#This Row],[Order Date]],"YYYy")</f>
        <v>2014</v>
      </c>
      <c r="F693" s="3">
        <v>41813</v>
      </c>
      <c r="G693" s="2" t="s">
        <v>20</v>
      </c>
      <c r="H693" s="2" t="s">
        <v>2237</v>
      </c>
      <c r="I693" s="2" t="s">
        <v>2238</v>
      </c>
      <c r="J693" s="2" t="s">
        <v>23</v>
      </c>
      <c r="K693" s="2" t="s">
        <v>24</v>
      </c>
      <c r="L693" s="2" t="s">
        <v>2239</v>
      </c>
      <c r="M693" s="2" t="s">
        <v>316</v>
      </c>
      <c r="N693" s="2">
        <v>22980</v>
      </c>
      <c r="O693" s="2" t="s">
        <v>27</v>
      </c>
      <c r="P693" s="2" t="s">
        <v>2242</v>
      </c>
      <c r="Q693" s="2" t="s">
        <v>43</v>
      </c>
      <c r="R693" s="2" t="s">
        <v>56</v>
      </c>
      <c r="S693" s="2" t="s">
        <v>2243</v>
      </c>
      <c r="T693" s="6">
        <v>36.839999999999996</v>
      </c>
      <c r="U693" s="2">
        <v>3</v>
      </c>
      <c r="V693" s="9">
        <v>0</v>
      </c>
      <c r="W693" s="6">
        <v>10.315199999999999</v>
      </c>
      <c r="X693" s="12">
        <f>Table1[[#This Row],[Profit$]]/Table1[[#This Row],[Sales$]]</f>
        <v>0.28000000000000003</v>
      </c>
      <c r="Y693" s="13">
        <f>Table1[[#This Row],[Sales$]]-Table1[[#This Row],[Profit$]]</f>
        <v>26.524799999999999</v>
      </c>
      <c r="Z693" s="13">
        <f>Table1[[#This Row],[Sales$]]/Table1[[#This Row],[Quantity]]</f>
        <v>12.28</v>
      </c>
      <c r="AA693" s="13">
        <f>Table1[[#This Row],[Profit$]]/Table1[[#This Row],[Quantity]]</f>
        <v>3.4383999999999997</v>
      </c>
      <c r="AB693" s="4" t="str">
        <f>IF(Table1[[#This Row],[Profit$]]&lt;0,"loss","profit")</f>
        <v>profit</v>
      </c>
      <c r="AC693" s="4" t="str">
        <f>IF(Table1[[#This Row],[Discount]]&gt;0.2,"high",IF(Table1[[#This Row],[Discount]]&gt;0.1,"average","low"))</f>
        <v>low</v>
      </c>
      <c r="AD693" s="12">
        <f>Table1[[#This Row],[Profit$]]/Table1[[#This Row],[cost price$]]</f>
        <v>0.38888888888888884</v>
      </c>
    </row>
    <row r="694" spans="1:30" ht="15.75" customHeight="1" x14ac:dyDescent="0.3">
      <c r="A694" s="2">
        <v>693</v>
      </c>
      <c r="B694" s="2" t="s">
        <v>2244</v>
      </c>
      <c r="C694" s="3">
        <v>42091</v>
      </c>
      <c r="D694" s="3" t="str">
        <f>TEXT(Table1[[#This Row],[Order Date]],"MMMM")</f>
        <v>March</v>
      </c>
      <c r="E694" s="3" t="str">
        <f>TEXT(Table1[[#This Row],[Order Date]],"YYYy")</f>
        <v>2015</v>
      </c>
      <c r="F694" s="3">
        <v>42096</v>
      </c>
      <c r="G694" s="2" t="s">
        <v>47</v>
      </c>
      <c r="H694" s="2" t="s">
        <v>2245</v>
      </c>
      <c r="I694" s="2" t="s">
        <v>2246</v>
      </c>
      <c r="J694" s="2" t="s">
        <v>23</v>
      </c>
      <c r="K694" s="2" t="s">
        <v>24</v>
      </c>
      <c r="L694" s="2" t="s">
        <v>39</v>
      </c>
      <c r="M694" s="2" t="s">
        <v>40</v>
      </c>
      <c r="N694" s="2">
        <v>90036</v>
      </c>
      <c r="O694" s="2" t="s">
        <v>41</v>
      </c>
      <c r="P694" s="2" t="s">
        <v>2247</v>
      </c>
      <c r="Q694" s="2" t="s">
        <v>68</v>
      </c>
      <c r="R694" s="2" t="s">
        <v>158</v>
      </c>
      <c r="S694" s="2" t="s">
        <v>2248</v>
      </c>
      <c r="T694" s="6">
        <v>166.24</v>
      </c>
      <c r="U694" s="2">
        <v>1</v>
      </c>
      <c r="V694" s="9">
        <v>0</v>
      </c>
      <c r="W694" s="6">
        <v>24.936000000000007</v>
      </c>
      <c r="X694" s="12">
        <f>Table1[[#This Row],[Profit$]]/Table1[[#This Row],[Sales$]]</f>
        <v>0.15000000000000002</v>
      </c>
      <c r="Y694" s="13">
        <f>Table1[[#This Row],[Sales$]]-Table1[[#This Row],[Profit$]]</f>
        <v>141.304</v>
      </c>
      <c r="Z694" s="13">
        <f>Table1[[#This Row],[Sales$]]/Table1[[#This Row],[Quantity]]</f>
        <v>166.24</v>
      </c>
      <c r="AA694" s="13">
        <f>Table1[[#This Row],[Profit$]]/Table1[[#This Row],[Quantity]]</f>
        <v>24.936000000000007</v>
      </c>
      <c r="AB694" s="4" t="str">
        <f>IF(Table1[[#This Row],[Profit$]]&lt;0,"loss","profit")</f>
        <v>profit</v>
      </c>
      <c r="AC694" s="4" t="str">
        <f>IF(Table1[[#This Row],[Discount]]&gt;0.2,"high",IF(Table1[[#This Row],[Discount]]&gt;0.1,"average","low"))</f>
        <v>low</v>
      </c>
      <c r="AD694" s="12">
        <f>Table1[[#This Row],[Profit$]]/Table1[[#This Row],[cost price$]]</f>
        <v>0.17647058823529416</v>
      </c>
    </row>
    <row r="695" spans="1:30" ht="15.75" customHeight="1" x14ac:dyDescent="0.3">
      <c r="A695" s="2">
        <v>694</v>
      </c>
      <c r="B695" s="2" t="s">
        <v>2244</v>
      </c>
      <c r="C695" s="3">
        <v>42091</v>
      </c>
      <c r="D695" s="3" t="str">
        <f>TEXT(Table1[[#This Row],[Order Date]],"MMMM")</f>
        <v>March</v>
      </c>
      <c r="E695" s="3" t="str">
        <f>TEXT(Table1[[#This Row],[Order Date]],"YYYy")</f>
        <v>2015</v>
      </c>
      <c r="F695" s="3">
        <v>42096</v>
      </c>
      <c r="G695" s="2" t="s">
        <v>47</v>
      </c>
      <c r="H695" s="2" t="s">
        <v>2245</v>
      </c>
      <c r="I695" s="2" t="s">
        <v>2246</v>
      </c>
      <c r="J695" s="2" t="s">
        <v>23</v>
      </c>
      <c r="K695" s="2" t="s">
        <v>24</v>
      </c>
      <c r="L695" s="2" t="s">
        <v>39</v>
      </c>
      <c r="M695" s="2" t="s">
        <v>40</v>
      </c>
      <c r="N695" s="2">
        <v>90036</v>
      </c>
      <c r="O695" s="2" t="s">
        <v>41</v>
      </c>
      <c r="P695" s="2" t="s">
        <v>2249</v>
      </c>
      <c r="Q695" s="2" t="s">
        <v>43</v>
      </c>
      <c r="R695" s="2" t="s">
        <v>87</v>
      </c>
      <c r="S695" s="2" t="s">
        <v>2250</v>
      </c>
      <c r="T695" s="6">
        <v>33.4</v>
      </c>
      <c r="U695" s="2">
        <v>5</v>
      </c>
      <c r="V695" s="9">
        <v>0</v>
      </c>
      <c r="W695" s="6">
        <v>16.032</v>
      </c>
      <c r="X695" s="12">
        <f>Table1[[#This Row],[Profit$]]/Table1[[#This Row],[Sales$]]</f>
        <v>0.48000000000000004</v>
      </c>
      <c r="Y695" s="13">
        <f>Table1[[#This Row],[Sales$]]-Table1[[#This Row],[Profit$]]</f>
        <v>17.367999999999999</v>
      </c>
      <c r="Z695" s="13">
        <f>Table1[[#This Row],[Sales$]]/Table1[[#This Row],[Quantity]]</f>
        <v>6.68</v>
      </c>
      <c r="AA695" s="13">
        <f>Table1[[#This Row],[Profit$]]/Table1[[#This Row],[Quantity]]</f>
        <v>3.2063999999999999</v>
      </c>
      <c r="AB695" s="4" t="str">
        <f>IF(Table1[[#This Row],[Profit$]]&lt;0,"loss","profit")</f>
        <v>profit</v>
      </c>
      <c r="AC695" s="4" t="str">
        <f>IF(Table1[[#This Row],[Discount]]&gt;0.2,"high",IF(Table1[[#This Row],[Discount]]&gt;0.1,"average","low"))</f>
        <v>low</v>
      </c>
      <c r="AD695" s="12">
        <f>Table1[[#This Row],[Profit$]]/Table1[[#This Row],[cost price$]]</f>
        <v>0.92307692307692313</v>
      </c>
    </row>
    <row r="696" spans="1:30" ht="15.75" customHeight="1" x14ac:dyDescent="0.3">
      <c r="A696" s="2">
        <v>695</v>
      </c>
      <c r="B696" s="2" t="s">
        <v>2251</v>
      </c>
      <c r="C696" s="3">
        <v>42138</v>
      </c>
      <c r="D696" s="3" t="str">
        <f>TEXT(Table1[[#This Row],[Order Date]],"MMMM")</f>
        <v>May</v>
      </c>
      <c r="E696" s="3" t="str">
        <f>TEXT(Table1[[#This Row],[Order Date]],"YYYy")</f>
        <v>2015</v>
      </c>
      <c r="F696" s="3">
        <v>42141</v>
      </c>
      <c r="G696" s="2" t="s">
        <v>185</v>
      </c>
      <c r="H696" s="2" t="s">
        <v>2252</v>
      </c>
      <c r="I696" s="2" t="s">
        <v>2253</v>
      </c>
      <c r="J696" s="2" t="s">
        <v>99</v>
      </c>
      <c r="K696" s="2" t="s">
        <v>24</v>
      </c>
      <c r="L696" s="2" t="s">
        <v>2254</v>
      </c>
      <c r="M696" s="2" t="s">
        <v>144</v>
      </c>
      <c r="N696" s="2">
        <v>19013</v>
      </c>
      <c r="O696" s="2" t="s">
        <v>145</v>
      </c>
      <c r="P696" s="2" t="s">
        <v>1159</v>
      </c>
      <c r="Q696" s="2" t="s">
        <v>43</v>
      </c>
      <c r="R696" s="2" t="s">
        <v>65</v>
      </c>
      <c r="S696" s="2" t="s">
        <v>1160</v>
      </c>
      <c r="T696" s="6">
        <v>198.27200000000002</v>
      </c>
      <c r="U696" s="2">
        <v>8</v>
      </c>
      <c r="V696" s="9">
        <v>0.2</v>
      </c>
      <c r="W696" s="6">
        <v>17.34879999999999</v>
      </c>
      <c r="X696" s="12">
        <f>Table1[[#This Row],[Profit$]]/Table1[[#This Row],[Sales$]]</f>
        <v>8.7499999999999939E-2</v>
      </c>
      <c r="Y696" s="13">
        <f>Table1[[#This Row],[Sales$]]-Table1[[#This Row],[Profit$]]</f>
        <v>180.92320000000004</v>
      </c>
      <c r="Z696" s="13">
        <f>Table1[[#This Row],[Sales$]]/Table1[[#This Row],[Quantity]]</f>
        <v>24.784000000000002</v>
      </c>
      <c r="AA696" s="13">
        <f>Table1[[#This Row],[Profit$]]/Table1[[#This Row],[Quantity]]</f>
        <v>2.1685999999999988</v>
      </c>
      <c r="AB696" s="4" t="str">
        <f>IF(Table1[[#This Row],[Profit$]]&lt;0,"loss","profit")</f>
        <v>profit</v>
      </c>
      <c r="AC696" s="4" t="str">
        <f>IF(Table1[[#This Row],[Discount]]&gt;0.2,"high",IF(Table1[[#This Row],[Discount]]&gt;0.1,"average","low"))</f>
        <v>average</v>
      </c>
      <c r="AD696" s="12">
        <f>Table1[[#This Row],[Profit$]]/Table1[[#This Row],[cost price$]]</f>
        <v>9.5890410958904035E-2</v>
      </c>
    </row>
    <row r="697" spans="1:30" ht="15.75" customHeight="1" x14ac:dyDescent="0.3">
      <c r="A697" s="2">
        <v>696</v>
      </c>
      <c r="B697" s="2" t="s">
        <v>2251</v>
      </c>
      <c r="C697" s="3">
        <v>42138</v>
      </c>
      <c r="D697" s="3" t="str">
        <f>TEXT(Table1[[#This Row],[Order Date]],"MMMM")</f>
        <v>May</v>
      </c>
      <c r="E697" s="3" t="str">
        <f>TEXT(Table1[[#This Row],[Order Date]],"YYYy")</f>
        <v>2015</v>
      </c>
      <c r="F697" s="3">
        <v>42141</v>
      </c>
      <c r="G697" s="2" t="s">
        <v>185</v>
      </c>
      <c r="H697" s="2" t="s">
        <v>2252</v>
      </c>
      <c r="I697" s="2" t="s">
        <v>2253</v>
      </c>
      <c r="J697" s="2" t="s">
        <v>99</v>
      </c>
      <c r="K697" s="2" t="s">
        <v>24</v>
      </c>
      <c r="L697" s="2" t="s">
        <v>2254</v>
      </c>
      <c r="M697" s="2" t="s">
        <v>144</v>
      </c>
      <c r="N697" s="2">
        <v>19013</v>
      </c>
      <c r="O697" s="2" t="s">
        <v>145</v>
      </c>
      <c r="P697" s="2" t="s">
        <v>2255</v>
      </c>
      <c r="Q697" s="2" t="s">
        <v>43</v>
      </c>
      <c r="R697" s="2" t="s">
        <v>44</v>
      </c>
      <c r="S697" s="2" t="s">
        <v>2256</v>
      </c>
      <c r="T697" s="6">
        <v>47.360000000000007</v>
      </c>
      <c r="U697" s="2">
        <v>4</v>
      </c>
      <c r="V697" s="9">
        <v>0.2</v>
      </c>
      <c r="W697" s="6">
        <v>17.759999999999998</v>
      </c>
      <c r="X697" s="12">
        <f>Table1[[#This Row],[Profit$]]/Table1[[#This Row],[Sales$]]</f>
        <v>0.37499999999999989</v>
      </c>
      <c r="Y697" s="13">
        <f>Table1[[#This Row],[Sales$]]-Table1[[#This Row],[Profit$]]</f>
        <v>29.600000000000009</v>
      </c>
      <c r="Z697" s="13">
        <f>Table1[[#This Row],[Sales$]]/Table1[[#This Row],[Quantity]]</f>
        <v>11.840000000000002</v>
      </c>
      <c r="AA697" s="13">
        <f>Table1[[#This Row],[Profit$]]/Table1[[#This Row],[Quantity]]</f>
        <v>4.4399999999999995</v>
      </c>
      <c r="AB697" s="4" t="str">
        <f>IF(Table1[[#This Row],[Profit$]]&lt;0,"loss","profit")</f>
        <v>profit</v>
      </c>
      <c r="AC697" s="4" t="str">
        <f>IF(Table1[[#This Row],[Discount]]&gt;0.2,"high",IF(Table1[[#This Row],[Discount]]&gt;0.1,"average","low"))</f>
        <v>average</v>
      </c>
      <c r="AD697" s="12">
        <f>Table1[[#This Row],[Profit$]]/Table1[[#This Row],[cost price$]]</f>
        <v>0.59999999999999976</v>
      </c>
    </row>
    <row r="698" spans="1:30" ht="15.75" customHeight="1" x14ac:dyDescent="0.3">
      <c r="A698" s="2">
        <v>697</v>
      </c>
      <c r="B698" s="2" t="s">
        <v>2251</v>
      </c>
      <c r="C698" s="3">
        <v>42138</v>
      </c>
      <c r="D698" s="3" t="str">
        <f>TEXT(Table1[[#This Row],[Order Date]],"MMMM")</f>
        <v>May</v>
      </c>
      <c r="E698" s="3" t="str">
        <f>TEXT(Table1[[#This Row],[Order Date]],"YYYy")</f>
        <v>2015</v>
      </c>
      <c r="F698" s="3">
        <v>42141</v>
      </c>
      <c r="G698" s="2" t="s">
        <v>185</v>
      </c>
      <c r="H698" s="2" t="s">
        <v>2252</v>
      </c>
      <c r="I698" s="2" t="s">
        <v>2253</v>
      </c>
      <c r="J698" s="2" t="s">
        <v>99</v>
      </c>
      <c r="K698" s="2" t="s">
        <v>24</v>
      </c>
      <c r="L698" s="2" t="s">
        <v>2254</v>
      </c>
      <c r="M698" s="2" t="s">
        <v>144</v>
      </c>
      <c r="N698" s="2">
        <v>19013</v>
      </c>
      <c r="O698" s="2" t="s">
        <v>145</v>
      </c>
      <c r="P698" s="2" t="s">
        <v>371</v>
      </c>
      <c r="Q698" s="2" t="s">
        <v>43</v>
      </c>
      <c r="R698" s="2" t="s">
        <v>170</v>
      </c>
      <c r="S698" s="2" t="s">
        <v>372</v>
      </c>
      <c r="T698" s="6">
        <v>200.98400000000004</v>
      </c>
      <c r="U698" s="2">
        <v>7</v>
      </c>
      <c r="V698" s="9">
        <v>0.2</v>
      </c>
      <c r="W698" s="6">
        <v>62.807499999999976</v>
      </c>
      <c r="X698" s="12">
        <f>Table1[[#This Row],[Profit$]]/Table1[[#This Row],[Sales$]]</f>
        <v>0.31249999999999983</v>
      </c>
      <c r="Y698" s="13">
        <f>Table1[[#This Row],[Sales$]]-Table1[[#This Row],[Profit$]]</f>
        <v>138.17650000000006</v>
      </c>
      <c r="Z698" s="13">
        <f>Table1[[#This Row],[Sales$]]/Table1[[#This Row],[Quantity]]</f>
        <v>28.712000000000007</v>
      </c>
      <c r="AA698" s="13">
        <f>Table1[[#This Row],[Profit$]]/Table1[[#This Row],[Quantity]]</f>
        <v>8.9724999999999966</v>
      </c>
      <c r="AB698" s="4" t="str">
        <f>IF(Table1[[#This Row],[Profit$]]&lt;0,"loss","profit")</f>
        <v>profit</v>
      </c>
      <c r="AC698" s="4" t="str">
        <f>IF(Table1[[#This Row],[Discount]]&gt;0.2,"high",IF(Table1[[#This Row],[Discount]]&gt;0.1,"average","low"))</f>
        <v>average</v>
      </c>
      <c r="AD698" s="12">
        <f>Table1[[#This Row],[Profit$]]/Table1[[#This Row],[cost price$]]</f>
        <v>0.4545454545454542</v>
      </c>
    </row>
    <row r="699" spans="1:30" ht="15.75" customHeight="1" x14ac:dyDescent="0.3">
      <c r="A699" s="2">
        <v>698</v>
      </c>
      <c r="B699" s="2" t="s">
        <v>2251</v>
      </c>
      <c r="C699" s="3">
        <v>42138</v>
      </c>
      <c r="D699" s="3" t="str">
        <f>TEXT(Table1[[#This Row],[Order Date]],"MMMM")</f>
        <v>May</v>
      </c>
      <c r="E699" s="3" t="str">
        <f>TEXT(Table1[[#This Row],[Order Date]],"YYYy")</f>
        <v>2015</v>
      </c>
      <c r="F699" s="3">
        <v>42141</v>
      </c>
      <c r="G699" s="2" t="s">
        <v>185</v>
      </c>
      <c r="H699" s="2" t="s">
        <v>2252</v>
      </c>
      <c r="I699" s="2" t="s">
        <v>2253</v>
      </c>
      <c r="J699" s="2" t="s">
        <v>99</v>
      </c>
      <c r="K699" s="2" t="s">
        <v>24</v>
      </c>
      <c r="L699" s="2" t="s">
        <v>2254</v>
      </c>
      <c r="M699" s="2" t="s">
        <v>144</v>
      </c>
      <c r="N699" s="2">
        <v>19013</v>
      </c>
      <c r="O699" s="2" t="s">
        <v>145</v>
      </c>
      <c r="P699" s="2" t="s">
        <v>2257</v>
      </c>
      <c r="Q699" s="2" t="s">
        <v>43</v>
      </c>
      <c r="R699" s="2" t="s">
        <v>44</v>
      </c>
      <c r="S699" s="2" t="s">
        <v>2258</v>
      </c>
      <c r="T699" s="6">
        <v>97.696000000000012</v>
      </c>
      <c r="U699" s="2">
        <v>4</v>
      </c>
      <c r="V699" s="9">
        <v>0.2</v>
      </c>
      <c r="W699" s="6">
        <v>31.751200000000001</v>
      </c>
      <c r="X699" s="12">
        <f>Table1[[#This Row],[Profit$]]/Table1[[#This Row],[Sales$]]</f>
        <v>0.32499999999999996</v>
      </c>
      <c r="Y699" s="13">
        <f>Table1[[#This Row],[Sales$]]-Table1[[#This Row],[Profit$]]</f>
        <v>65.944800000000015</v>
      </c>
      <c r="Z699" s="13">
        <f>Table1[[#This Row],[Sales$]]/Table1[[#This Row],[Quantity]]</f>
        <v>24.424000000000003</v>
      </c>
      <c r="AA699" s="13">
        <f>Table1[[#This Row],[Profit$]]/Table1[[#This Row],[Quantity]]</f>
        <v>7.9378000000000002</v>
      </c>
      <c r="AB699" s="4" t="str">
        <f>IF(Table1[[#This Row],[Profit$]]&lt;0,"loss","profit")</f>
        <v>profit</v>
      </c>
      <c r="AC699" s="4" t="str">
        <f>IF(Table1[[#This Row],[Discount]]&gt;0.2,"high",IF(Table1[[#This Row],[Discount]]&gt;0.1,"average","low"))</f>
        <v>average</v>
      </c>
      <c r="AD699" s="12">
        <f>Table1[[#This Row],[Profit$]]/Table1[[#This Row],[cost price$]]</f>
        <v>0.4814814814814814</v>
      </c>
    </row>
    <row r="700" spans="1:30" ht="15.75" customHeight="1" x14ac:dyDescent="0.3">
      <c r="A700" s="2">
        <v>699</v>
      </c>
      <c r="B700" s="2" t="s">
        <v>2251</v>
      </c>
      <c r="C700" s="3">
        <v>42138</v>
      </c>
      <c r="D700" s="3" t="str">
        <f>TEXT(Table1[[#This Row],[Order Date]],"MMMM")</f>
        <v>May</v>
      </c>
      <c r="E700" s="3" t="str">
        <f>TEXT(Table1[[#This Row],[Order Date]],"YYYy")</f>
        <v>2015</v>
      </c>
      <c r="F700" s="3">
        <v>42141</v>
      </c>
      <c r="G700" s="2" t="s">
        <v>185</v>
      </c>
      <c r="H700" s="2" t="s">
        <v>2252</v>
      </c>
      <c r="I700" s="2" t="s">
        <v>2253</v>
      </c>
      <c r="J700" s="2" t="s">
        <v>99</v>
      </c>
      <c r="K700" s="2" t="s">
        <v>24</v>
      </c>
      <c r="L700" s="2" t="s">
        <v>2254</v>
      </c>
      <c r="M700" s="2" t="s">
        <v>144</v>
      </c>
      <c r="N700" s="2">
        <v>19013</v>
      </c>
      <c r="O700" s="2" t="s">
        <v>145</v>
      </c>
      <c r="P700" s="2" t="s">
        <v>2259</v>
      </c>
      <c r="Q700" s="2" t="s">
        <v>43</v>
      </c>
      <c r="R700" s="2" t="s">
        <v>65</v>
      </c>
      <c r="S700" s="2" t="s">
        <v>2260</v>
      </c>
      <c r="T700" s="6">
        <v>2.6960000000000002</v>
      </c>
      <c r="U700" s="2">
        <v>1</v>
      </c>
      <c r="V700" s="9">
        <v>0.2</v>
      </c>
      <c r="W700" s="6">
        <v>0.8088000000000003</v>
      </c>
      <c r="X700" s="12">
        <f>Table1[[#This Row],[Profit$]]/Table1[[#This Row],[Sales$]]</f>
        <v>0.3000000000000001</v>
      </c>
      <c r="Y700" s="13">
        <f>Table1[[#This Row],[Sales$]]-Table1[[#This Row],[Profit$]]</f>
        <v>1.8872</v>
      </c>
      <c r="Z700" s="13">
        <f>Table1[[#This Row],[Sales$]]/Table1[[#This Row],[Quantity]]</f>
        <v>2.6960000000000002</v>
      </c>
      <c r="AA700" s="13">
        <f>Table1[[#This Row],[Profit$]]/Table1[[#This Row],[Quantity]]</f>
        <v>0.8088000000000003</v>
      </c>
      <c r="AB700" s="4" t="str">
        <f>IF(Table1[[#This Row],[Profit$]]&lt;0,"loss","profit")</f>
        <v>profit</v>
      </c>
      <c r="AC700" s="4" t="str">
        <f>IF(Table1[[#This Row],[Discount]]&gt;0.2,"high",IF(Table1[[#This Row],[Discount]]&gt;0.1,"average","low"))</f>
        <v>average</v>
      </c>
      <c r="AD700" s="12">
        <f>Table1[[#This Row],[Profit$]]/Table1[[#This Row],[cost price$]]</f>
        <v>0.42857142857142871</v>
      </c>
    </row>
    <row r="701" spans="1:30" ht="15.75" customHeight="1" x14ac:dyDescent="0.3">
      <c r="A701" s="2">
        <v>700</v>
      </c>
      <c r="B701" s="2" t="s">
        <v>2251</v>
      </c>
      <c r="C701" s="3">
        <v>42138</v>
      </c>
      <c r="D701" s="3" t="str">
        <f>TEXT(Table1[[#This Row],[Order Date]],"MMMM")</f>
        <v>May</v>
      </c>
      <c r="E701" s="3" t="str">
        <f>TEXT(Table1[[#This Row],[Order Date]],"YYYy")</f>
        <v>2015</v>
      </c>
      <c r="F701" s="3">
        <v>42141</v>
      </c>
      <c r="G701" s="2" t="s">
        <v>185</v>
      </c>
      <c r="H701" s="2" t="s">
        <v>2252</v>
      </c>
      <c r="I701" s="2" t="s">
        <v>2253</v>
      </c>
      <c r="J701" s="2" t="s">
        <v>99</v>
      </c>
      <c r="K701" s="2" t="s">
        <v>24</v>
      </c>
      <c r="L701" s="2" t="s">
        <v>2254</v>
      </c>
      <c r="M701" s="2" t="s">
        <v>144</v>
      </c>
      <c r="N701" s="2">
        <v>19013</v>
      </c>
      <c r="O701" s="2" t="s">
        <v>145</v>
      </c>
      <c r="P701" s="2" t="s">
        <v>2261</v>
      </c>
      <c r="Q701" s="2" t="s">
        <v>43</v>
      </c>
      <c r="R701" s="2" t="s">
        <v>72</v>
      </c>
      <c r="S701" s="2" t="s">
        <v>2262</v>
      </c>
      <c r="T701" s="6">
        <v>18.588000000000005</v>
      </c>
      <c r="U701" s="2">
        <v>2</v>
      </c>
      <c r="V701" s="9">
        <v>0.7</v>
      </c>
      <c r="W701" s="6">
        <v>-13.6312</v>
      </c>
      <c r="X701" s="12">
        <f>Table1[[#This Row],[Profit$]]/Table1[[#This Row],[Sales$]]</f>
        <v>-0.73333333333333317</v>
      </c>
      <c r="Y701" s="13">
        <f>Table1[[#This Row],[Sales$]]-Table1[[#This Row],[Profit$]]</f>
        <v>32.219200000000001</v>
      </c>
      <c r="Z701" s="13">
        <f>Table1[[#This Row],[Sales$]]/Table1[[#This Row],[Quantity]]</f>
        <v>9.2940000000000023</v>
      </c>
      <c r="AA701" s="13">
        <f>Table1[[#This Row],[Profit$]]/Table1[[#This Row],[Quantity]]</f>
        <v>-6.8155999999999999</v>
      </c>
      <c r="AB701" s="4" t="str">
        <f>IF(Table1[[#This Row],[Profit$]]&lt;0,"loss","profit")</f>
        <v>loss</v>
      </c>
      <c r="AC701" s="4" t="str">
        <f>IF(Table1[[#This Row],[Discount]]&gt;0.2,"high",IF(Table1[[#This Row],[Discount]]&gt;0.1,"average","low"))</f>
        <v>high</v>
      </c>
      <c r="AD701" s="12">
        <f>Table1[[#This Row],[Profit$]]/Table1[[#This Row],[cost price$]]</f>
        <v>-0.42307692307692307</v>
      </c>
    </row>
    <row r="702" spans="1:30" ht="15.75" customHeight="1" x14ac:dyDescent="0.3">
      <c r="A702" s="2">
        <v>701</v>
      </c>
      <c r="B702" s="2" t="s">
        <v>2251</v>
      </c>
      <c r="C702" s="3">
        <v>42138</v>
      </c>
      <c r="D702" s="3" t="str">
        <f>TEXT(Table1[[#This Row],[Order Date]],"MMMM")</f>
        <v>May</v>
      </c>
      <c r="E702" s="3" t="str">
        <f>TEXT(Table1[[#This Row],[Order Date]],"YYYy")</f>
        <v>2015</v>
      </c>
      <c r="F702" s="3">
        <v>42141</v>
      </c>
      <c r="G702" s="2" t="s">
        <v>185</v>
      </c>
      <c r="H702" s="2" t="s">
        <v>2252</v>
      </c>
      <c r="I702" s="2" t="s">
        <v>2253</v>
      </c>
      <c r="J702" s="2" t="s">
        <v>99</v>
      </c>
      <c r="K702" s="2" t="s">
        <v>24</v>
      </c>
      <c r="L702" s="2" t="s">
        <v>2254</v>
      </c>
      <c r="M702" s="2" t="s">
        <v>144</v>
      </c>
      <c r="N702" s="2">
        <v>19013</v>
      </c>
      <c r="O702" s="2" t="s">
        <v>145</v>
      </c>
      <c r="P702" s="2" t="s">
        <v>1208</v>
      </c>
      <c r="Q702" s="2" t="s">
        <v>43</v>
      </c>
      <c r="R702" s="2" t="s">
        <v>72</v>
      </c>
      <c r="S702" s="2" t="s">
        <v>1209</v>
      </c>
      <c r="T702" s="6">
        <v>4.8960000000000008</v>
      </c>
      <c r="U702" s="2">
        <v>3</v>
      </c>
      <c r="V702" s="9">
        <v>0.7</v>
      </c>
      <c r="W702" s="6">
        <v>-3.4271999999999991</v>
      </c>
      <c r="X702" s="12">
        <f>Table1[[#This Row],[Profit$]]/Table1[[#This Row],[Sales$]]</f>
        <v>-0.69999999999999973</v>
      </c>
      <c r="Y702" s="13">
        <f>Table1[[#This Row],[Sales$]]-Table1[[#This Row],[Profit$]]</f>
        <v>8.3231999999999999</v>
      </c>
      <c r="Z702" s="13">
        <f>Table1[[#This Row],[Sales$]]/Table1[[#This Row],[Quantity]]</f>
        <v>1.6320000000000003</v>
      </c>
      <c r="AA702" s="13">
        <f>Table1[[#This Row],[Profit$]]/Table1[[#This Row],[Quantity]]</f>
        <v>-1.1423999999999996</v>
      </c>
      <c r="AB702" s="4" t="str">
        <f>IF(Table1[[#This Row],[Profit$]]&lt;0,"loss","profit")</f>
        <v>loss</v>
      </c>
      <c r="AC702" s="4" t="str">
        <f>IF(Table1[[#This Row],[Discount]]&gt;0.2,"high",IF(Table1[[#This Row],[Discount]]&gt;0.1,"average","low"))</f>
        <v>high</v>
      </c>
      <c r="AD702" s="12">
        <f>Table1[[#This Row],[Profit$]]/Table1[[#This Row],[cost price$]]</f>
        <v>-0.41176470588235287</v>
      </c>
    </row>
    <row r="703" spans="1:30" ht="15.75" customHeight="1" x14ac:dyDescent="0.3">
      <c r="A703" s="2">
        <v>702</v>
      </c>
      <c r="B703" s="2" t="s">
        <v>2263</v>
      </c>
      <c r="C703" s="3">
        <v>42980</v>
      </c>
      <c r="D703" s="3" t="str">
        <f>TEXT(Table1[[#This Row],[Order Date]],"MMMM")</f>
        <v>September</v>
      </c>
      <c r="E703" s="3" t="str">
        <f>TEXT(Table1[[#This Row],[Order Date]],"YYYy")</f>
        <v>2017</v>
      </c>
      <c r="F703" s="3">
        <v>42986</v>
      </c>
      <c r="G703" s="2" t="s">
        <v>47</v>
      </c>
      <c r="H703" s="2" t="s">
        <v>974</v>
      </c>
      <c r="I703" s="2" t="s">
        <v>975</v>
      </c>
      <c r="J703" s="2" t="s">
        <v>38</v>
      </c>
      <c r="K703" s="2" t="s">
        <v>24</v>
      </c>
      <c r="L703" s="2" t="s">
        <v>2182</v>
      </c>
      <c r="M703" s="2" t="s">
        <v>495</v>
      </c>
      <c r="N703" s="2">
        <v>44105</v>
      </c>
      <c r="O703" s="2" t="s">
        <v>145</v>
      </c>
      <c r="P703" s="2" t="s">
        <v>820</v>
      </c>
      <c r="Q703" s="2" t="s">
        <v>29</v>
      </c>
      <c r="R703" s="2" t="s">
        <v>62</v>
      </c>
      <c r="S703" s="2" t="s">
        <v>821</v>
      </c>
      <c r="T703" s="6">
        <v>15.072000000000003</v>
      </c>
      <c r="U703" s="2">
        <v>3</v>
      </c>
      <c r="V703" s="9">
        <v>0.2</v>
      </c>
      <c r="W703" s="6">
        <v>4.1448</v>
      </c>
      <c r="X703" s="12">
        <f>Table1[[#This Row],[Profit$]]/Table1[[#This Row],[Sales$]]</f>
        <v>0.27499999999999997</v>
      </c>
      <c r="Y703" s="13">
        <f>Table1[[#This Row],[Sales$]]-Table1[[#This Row],[Profit$]]</f>
        <v>10.927200000000003</v>
      </c>
      <c r="Z703" s="13">
        <f>Table1[[#This Row],[Sales$]]/Table1[[#This Row],[Quantity]]</f>
        <v>5.0240000000000009</v>
      </c>
      <c r="AA703" s="13">
        <f>Table1[[#This Row],[Profit$]]/Table1[[#This Row],[Quantity]]</f>
        <v>1.3815999999999999</v>
      </c>
      <c r="AB703" s="4" t="str">
        <f>IF(Table1[[#This Row],[Profit$]]&lt;0,"loss","profit")</f>
        <v>profit</v>
      </c>
      <c r="AC703" s="4" t="str">
        <f>IF(Table1[[#This Row],[Discount]]&gt;0.2,"high",IF(Table1[[#This Row],[Discount]]&gt;0.1,"average","low"))</f>
        <v>average</v>
      </c>
      <c r="AD703" s="12">
        <f>Table1[[#This Row],[Profit$]]/Table1[[#This Row],[cost price$]]</f>
        <v>0.37931034482758613</v>
      </c>
    </row>
    <row r="704" spans="1:30" ht="15.75" customHeight="1" x14ac:dyDescent="0.3">
      <c r="A704" s="2">
        <v>703</v>
      </c>
      <c r="B704" s="2" t="s">
        <v>2264</v>
      </c>
      <c r="C704" s="3">
        <v>42678</v>
      </c>
      <c r="D704" s="3" t="str">
        <f>TEXT(Table1[[#This Row],[Order Date]],"MMMM")</f>
        <v>November</v>
      </c>
      <c r="E704" s="3" t="str">
        <f>TEXT(Table1[[#This Row],[Order Date]],"YYYy")</f>
        <v>2016</v>
      </c>
      <c r="F704" s="3">
        <v>42682</v>
      </c>
      <c r="G704" s="2" t="s">
        <v>20</v>
      </c>
      <c r="H704" s="2" t="s">
        <v>1339</v>
      </c>
      <c r="I704" s="2" t="s">
        <v>1340</v>
      </c>
      <c r="J704" s="2" t="s">
        <v>38</v>
      </c>
      <c r="K704" s="2" t="s">
        <v>24</v>
      </c>
      <c r="L704" s="2" t="s">
        <v>92</v>
      </c>
      <c r="M704" s="2" t="s">
        <v>93</v>
      </c>
      <c r="N704" s="2">
        <v>98103</v>
      </c>
      <c r="O704" s="2" t="s">
        <v>41</v>
      </c>
      <c r="P704" s="2" t="s">
        <v>2265</v>
      </c>
      <c r="Q704" s="2" t="s">
        <v>29</v>
      </c>
      <c r="R704" s="2" t="s">
        <v>62</v>
      </c>
      <c r="S704" s="2" t="s">
        <v>2266</v>
      </c>
      <c r="T704" s="6">
        <v>209.88</v>
      </c>
      <c r="U704" s="2">
        <v>3</v>
      </c>
      <c r="V704" s="9">
        <v>0</v>
      </c>
      <c r="W704" s="6">
        <v>35.679599999999979</v>
      </c>
      <c r="X704" s="12">
        <f>Table1[[#This Row],[Profit$]]/Table1[[#This Row],[Sales$]]</f>
        <v>0.1699999999999999</v>
      </c>
      <c r="Y704" s="13">
        <f>Table1[[#This Row],[Sales$]]-Table1[[#This Row],[Profit$]]</f>
        <v>174.2004</v>
      </c>
      <c r="Z704" s="13">
        <f>Table1[[#This Row],[Sales$]]/Table1[[#This Row],[Quantity]]</f>
        <v>69.959999999999994</v>
      </c>
      <c r="AA704" s="13">
        <f>Table1[[#This Row],[Profit$]]/Table1[[#This Row],[Quantity]]</f>
        <v>11.893199999999993</v>
      </c>
      <c r="AB704" s="4" t="str">
        <f>IF(Table1[[#This Row],[Profit$]]&lt;0,"loss","profit")</f>
        <v>profit</v>
      </c>
      <c r="AC704" s="4" t="str">
        <f>IF(Table1[[#This Row],[Discount]]&gt;0.2,"high",IF(Table1[[#This Row],[Discount]]&gt;0.1,"average","low"))</f>
        <v>low</v>
      </c>
      <c r="AD704" s="12">
        <f>Table1[[#This Row],[Profit$]]/Table1[[#This Row],[cost price$]]</f>
        <v>0.20481927710843362</v>
      </c>
    </row>
    <row r="705" spans="1:30" ht="15.75" customHeight="1" x14ac:dyDescent="0.3">
      <c r="A705" s="2">
        <v>704</v>
      </c>
      <c r="B705" s="2" t="s">
        <v>2267</v>
      </c>
      <c r="C705" s="3">
        <v>42103</v>
      </c>
      <c r="D705" s="3" t="str">
        <f>TEXT(Table1[[#This Row],[Order Date]],"MMMM")</f>
        <v>April</v>
      </c>
      <c r="E705" s="3" t="str">
        <f>TEXT(Table1[[#This Row],[Order Date]],"YYYy")</f>
        <v>2015</v>
      </c>
      <c r="F705" s="3">
        <v>42108</v>
      </c>
      <c r="G705" s="2" t="s">
        <v>47</v>
      </c>
      <c r="H705" s="2" t="s">
        <v>2268</v>
      </c>
      <c r="I705" s="2" t="s">
        <v>2269</v>
      </c>
      <c r="J705" s="2" t="s">
        <v>23</v>
      </c>
      <c r="K705" s="2" t="s">
        <v>24</v>
      </c>
      <c r="L705" s="2" t="s">
        <v>1173</v>
      </c>
      <c r="M705" s="2" t="s">
        <v>40</v>
      </c>
      <c r="N705" s="2">
        <v>90805</v>
      </c>
      <c r="O705" s="2" t="s">
        <v>41</v>
      </c>
      <c r="P705" s="2" t="s">
        <v>2270</v>
      </c>
      <c r="Q705" s="2" t="s">
        <v>29</v>
      </c>
      <c r="R705" s="2" t="s">
        <v>53</v>
      </c>
      <c r="S705" s="2" t="s">
        <v>2271</v>
      </c>
      <c r="T705" s="6">
        <v>369.91200000000003</v>
      </c>
      <c r="U705" s="2">
        <v>3</v>
      </c>
      <c r="V705" s="9">
        <v>0.2</v>
      </c>
      <c r="W705" s="6">
        <v>-13.871700000000047</v>
      </c>
      <c r="X705" s="12">
        <f>Table1[[#This Row],[Profit$]]/Table1[[#This Row],[Sales$]]</f>
        <v>-3.7500000000000124E-2</v>
      </c>
      <c r="Y705" s="13">
        <f>Table1[[#This Row],[Sales$]]-Table1[[#This Row],[Profit$]]</f>
        <v>383.78370000000007</v>
      </c>
      <c r="Z705" s="13">
        <f>Table1[[#This Row],[Sales$]]/Table1[[#This Row],[Quantity]]</f>
        <v>123.30400000000002</v>
      </c>
      <c r="AA705" s="13">
        <f>Table1[[#This Row],[Profit$]]/Table1[[#This Row],[Quantity]]</f>
        <v>-4.6239000000000159</v>
      </c>
      <c r="AB705" s="4" t="str">
        <f>IF(Table1[[#This Row],[Profit$]]&lt;0,"loss","profit")</f>
        <v>loss</v>
      </c>
      <c r="AC705" s="4" t="str">
        <f>IF(Table1[[#This Row],[Discount]]&gt;0.2,"high",IF(Table1[[#This Row],[Discount]]&gt;0.1,"average","low"))</f>
        <v>average</v>
      </c>
      <c r="AD705" s="12">
        <f>Table1[[#This Row],[Profit$]]/Table1[[#This Row],[cost price$]]</f>
        <v>-3.6144578313253128E-2</v>
      </c>
    </row>
    <row r="706" spans="1:30" ht="15.75" customHeight="1" x14ac:dyDescent="0.3">
      <c r="A706" s="2">
        <v>705</v>
      </c>
      <c r="B706" s="2" t="s">
        <v>2272</v>
      </c>
      <c r="C706" s="3">
        <v>41894</v>
      </c>
      <c r="D706" s="3" t="str">
        <f>TEXT(Table1[[#This Row],[Order Date]],"MMMM")</f>
        <v>September</v>
      </c>
      <c r="E706" s="3" t="str">
        <f>TEXT(Table1[[#This Row],[Order Date]],"YYYy")</f>
        <v>2014</v>
      </c>
      <c r="F706" s="3">
        <v>41899</v>
      </c>
      <c r="G706" s="2" t="s">
        <v>47</v>
      </c>
      <c r="H706" s="2" t="s">
        <v>2273</v>
      </c>
      <c r="I706" s="2" t="s">
        <v>2274</v>
      </c>
      <c r="J706" s="2" t="s">
        <v>38</v>
      </c>
      <c r="K706" s="2" t="s">
        <v>24</v>
      </c>
      <c r="L706" s="2" t="s">
        <v>2275</v>
      </c>
      <c r="M706" s="2" t="s">
        <v>85</v>
      </c>
      <c r="N706" s="2">
        <v>27511</v>
      </c>
      <c r="O706" s="2" t="s">
        <v>27</v>
      </c>
      <c r="P706" s="2" t="s">
        <v>2276</v>
      </c>
      <c r="Q706" s="2" t="s">
        <v>43</v>
      </c>
      <c r="R706" s="2" t="s">
        <v>87</v>
      </c>
      <c r="S706" s="2" t="s">
        <v>2277</v>
      </c>
      <c r="T706" s="6">
        <v>10.368000000000002</v>
      </c>
      <c r="U706" s="2">
        <v>2</v>
      </c>
      <c r="V706" s="9">
        <v>0.2</v>
      </c>
      <c r="W706" s="6">
        <v>3.6288</v>
      </c>
      <c r="X706" s="12">
        <f>Table1[[#This Row],[Profit$]]/Table1[[#This Row],[Sales$]]</f>
        <v>0.34999999999999992</v>
      </c>
      <c r="Y706" s="13">
        <f>Table1[[#This Row],[Sales$]]-Table1[[#This Row],[Profit$]]</f>
        <v>6.7392000000000021</v>
      </c>
      <c r="Z706" s="13">
        <f>Table1[[#This Row],[Sales$]]/Table1[[#This Row],[Quantity]]</f>
        <v>5.1840000000000011</v>
      </c>
      <c r="AA706" s="13">
        <f>Table1[[#This Row],[Profit$]]/Table1[[#This Row],[Quantity]]</f>
        <v>1.8144</v>
      </c>
      <c r="AB706" s="4" t="str">
        <f>IF(Table1[[#This Row],[Profit$]]&lt;0,"loss","profit")</f>
        <v>profit</v>
      </c>
      <c r="AC706" s="4" t="str">
        <f>IF(Table1[[#This Row],[Discount]]&gt;0.2,"high",IF(Table1[[#This Row],[Discount]]&gt;0.1,"average","low"))</f>
        <v>average</v>
      </c>
      <c r="AD706" s="12">
        <f>Table1[[#This Row],[Profit$]]/Table1[[#This Row],[cost price$]]</f>
        <v>0.53846153846153832</v>
      </c>
    </row>
    <row r="707" spans="1:30" ht="15.75" customHeight="1" x14ac:dyDescent="0.3">
      <c r="A707" s="2">
        <v>706</v>
      </c>
      <c r="B707" s="2" t="s">
        <v>2272</v>
      </c>
      <c r="C707" s="3">
        <v>41894</v>
      </c>
      <c r="D707" s="3" t="str">
        <f>TEXT(Table1[[#This Row],[Order Date]],"MMMM")</f>
        <v>September</v>
      </c>
      <c r="E707" s="3" t="str">
        <f>TEXT(Table1[[#This Row],[Order Date]],"YYYy")</f>
        <v>2014</v>
      </c>
      <c r="F707" s="3">
        <v>41899</v>
      </c>
      <c r="G707" s="2" t="s">
        <v>47</v>
      </c>
      <c r="H707" s="2" t="s">
        <v>2273</v>
      </c>
      <c r="I707" s="2" t="s">
        <v>2274</v>
      </c>
      <c r="J707" s="2" t="s">
        <v>38</v>
      </c>
      <c r="K707" s="2" t="s">
        <v>24</v>
      </c>
      <c r="L707" s="2" t="s">
        <v>2275</v>
      </c>
      <c r="M707" s="2" t="s">
        <v>85</v>
      </c>
      <c r="N707" s="2">
        <v>27511</v>
      </c>
      <c r="O707" s="2" t="s">
        <v>27</v>
      </c>
      <c r="P707" s="2" t="s">
        <v>2278</v>
      </c>
      <c r="Q707" s="2" t="s">
        <v>43</v>
      </c>
      <c r="R707" s="2" t="s">
        <v>75</v>
      </c>
      <c r="S707" s="2" t="s">
        <v>2279</v>
      </c>
      <c r="T707" s="6">
        <v>166.84</v>
      </c>
      <c r="U707" s="2">
        <v>5</v>
      </c>
      <c r="V707" s="9">
        <v>0.2</v>
      </c>
      <c r="W707" s="6">
        <v>18.769499999999987</v>
      </c>
      <c r="X707" s="12">
        <f>Table1[[#This Row],[Profit$]]/Table1[[#This Row],[Sales$]]</f>
        <v>0.11249999999999992</v>
      </c>
      <c r="Y707" s="13">
        <f>Table1[[#This Row],[Sales$]]-Table1[[#This Row],[Profit$]]</f>
        <v>148.07050000000001</v>
      </c>
      <c r="Z707" s="13">
        <f>Table1[[#This Row],[Sales$]]/Table1[[#This Row],[Quantity]]</f>
        <v>33.368000000000002</v>
      </c>
      <c r="AA707" s="13">
        <f>Table1[[#This Row],[Profit$]]/Table1[[#This Row],[Quantity]]</f>
        <v>3.7538999999999971</v>
      </c>
      <c r="AB707" s="4" t="str">
        <f>IF(Table1[[#This Row],[Profit$]]&lt;0,"loss","profit")</f>
        <v>profit</v>
      </c>
      <c r="AC707" s="4" t="str">
        <f>IF(Table1[[#This Row],[Discount]]&gt;0.2,"high",IF(Table1[[#This Row],[Discount]]&gt;0.1,"average","low"))</f>
        <v>average</v>
      </c>
      <c r="AD707" s="12">
        <f>Table1[[#This Row],[Profit$]]/Table1[[#This Row],[cost price$]]</f>
        <v>0.1267605633802816</v>
      </c>
    </row>
    <row r="708" spans="1:30" ht="15.75" customHeight="1" x14ac:dyDescent="0.3">
      <c r="A708" s="2">
        <v>707</v>
      </c>
      <c r="B708" s="2" t="s">
        <v>2272</v>
      </c>
      <c r="C708" s="3">
        <v>41894</v>
      </c>
      <c r="D708" s="3" t="str">
        <f>TEXT(Table1[[#This Row],[Order Date]],"MMMM")</f>
        <v>September</v>
      </c>
      <c r="E708" s="3" t="str">
        <f>TEXT(Table1[[#This Row],[Order Date]],"YYYy")</f>
        <v>2014</v>
      </c>
      <c r="F708" s="3">
        <v>41899</v>
      </c>
      <c r="G708" s="2" t="s">
        <v>47</v>
      </c>
      <c r="H708" s="2" t="s">
        <v>2273</v>
      </c>
      <c r="I708" s="2" t="s">
        <v>2274</v>
      </c>
      <c r="J708" s="2" t="s">
        <v>38</v>
      </c>
      <c r="K708" s="2" t="s">
        <v>24</v>
      </c>
      <c r="L708" s="2" t="s">
        <v>2275</v>
      </c>
      <c r="M708" s="2" t="s">
        <v>85</v>
      </c>
      <c r="N708" s="2">
        <v>27511</v>
      </c>
      <c r="O708" s="2" t="s">
        <v>27</v>
      </c>
      <c r="P708" s="2" t="s">
        <v>1752</v>
      </c>
      <c r="Q708" s="2" t="s">
        <v>68</v>
      </c>
      <c r="R708" s="2" t="s">
        <v>158</v>
      </c>
      <c r="S708" s="2" t="s">
        <v>1753</v>
      </c>
      <c r="T708" s="6">
        <v>15.216000000000001</v>
      </c>
      <c r="U708" s="2">
        <v>1</v>
      </c>
      <c r="V708" s="9">
        <v>0.2</v>
      </c>
      <c r="W708" s="6">
        <v>2.2823999999999991</v>
      </c>
      <c r="X708" s="12">
        <f>Table1[[#This Row],[Profit$]]/Table1[[#This Row],[Sales$]]</f>
        <v>0.14999999999999994</v>
      </c>
      <c r="Y708" s="13">
        <f>Table1[[#This Row],[Sales$]]-Table1[[#This Row],[Profit$]]</f>
        <v>12.933600000000002</v>
      </c>
      <c r="Z708" s="13">
        <f>Table1[[#This Row],[Sales$]]/Table1[[#This Row],[Quantity]]</f>
        <v>15.216000000000001</v>
      </c>
      <c r="AA708" s="13">
        <f>Table1[[#This Row],[Profit$]]/Table1[[#This Row],[Quantity]]</f>
        <v>2.2823999999999991</v>
      </c>
      <c r="AB708" s="4" t="str">
        <f>IF(Table1[[#This Row],[Profit$]]&lt;0,"loss","profit")</f>
        <v>profit</v>
      </c>
      <c r="AC708" s="4" t="str">
        <f>IF(Table1[[#This Row],[Discount]]&gt;0.2,"high",IF(Table1[[#This Row],[Discount]]&gt;0.1,"average","low"))</f>
        <v>average</v>
      </c>
      <c r="AD708" s="12">
        <f>Table1[[#This Row],[Profit$]]/Table1[[#This Row],[cost price$]]</f>
        <v>0.17647058823529402</v>
      </c>
    </row>
    <row r="709" spans="1:30" ht="15.75" customHeight="1" x14ac:dyDescent="0.3">
      <c r="A709" s="2">
        <v>708</v>
      </c>
      <c r="B709" s="2" t="s">
        <v>2280</v>
      </c>
      <c r="C709" s="3">
        <v>41975</v>
      </c>
      <c r="D709" s="3" t="str">
        <f>TEXT(Table1[[#This Row],[Order Date]],"MMMM")</f>
        <v>December</v>
      </c>
      <c r="E709" s="3" t="str">
        <f>TEXT(Table1[[#This Row],[Order Date]],"YYYy")</f>
        <v>2014</v>
      </c>
      <c r="F709" s="3">
        <v>41977</v>
      </c>
      <c r="G709" s="2" t="s">
        <v>185</v>
      </c>
      <c r="H709" s="2" t="s">
        <v>2281</v>
      </c>
      <c r="I709" s="2" t="s">
        <v>2282</v>
      </c>
      <c r="J709" s="2" t="s">
        <v>23</v>
      </c>
      <c r="K709" s="2" t="s">
        <v>24</v>
      </c>
      <c r="L709" s="2" t="s">
        <v>263</v>
      </c>
      <c r="M709" s="2" t="s">
        <v>264</v>
      </c>
      <c r="N709" s="2">
        <v>10035</v>
      </c>
      <c r="O709" s="2" t="s">
        <v>145</v>
      </c>
      <c r="P709" s="2" t="s">
        <v>1018</v>
      </c>
      <c r="Q709" s="2" t="s">
        <v>68</v>
      </c>
      <c r="R709" s="2" t="s">
        <v>158</v>
      </c>
      <c r="S709" s="2" t="s">
        <v>1019</v>
      </c>
      <c r="T709" s="6">
        <v>119.96</v>
      </c>
      <c r="U709" s="2">
        <v>4</v>
      </c>
      <c r="V709" s="9">
        <v>0</v>
      </c>
      <c r="W709" s="6">
        <v>52.78240000000001</v>
      </c>
      <c r="X709" s="12">
        <f>Table1[[#This Row],[Profit$]]/Table1[[#This Row],[Sales$]]</f>
        <v>0.44000000000000011</v>
      </c>
      <c r="Y709" s="13">
        <f>Table1[[#This Row],[Sales$]]-Table1[[#This Row],[Profit$]]</f>
        <v>67.177599999999984</v>
      </c>
      <c r="Z709" s="13">
        <f>Table1[[#This Row],[Sales$]]/Table1[[#This Row],[Quantity]]</f>
        <v>29.99</v>
      </c>
      <c r="AA709" s="13">
        <f>Table1[[#This Row],[Profit$]]/Table1[[#This Row],[Quantity]]</f>
        <v>13.195600000000002</v>
      </c>
      <c r="AB709" s="4" t="str">
        <f>IF(Table1[[#This Row],[Profit$]]&lt;0,"loss","profit")</f>
        <v>profit</v>
      </c>
      <c r="AC709" s="4" t="str">
        <f>IF(Table1[[#This Row],[Discount]]&gt;0.2,"high",IF(Table1[[#This Row],[Discount]]&gt;0.1,"average","low"))</f>
        <v>low</v>
      </c>
      <c r="AD709" s="12">
        <f>Table1[[#This Row],[Profit$]]/Table1[[#This Row],[cost price$]]</f>
        <v>0.78571428571428603</v>
      </c>
    </row>
    <row r="710" spans="1:30" ht="15.75" customHeight="1" x14ac:dyDescent="0.3">
      <c r="A710" s="2">
        <v>709</v>
      </c>
      <c r="B710" s="2" t="s">
        <v>2280</v>
      </c>
      <c r="C710" s="3">
        <v>41975</v>
      </c>
      <c r="D710" s="3" t="str">
        <f>TEXT(Table1[[#This Row],[Order Date]],"MMMM")</f>
        <v>December</v>
      </c>
      <c r="E710" s="3" t="str">
        <f>TEXT(Table1[[#This Row],[Order Date]],"YYYy")</f>
        <v>2014</v>
      </c>
      <c r="F710" s="3">
        <v>41977</v>
      </c>
      <c r="G710" s="2" t="s">
        <v>185</v>
      </c>
      <c r="H710" s="2" t="s">
        <v>2281</v>
      </c>
      <c r="I710" s="2" t="s">
        <v>2282</v>
      </c>
      <c r="J710" s="2" t="s">
        <v>23</v>
      </c>
      <c r="K710" s="2" t="s">
        <v>24</v>
      </c>
      <c r="L710" s="2" t="s">
        <v>263</v>
      </c>
      <c r="M710" s="2" t="s">
        <v>264</v>
      </c>
      <c r="N710" s="2">
        <v>10035</v>
      </c>
      <c r="O710" s="2" t="s">
        <v>145</v>
      </c>
      <c r="P710" s="2" t="s">
        <v>2283</v>
      </c>
      <c r="Q710" s="2" t="s">
        <v>29</v>
      </c>
      <c r="R710" s="2" t="s">
        <v>30</v>
      </c>
      <c r="S710" s="2" t="s">
        <v>2284</v>
      </c>
      <c r="T710" s="6">
        <v>883.92</v>
      </c>
      <c r="U710" s="2">
        <v>5</v>
      </c>
      <c r="V710" s="9">
        <v>0.2</v>
      </c>
      <c r="W710" s="6">
        <v>-110.49000000000007</v>
      </c>
      <c r="X710" s="12">
        <f>Table1[[#This Row],[Profit$]]/Table1[[#This Row],[Sales$]]</f>
        <v>-0.12500000000000008</v>
      </c>
      <c r="Y710" s="13">
        <f>Table1[[#This Row],[Sales$]]-Table1[[#This Row],[Profit$]]</f>
        <v>994.41000000000008</v>
      </c>
      <c r="Z710" s="13">
        <f>Table1[[#This Row],[Sales$]]/Table1[[#This Row],[Quantity]]</f>
        <v>176.78399999999999</v>
      </c>
      <c r="AA710" s="13">
        <f>Table1[[#This Row],[Profit$]]/Table1[[#This Row],[Quantity]]</f>
        <v>-22.098000000000013</v>
      </c>
      <c r="AB710" s="4" t="str">
        <f>IF(Table1[[#This Row],[Profit$]]&lt;0,"loss","profit")</f>
        <v>loss</v>
      </c>
      <c r="AC710" s="4" t="str">
        <f>IF(Table1[[#This Row],[Discount]]&gt;0.2,"high",IF(Table1[[#This Row],[Discount]]&gt;0.1,"average","low"))</f>
        <v>average</v>
      </c>
      <c r="AD710" s="12">
        <f>Table1[[#This Row],[Profit$]]/Table1[[#This Row],[cost price$]]</f>
        <v>-0.11111111111111117</v>
      </c>
    </row>
    <row r="711" spans="1:30" ht="15.75" customHeight="1" x14ac:dyDescent="0.3">
      <c r="A711" s="2">
        <v>710</v>
      </c>
      <c r="B711" s="2" t="s">
        <v>2280</v>
      </c>
      <c r="C711" s="3">
        <v>41975</v>
      </c>
      <c r="D711" s="3" t="str">
        <f>TEXT(Table1[[#This Row],[Order Date]],"MMMM")</f>
        <v>December</v>
      </c>
      <c r="E711" s="3" t="str">
        <f>TEXT(Table1[[#This Row],[Order Date]],"YYYy")</f>
        <v>2014</v>
      </c>
      <c r="F711" s="3">
        <v>41977</v>
      </c>
      <c r="G711" s="2" t="s">
        <v>185</v>
      </c>
      <c r="H711" s="2" t="s">
        <v>2281</v>
      </c>
      <c r="I711" s="2" t="s">
        <v>2282</v>
      </c>
      <c r="J711" s="2" t="s">
        <v>23</v>
      </c>
      <c r="K711" s="2" t="s">
        <v>24</v>
      </c>
      <c r="L711" s="2" t="s">
        <v>263</v>
      </c>
      <c r="M711" s="2" t="s">
        <v>264</v>
      </c>
      <c r="N711" s="2">
        <v>10035</v>
      </c>
      <c r="O711" s="2" t="s">
        <v>145</v>
      </c>
      <c r="P711" s="2" t="s">
        <v>1373</v>
      </c>
      <c r="Q711" s="2" t="s">
        <v>43</v>
      </c>
      <c r="R711" s="2" t="s">
        <v>72</v>
      </c>
      <c r="S711" s="2" t="s">
        <v>1374</v>
      </c>
      <c r="T711" s="6">
        <v>46.72</v>
      </c>
      <c r="U711" s="2">
        <v>8</v>
      </c>
      <c r="V711" s="9">
        <v>0.2</v>
      </c>
      <c r="W711" s="6">
        <v>15.767999999999997</v>
      </c>
      <c r="X711" s="12">
        <f>Table1[[#This Row],[Profit$]]/Table1[[#This Row],[Sales$]]</f>
        <v>0.33749999999999997</v>
      </c>
      <c r="Y711" s="13">
        <f>Table1[[#This Row],[Sales$]]-Table1[[#This Row],[Profit$]]</f>
        <v>30.952000000000002</v>
      </c>
      <c r="Z711" s="13">
        <f>Table1[[#This Row],[Sales$]]/Table1[[#This Row],[Quantity]]</f>
        <v>5.84</v>
      </c>
      <c r="AA711" s="13">
        <f>Table1[[#This Row],[Profit$]]/Table1[[#This Row],[Quantity]]</f>
        <v>1.9709999999999996</v>
      </c>
      <c r="AB711" s="4" t="str">
        <f>IF(Table1[[#This Row],[Profit$]]&lt;0,"loss","profit")</f>
        <v>profit</v>
      </c>
      <c r="AC711" s="4" t="str">
        <f>IF(Table1[[#This Row],[Discount]]&gt;0.2,"high",IF(Table1[[#This Row],[Discount]]&gt;0.1,"average","low"))</f>
        <v>average</v>
      </c>
      <c r="AD711" s="12">
        <f>Table1[[#This Row],[Profit$]]/Table1[[#This Row],[cost price$]]</f>
        <v>0.50943396226415083</v>
      </c>
    </row>
    <row r="712" spans="1:30" ht="15.75" customHeight="1" x14ac:dyDescent="0.3">
      <c r="A712" s="2">
        <v>711</v>
      </c>
      <c r="B712" s="2" t="s">
        <v>2285</v>
      </c>
      <c r="C712" s="3">
        <v>41734</v>
      </c>
      <c r="D712" s="3" t="str">
        <f>TEXT(Table1[[#This Row],[Order Date]],"MMMM")</f>
        <v>April</v>
      </c>
      <c r="E712" s="3" t="str">
        <f>TEXT(Table1[[#This Row],[Order Date]],"YYYy")</f>
        <v>2014</v>
      </c>
      <c r="F712" s="3">
        <v>41736</v>
      </c>
      <c r="G712" s="2" t="s">
        <v>185</v>
      </c>
      <c r="H712" s="2" t="s">
        <v>2286</v>
      </c>
      <c r="I712" s="2" t="s">
        <v>2287</v>
      </c>
      <c r="J712" s="2" t="s">
        <v>99</v>
      </c>
      <c r="K712" s="2" t="s">
        <v>24</v>
      </c>
      <c r="L712" s="2" t="s">
        <v>263</v>
      </c>
      <c r="M712" s="2" t="s">
        <v>264</v>
      </c>
      <c r="N712" s="2">
        <v>10035</v>
      </c>
      <c r="O712" s="2" t="s">
        <v>145</v>
      </c>
      <c r="P712" s="2" t="s">
        <v>1626</v>
      </c>
      <c r="Q712" s="2" t="s">
        <v>43</v>
      </c>
      <c r="R712" s="2" t="s">
        <v>87</v>
      </c>
      <c r="S712" s="2" t="s">
        <v>1627</v>
      </c>
      <c r="T712" s="6">
        <v>55.48</v>
      </c>
      <c r="U712" s="2">
        <v>1</v>
      </c>
      <c r="V712" s="9">
        <v>0</v>
      </c>
      <c r="W712" s="6">
        <v>26.630399999999998</v>
      </c>
      <c r="X712" s="12">
        <f>Table1[[#This Row],[Profit$]]/Table1[[#This Row],[Sales$]]</f>
        <v>0.48</v>
      </c>
      <c r="Y712" s="13">
        <f>Table1[[#This Row],[Sales$]]-Table1[[#This Row],[Profit$]]</f>
        <v>28.849599999999999</v>
      </c>
      <c r="Z712" s="13">
        <f>Table1[[#This Row],[Sales$]]/Table1[[#This Row],[Quantity]]</f>
        <v>55.48</v>
      </c>
      <c r="AA712" s="13">
        <f>Table1[[#This Row],[Profit$]]/Table1[[#This Row],[Quantity]]</f>
        <v>26.630399999999998</v>
      </c>
      <c r="AB712" s="4" t="str">
        <f>IF(Table1[[#This Row],[Profit$]]&lt;0,"loss","profit")</f>
        <v>profit</v>
      </c>
      <c r="AC712" s="4" t="str">
        <f>IF(Table1[[#This Row],[Discount]]&gt;0.2,"high",IF(Table1[[#This Row],[Discount]]&gt;0.1,"average","low"))</f>
        <v>low</v>
      </c>
      <c r="AD712" s="12">
        <f>Table1[[#This Row],[Profit$]]/Table1[[#This Row],[cost price$]]</f>
        <v>0.92307692307692302</v>
      </c>
    </row>
    <row r="713" spans="1:30" ht="15.75" customHeight="1" x14ac:dyDescent="0.3">
      <c r="A713" s="2">
        <v>712</v>
      </c>
      <c r="B713" s="2" t="s">
        <v>2288</v>
      </c>
      <c r="C713" s="3">
        <v>42981</v>
      </c>
      <c r="D713" s="3" t="str">
        <f>TEXT(Table1[[#This Row],[Order Date]],"MMMM")</f>
        <v>September</v>
      </c>
      <c r="E713" s="3" t="str">
        <f>TEXT(Table1[[#This Row],[Order Date]],"YYYy")</f>
        <v>2017</v>
      </c>
      <c r="F713" s="3">
        <v>42985</v>
      </c>
      <c r="G713" s="2" t="s">
        <v>47</v>
      </c>
      <c r="H713" s="2" t="s">
        <v>2289</v>
      </c>
      <c r="I713" s="2" t="s">
        <v>2290</v>
      </c>
      <c r="J713" s="2" t="s">
        <v>23</v>
      </c>
      <c r="K713" s="2" t="s">
        <v>24</v>
      </c>
      <c r="L713" s="2" t="s">
        <v>2291</v>
      </c>
      <c r="M713" s="2" t="s">
        <v>51</v>
      </c>
      <c r="N713" s="2">
        <v>32137</v>
      </c>
      <c r="O713" s="2" t="s">
        <v>27</v>
      </c>
      <c r="P713" s="2" t="s">
        <v>2292</v>
      </c>
      <c r="Q713" s="2" t="s">
        <v>43</v>
      </c>
      <c r="R713" s="2" t="s">
        <v>170</v>
      </c>
      <c r="S713" s="2" t="s">
        <v>2293</v>
      </c>
      <c r="T713" s="6">
        <v>24.448</v>
      </c>
      <c r="U713" s="2">
        <v>4</v>
      </c>
      <c r="V713" s="9">
        <v>0.2</v>
      </c>
      <c r="W713" s="6">
        <v>8.8623999999999992</v>
      </c>
      <c r="X713" s="12">
        <f>Table1[[#This Row],[Profit$]]/Table1[[#This Row],[Sales$]]</f>
        <v>0.36249999999999993</v>
      </c>
      <c r="Y713" s="13">
        <f>Table1[[#This Row],[Sales$]]-Table1[[#This Row],[Profit$]]</f>
        <v>15.585600000000001</v>
      </c>
      <c r="Z713" s="13">
        <f>Table1[[#This Row],[Sales$]]/Table1[[#This Row],[Quantity]]</f>
        <v>6.1120000000000001</v>
      </c>
      <c r="AA713" s="13">
        <f>Table1[[#This Row],[Profit$]]/Table1[[#This Row],[Quantity]]</f>
        <v>2.2155999999999998</v>
      </c>
      <c r="AB713" s="4" t="str">
        <f>IF(Table1[[#This Row],[Profit$]]&lt;0,"loss","profit")</f>
        <v>profit</v>
      </c>
      <c r="AC713" s="4" t="str">
        <f>IF(Table1[[#This Row],[Discount]]&gt;0.2,"high",IF(Table1[[#This Row],[Discount]]&gt;0.1,"average","low"))</f>
        <v>average</v>
      </c>
      <c r="AD713" s="12">
        <f>Table1[[#This Row],[Profit$]]/Table1[[#This Row],[cost price$]]</f>
        <v>0.56862745098039202</v>
      </c>
    </row>
    <row r="714" spans="1:30" ht="15.75" customHeight="1" x14ac:dyDescent="0.3">
      <c r="A714" s="2">
        <v>713</v>
      </c>
      <c r="B714" s="2" t="s">
        <v>2294</v>
      </c>
      <c r="C714" s="3">
        <v>42874</v>
      </c>
      <c r="D714" s="3" t="str">
        <f>TEXT(Table1[[#This Row],[Order Date]],"MMMM")</f>
        <v>May</v>
      </c>
      <c r="E714" s="3" t="str">
        <f>TEXT(Table1[[#This Row],[Order Date]],"YYYy")</f>
        <v>2017</v>
      </c>
      <c r="F714" s="3">
        <v>42879</v>
      </c>
      <c r="G714" s="2" t="s">
        <v>47</v>
      </c>
      <c r="H714" s="2" t="s">
        <v>2295</v>
      </c>
      <c r="I714" s="2" t="s">
        <v>2296</v>
      </c>
      <c r="J714" s="2" t="s">
        <v>38</v>
      </c>
      <c r="K714" s="2" t="s">
        <v>24</v>
      </c>
      <c r="L714" s="2" t="s">
        <v>2297</v>
      </c>
      <c r="M714" s="2" t="s">
        <v>264</v>
      </c>
      <c r="N714" s="2">
        <v>10550</v>
      </c>
      <c r="O714" s="2" t="s">
        <v>145</v>
      </c>
      <c r="P714" s="2" t="s">
        <v>2298</v>
      </c>
      <c r="Q714" s="2" t="s">
        <v>43</v>
      </c>
      <c r="R714" s="2" t="s">
        <v>75</v>
      </c>
      <c r="S714" s="2" t="s">
        <v>2299</v>
      </c>
      <c r="T714" s="6">
        <v>281.34000000000003</v>
      </c>
      <c r="U714" s="2">
        <v>6</v>
      </c>
      <c r="V714" s="9">
        <v>0</v>
      </c>
      <c r="W714" s="6">
        <v>109.72260000000001</v>
      </c>
      <c r="X714" s="12">
        <f>Table1[[#This Row],[Profit$]]/Table1[[#This Row],[Sales$]]</f>
        <v>0.39</v>
      </c>
      <c r="Y714" s="13">
        <f>Table1[[#This Row],[Sales$]]-Table1[[#This Row],[Profit$]]</f>
        <v>171.61740000000003</v>
      </c>
      <c r="Z714" s="13">
        <f>Table1[[#This Row],[Sales$]]/Table1[[#This Row],[Quantity]]</f>
        <v>46.890000000000008</v>
      </c>
      <c r="AA714" s="13">
        <f>Table1[[#This Row],[Profit$]]/Table1[[#This Row],[Quantity]]</f>
        <v>18.287100000000002</v>
      </c>
      <c r="AB714" s="4" t="str">
        <f>IF(Table1[[#This Row],[Profit$]]&lt;0,"loss","profit")</f>
        <v>profit</v>
      </c>
      <c r="AC714" s="4" t="str">
        <f>IF(Table1[[#This Row],[Discount]]&gt;0.2,"high",IF(Table1[[#This Row],[Discount]]&gt;0.1,"average","low"))</f>
        <v>low</v>
      </c>
      <c r="AD714" s="12">
        <f>Table1[[#This Row],[Profit$]]/Table1[[#This Row],[cost price$]]</f>
        <v>0.6393442622950819</v>
      </c>
    </row>
    <row r="715" spans="1:30" ht="15.75" customHeight="1" x14ac:dyDescent="0.3">
      <c r="A715" s="2">
        <v>714</v>
      </c>
      <c r="B715" s="2" t="s">
        <v>2294</v>
      </c>
      <c r="C715" s="3">
        <v>42874</v>
      </c>
      <c r="D715" s="3" t="str">
        <f>TEXT(Table1[[#This Row],[Order Date]],"MMMM")</f>
        <v>May</v>
      </c>
      <c r="E715" s="3" t="str">
        <f>TEXT(Table1[[#This Row],[Order Date]],"YYYy")</f>
        <v>2017</v>
      </c>
      <c r="F715" s="3">
        <v>42879</v>
      </c>
      <c r="G715" s="2" t="s">
        <v>47</v>
      </c>
      <c r="H715" s="2" t="s">
        <v>2295</v>
      </c>
      <c r="I715" s="2" t="s">
        <v>2296</v>
      </c>
      <c r="J715" s="2" t="s">
        <v>38</v>
      </c>
      <c r="K715" s="2" t="s">
        <v>24</v>
      </c>
      <c r="L715" s="2" t="s">
        <v>2297</v>
      </c>
      <c r="M715" s="2" t="s">
        <v>264</v>
      </c>
      <c r="N715" s="2">
        <v>10550</v>
      </c>
      <c r="O715" s="2" t="s">
        <v>145</v>
      </c>
      <c r="P715" s="2" t="s">
        <v>1379</v>
      </c>
      <c r="Q715" s="2" t="s">
        <v>68</v>
      </c>
      <c r="R715" s="2" t="s">
        <v>69</v>
      </c>
      <c r="S715" s="2" t="s">
        <v>1380</v>
      </c>
      <c r="T715" s="6">
        <v>307.98</v>
      </c>
      <c r="U715" s="2">
        <v>2</v>
      </c>
      <c r="V715" s="9">
        <v>0</v>
      </c>
      <c r="W715" s="6">
        <v>89.314199999999971</v>
      </c>
      <c r="X715" s="12">
        <f>Table1[[#This Row],[Profit$]]/Table1[[#This Row],[Sales$]]</f>
        <v>0.28999999999999987</v>
      </c>
      <c r="Y715" s="13">
        <f>Table1[[#This Row],[Sales$]]-Table1[[#This Row],[Profit$]]</f>
        <v>218.66580000000005</v>
      </c>
      <c r="Z715" s="13">
        <f>Table1[[#This Row],[Sales$]]/Table1[[#This Row],[Quantity]]</f>
        <v>153.99</v>
      </c>
      <c r="AA715" s="13">
        <f>Table1[[#This Row],[Profit$]]/Table1[[#This Row],[Quantity]]</f>
        <v>44.657099999999986</v>
      </c>
      <c r="AB715" s="4" t="str">
        <f>IF(Table1[[#This Row],[Profit$]]&lt;0,"loss","profit")</f>
        <v>profit</v>
      </c>
      <c r="AC715" s="4" t="str">
        <f>IF(Table1[[#This Row],[Discount]]&gt;0.2,"high",IF(Table1[[#This Row],[Discount]]&gt;0.1,"average","low"))</f>
        <v>low</v>
      </c>
      <c r="AD715" s="12">
        <f>Table1[[#This Row],[Profit$]]/Table1[[#This Row],[cost price$]]</f>
        <v>0.4084507042253519</v>
      </c>
    </row>
    <row r="716" spans="1:30" ht="15.75" customHeight="1" x14ac:dyDescent="0.3">
      <c r="A716" s="2">
        <v>715</v>
      </c>
      <c r="B716" s="2" t="s">
        <v>2294</v>
      </c>
      <c r="C716" s="3">
        <v>42874</v>
      </c>
      <c r="D716" s="3" t="str">
        <f>TEXT(Table1[[#This Row],[Order Date]],"MMMM")</f>
        <v>May</v>
      </c>
      <c r="E716" s="3" t="str">
        <f>TEXT(Table1[[#This Row],[Order Date]],"YYYy")</f>
        <v>2017</v>
      </c>
      <c r="F716" s="3">
        <v>42879</v>
      </c>
      <c r="G716" s="2" t="s">
        <v>47</v>
      </c>
      <c r="H716" s="2" t="s">
        <v>2295</v>
      </c>
      <c r="I716" s="2" t="s">
        <v>2296</v>
      </c>
      <c r="J716" s="2" t="s">
        <v>38</v>
      </c>
      <c r="K716" s="2" t="s">
        <v>24</v>
      </c>
      <c r="L716" s="2" t="s">
        <v>2297</v>
      </c>
      <c r="M716" s="2" t="s">
        <v>264</v>
      </c>
      <c r="N716" s="2">
        <v>10550</v>
      </c>
      <c r="O716" s="2" t="s">
        <v>145</v>
      </c>
      <c r="P716" s="2" t="s">
        <v>2300</v>
      </c>
      <c r="Q716" s="2" t="s">
        <v>68</v>
      </c>
      <c r="R716" s="2" t="s">
        <v>158</v>
      </c>
      <c r="S716" s="2" t="s">
        <v>2301</v>
      </c>
      <c r="T716" s="6">
        <v>299.96999999999997</v>
      </c>
      <c r="U716" s="2">
        <v>3</v>
      </c>
      <c r="V716" s="9">
        <v>0</v>
      </c>
      <c r="W716" s="6">
        <v>113.98860000000001</v>
      </c>
      <c r="X716" s="12">
        <f>Table1[[#This Row],[Profit$]]/Table1[[#This Row],[Sales$]]</f>
        <v>0.38000000000000006</v>
      </c>
      <c r="Y716" s="13">
        <f>Table1[[#This Row],[Sales$]]-Table1[[#This Row],[Profit$]]</f>
        <v>185.98139999999995</v>
      </c>
      <c r="Z716" s="13">
        <f>Table1[[#This Row],[Sales$]]/Table1[[#This Row],[Quantity]]</f>
        <v>99.99</v>
      </c>
      <c r="AA716" s="13">
        <f>Table1[[#This Row],[Profit$]]/Table1[[#This Row],[Quantity]]</f>
        <v>37.996200000000002</v>
      </c>
      <c r="AB716" s="4" t="str">
        <f>IF(Table1[[#This Row],[Profit$]]&lt;0,"loss","profit")</f>
        <v>profit</v>
      </c>
      <c r="AC716" s="4" t="str">
        <f>IF(Table1[[#This Row],[Discount]]&gt;0.2,"high",IF(Table1[[#This Row],[Discount]]&gt;0.1,"average","low"))</f>
        <v>low</v>
      </c>
      <c r="AD716" s="12">
        <f>Table1[[#This Row],[Profit$]]/Table1[[#This Row],[cost price$]]</f>
        <v>0.61290322580645185</v>
      </c>
    </row>
    <row r="717" spans="1:30" ht="15.75" customHeight="1" x14ac:dyDescent="0.3">
      <c r="A717" s="2">
        <v>716</v>
      </c>
      <c r="B717" s="2" t="s">
        <v>2302</v>
      </c>
      <c r="C717" s="3">
        <v>41821</v>
      </c>
      <c r="D717" s="3" t="str">
        <f>TEXT(Table1[[#This Row],[Order Date]],"MMMM")</f>
        <v>July</v>
      </c>
      <c r="E717" s="3" t="str">
        <f>TEXT(Table1[[#This Row],[Order Date]],"YYYy")</f>
        <v>2014</v>
      </c>
      <c r="F717" s="3">
        <v>41826</v>
      </c>
      <c r="G717" s="2" t="s">
        <v>20</v>
      </c>
      <c r="H717" s="2" t="s">
        <v>974</v>
      </c>
      <c r="I717" s="2" t="s">
        <v>975</v>
      </c>
      <c r="J717" s="2" t="s">
        <v>38</v>
      </c>
      <c r="K717" s="2" t="s">
        <v>24</v>
      </c>
      <c r="L717" s="2" t="s">
        <v>92</v>
      </c>
      <c r="M717" s="2" t="s">
        <v>93</v>
      </c>
      <c r="N717" s="2">
        <v>98105</v>
      </c>
      <c r="O717" s="2" t="s">
        <v>41</v>
      </c>
      <c r="P717" s="2" t="s">
        <v>2303</v>
      </c>
      <c r="Q717" s="2" t="s">
        <v>43</v>
      </c>
      <c r="R717" s="2" t="s">
        <v>72</v>
      </c>
      <c r="S717" s="2" t="s">
        <v>2304</v>
      </c>
      <c r="T717" s="6">
        <v>19.920000000000002</v>
      </c>
      <c r="U717" s="2">
        <v>5</v>
      </c>
      <c r="V717" s="9">
        <v>0.2</v>
      </c>
      <c r="W717" s="6">
        <v>6.9719999999999995</v>
      </c>
      <c r="X717" s="12">
        <f>Table1[[#This Row],[Profit$]]/Table1[[#This Row],[Sales$]]</f>
        <v>0.34999999999999992</v>
      </c>
      <c r="Y717" s="13">
        <f>Table1[[#This Row],[Sales$]]-Table1[[#This Row],[Profit$]]</f>
        <v>12.948000000000002</v>
      </c>
      <c r="Z717" s="13">
        <f>Table1[[#This Row],[Sales$]]/Table1[[#This Row],[Quantity]]</f>
        <v>3.9840000000000004</v>
      </c>
      <c r="AA717" s="13">
        <f>Table1[[#This Row],[Profit$]]/Table1[[#This Row],[Quantity]]</f>
        <v>1.3943999999999999</v>
      </c>
      <c r="AB717" s="4" t="str">
        <f>IF(Table1[[#This Row],[Profit$]]&lt;0,"loss","profit")</f>
        <v>profit</v>
      </c>
      <c r="AC717" s="4" t="str">
        <f>IF(Table1[[#This Row],[Discount]]&gt;0.2,"high",IF(Table1[[#This Row],[Discount]]&gt;0.1,"average","low"))</f>
        <v>average</v>
      </c>
      <c r="AD717" s="12">
        <f>Table1[[#This Row],[Profit$]]/Table1[[#This Row],[cost price$]]</f>
        <v>0.53846153846153832</v>
      </c>
    </row>
    <row r="718" spans="1:30" ht="15.75" customHeight="1" x14ac:dyDescent="0.3">
      <c r="A718" s="2">
        <v>717</v>
      </c>
      <c r="B718" s="2" t="s">
        <v>2305</v>
      </c>
      <c r="C718" s="3">
        <v>41650</v>
      </c>
      <c r="D718" s="3" t="str">
        <f>TEXT(Table1[[#This Row],[Order Date]],"MMMM")</f>
        <v>January</v>
      </c>
      <c r="E718" s="3" t="str">
        <f>TEXT(Table1[[#This Row],[Order Date]],"YYYy")</f>
        <v>2014</v>
      </c>
      <c r="F718" s="3">
        <v>41653</v>
      </c>
      <c r="G718" s="2" t="s">
        <v>185</v>
      </c>
      <c r="H718" s="2" t="s">
        <v>2306</v>
      </c>
      <c r="I718" s="2" t="s">
        <v>2307</v>
      </c>
      <c r="J718" s="2" t="s">
        <v>23</v>
      </c>
      <c r="K718" s="2" t="s">
        <v>24</v>
      </c>
      <c r="L718" s="2" t="s">
        <v>241</v>
      </c>
      <c r="M718" s="2" t="s">
        <v>242</v>
      </c>
      <c r="N718" s="2">
        <v>19901</v>
      </c>
      <c r="O718" s="2" t="s">
        <v>145</v>
      </c>
      <c r="P718" s="2" t="s">
        <v>2047</v>
      </c>
      <c r="Q718" s="2" t="s">
        <v>29</v>
      </c>
      <c r="R718" s="2" t="s">
        <v>62</v>
      </c>
      <c r="S718" s="2" t="s">
        <v>2048</v>
      </c>
      <c r="T718" s="6">
        <v>9.94</v>
      </c>
      <c r="U718" s="2">
        <v>2</v>
      </c>
      <c r="V718" s="9">
        <v>0</v>
      </c>
      <c r="W718" s="6">
        <v>3.0813999999999995</v>
      </c>
      <c r="X718" s="12">
        <f>Table1[[#This Row],[Profit$]]/Table1[[#This Row],[Sales$]]</f>
        <v>0.30999999999999994</v>
      </c>
      <c r="Y718" s="13">
        <f>Table1[[#This Row],[Sales$]]-Table1[[#This Row],[Profit$]]</f>
        <v>6.8586</v>
      </c>
      <c r="Z718" s="13">
        <f>Table1[[#This Row],[Sales$]]/Table1[[#This Row],[Quantity]]</f>
        <v>4.97</v>
      </c>
      <c r="AA718" s="13">
        <f>Table1[[#This Row],[Profit$]]/Table1[[#This Row],[Quantity]]</f>
        <v>1.5406999999999997</v>
      </c>
      <c r="AB718" s="4" t="str">
        <f>IF(Table1[[#This Row],[Profit$]]&lt;0,"loss","profit")</f>
        <v>profit</v>
      </c>
      <c r="AC718" s="4" t="str">
        <f>IF(Table1[[#This Row],[Discount]]&gt;0.2,"high",IF(Table1[[#This Row],[Discount]]&gt;0.1,"average","low"))</f>
        <v>low</v>
      </c>
      <c r="AD718" s="12">
        <f>Table1[[#This Row],[Profit$]]/Table1[[#This Row],[cost price$]]</f>
        <v>0.44927536231884052</v>
      </c>
    </row>
    <row r="719" spans="1:30" ht="15.75" customHeight="1" x14ac:dyDescent="0.3">
      <c r="A719" s="2">
        <v>718</v>
      </c>
      <c r="B719" s="2" t="s">
        <v>2308</v>
      </c>
      <c r="C719" s="3">
        <v>43002</v>
      </c>
      <c r="D719" s="3" t="str">
        <f>TEXT(Table1[[#This Row],[Order Date]],"MMMM")</f>
        <v>September</v>
      </c>
      <c r="E719" s="3" t="str">
        <f>TEXT(Table1[[#This Row],[Order Date]],"YYYy")</f>
        <v>2017</v>
      </c>
      <c r="F719" s="3">
        <v>43007</v>
      </c>
      <c r="G719" s="2" t="s">
        <v>47</v>
      </c>
      <c r="H719" s="2" t="s">
        <v>945</v>
      </c>
      <c r="I719" s="2" t="s">
        <v>946</v>
      </c>
      <c r="J719" s="2" t="s">
        <v>23</v>
      </c>
      <c r="K719" s="2" t="s">
        <v>24</v>
      </c>
      <c r="L719" s="2" t="s">
        <v>604</v>
      </c>
      <c r="M719" s="2" t="s">
        <v>495</v>
      </c>
      <c r="N719" s="2">
        <v>43055</v>
      </c>
      <c r="O719" s="2" t="s">
        <v>145</v>
      </c>
      <c r="P719" s="2" t="s">
        <v>2309</v>
      </c>
      <c r="Q719" s="2" t="s">
        <v>29</v>
      </c>
      <c r="R719" s="2" t="s">
        <v>62</v>
      </c>
      <c r="S719" s="2" t="s">
        <v>2310</v>
      </c>
      <c r="T719" s="6">
        <v>103.05599999999998</v>
      </c>
      <c r="U719" s="2">
        <v>3</v>
      </c>
      <c r="V719" s="9">
        <v>0.2</v>
      </c>
      <c r="W719" s="6">
        <v>24.475800000000007</v>
      </c>
      <c r="X719" s="12">
        <f>Table1[[#This Row],[Profit$]]/Table1[[#This Row],[Sales$]]</f>
        <v>0.2375000000000001</v>
      </c>
      <c r="Y719" s="13">
        <f>Table1[[#This Row],[Sales$]]-Table1[[#This Row],[Profit$]]</f>
        <v>78.580199999999977</v>
      </c>
      <c r="Z719" s="13">
        <f>Table1[[#This Row],[Sales$]]/Table1[[#This Row],[Quantity]]</f>
        <v>34.351999999999997</v>
      </c>
      <c r="AA719" s="13">
        <f>Table1[[#This Row],[Profit$]]/Table1[[#This Row],[Quantity]]</f>
        <v>8.1586000000000016</v>
      </c>
      <c r="AB719" s="4" t="str">
        <f>IF(Table1[[#This Row],[Profit$]]&lt;0,"loss","profit")</f>
        <v>profit</v>
      </c>
      <c r="AC719" s="4" t="str">
        <f>IF(Table1[[#This Row],[Discount]]&gt;0.2,"high",IF(Table1[[#This Row],[Discount]]&gt;0.1,"average","low"))</f>
        <v>average</v>
      </c>
      <c r="AD719" s="12">
        <f>Table1[[#This Row],[Profit$]]/Table1[[#This Row],[cost price$]]</f>
        <v>0.31147540983606575</v>
      </c>
    </row>
    <row r="720" spans="1:30" ht="15.75" customHeight="1" x14ac:dyDescent="0.3">
      <c r="A720" s="2">
        <v>719</v>
      </c>
      <c r="B720" s="2" t="s">
        <v>2311</v>
      </c>
      <c r="C720" s="3">
        <v>41792</v>
      </c>
      <c r="D720" s="3" t="str">
        <f>TEXT(Table1[[#This Row],[Order Date]],"MMMM")</f>
        <v>June</v>
      </c>
      <c r="E720" s="3" t="str">
        <f>TEXT(Table1[[#This Row],[Order Date]],"YYYy")</f>
        <v>2014</v>
      </c>
      <c r="F720" s="3">
        <v>41797</v>
      </c>
      <c r="G720" s="2" t="s">
        <v>47</v>
      </c>
      <c r="H720" s="2" t="s">
        <v>2312</v>
      </c>
      <c r="I720" s="2" t="s">
        <v>2313</v>
      </c>
      <c r="J720" s="2" t="s">
        <v>99</v>
      </c>
      <c r="K720" s="2" t="s">
        <v>24</v>
      </c>
      <c r="L720" s="2" t="s">
        <v>151</v>
      </c>
      <c r="M720" s="2" t="s">
        <v>118</v>
      </c>
      <c r="N720" s="2">
        <v>84057</v>
      </c>
      <c r="O720" s="2" t="s">
        <v>41</v>
      </c>
      <c r="P720" s="2" t="s">
        <v>1726</v>
      </c>
      <c r="Q720" s="2" t="s">
        <v>43</v>
      </c>
      <c r="R720" s="2" t="s">
        <v>72</v>
      </c>
      <c r="S720" s="2" t="s">
        <v>1727</v>
      </c>
      <c r="T720" s="6">
        <v>59.808000000000007</v>
      </c>
      <c r="U720" s="2">
        <v>3</v>
      </c>
      <c r="V720" s="9">
        <v>0.2</v>
      </c>
      <c r="W720" s="6">
        <v>19.4376</v>
      </c>
      <c r="X720" s="12">
        <f>Table1[[#This Row],[Profit$]]/Table1[[#This Row],[Sales$]]</f>
        <v>0.32499999999999996</v>
      </c>
      <c r="Y720" s="13">
        <f>Table1[[#This Row],[Sales$]]-Table1[[#This Row],[Profit$]]</f>
        <v>40.370400000000004</v>
      </c>
      <c r="Z720" s="13">
        <f>Table1[[#This Row],[Sales$]]/Table1[[#This Row],[Quantity]]</f>
        <v>19.936000000000003</v>
      </c>
      <c r="AA720" s="13">
        <f>Table1[[#This Row],[Profit$]]/Table1[[#This Row],[Quantity]]</f>
        <v>6.4791999999999996</v>
      </c>
      <c r="AB720" s="4" t="str">
        <f>IF(Table1[[#This Row],[Profit$]]&lt;0,"loss","profit")</f>
        <v>profit</v>
      </c>
      <c r="AC720" s="4" t="str">
        <f>IF(Table1[[#This Row],[Discount]]&gt;0.2,"high",IF(Table1[[#This Row],[Discount]]&gt;0.1,"average","low"))</f>
        <v>average</v>
      </c>
      <c r="AD720" s="12">
        <f>Table1[[#This Row],[Profit$]]/Table1[[#This Row],[cost price$]]</f>
        <v>0.48148148148148145</v>
      </c>
    </row>
    <row r="721" spans="1:30" ht="15.75" customHeight="1" x14ac:dyDescent="0.3">
      <c r="A721" s="2">
        <v>720</v>
      </c>
      <c r="B721" s="2" t="s">
        <v>2311</v>
      </c>
      <c r="C721" s="3">
        <v>41792</v>
      </c>
      <c r="D721" s="3" t="str">
        <f>TEXT(Table1[[#This Row],[Order Date]],"MMMM")</f>
        <v>June</v>
      </c>
      <c r="E721" s="3" t="str">
        <f>TEXT(Table1[[#This Row],[Order Date]],"YYYy")</f>
        <v>2014</v>
      </c>
      <c r="F721" s="3">
        <v>41797</v>
      </c>
      <c r="G721" s="2" t="s">
        <v>47</v>
      </c>
      <c r="H721" s="2" t="s">
        <v>2312</v>
      </c>
      <c r="I721" s="2" t="s">
        <v>2313</v>
      </c>
      <c r="J721" s="2" t="s">
        <v>99</v>
      </c>
      <c r="K721" s="2" t="s">
        <v>24</v>
      </c>
      <c r="L721" s="2" t="s">
        <v>151</v>
      </c>
      <c r="M721" s="2" t="s">
        <v>118</v>
      </c>
      <c r="N721" s="2">
        <v>84057</v>
      </c>
      <c r="O721" s="2" t="s">
        <v>41</v>
      </c>
      <c r="P721" s="2" t="s">
        <v>1542</v>
      </c>
      <c r="Q721" s="2" t="s">
        <v>29</v>
      </c>
      <c r="R721" s="2" t="s">
        <v>62</v>
      </c>
      <c r="S721" s="2" t="s">
        <v>1543</v>
      </c>
      <c r="T721" s="6">
        <v>73.320000000000007</v>
      </c>
      <c r="U721" s="2">
        <v>6</v>
      </c>
      <c r="V721" s="9">
        <v>0</v>
      </c>
      <c r="W721" s="6">
        <v>21.995999999999992</v>
      </c>
      <c r="X721" s="12">
        <f>Table1[[#This Row],[Profit$]]/Table1[[#This Row],[Sales$]]</f>
        <v>0.29999999999999988</v>
      </c>
      <c r="Y721" s="13">
        <f>Table1[[#This Row],[Sales$]]-Table1[[#This Row],[Profit$]]</f>
        <v>51.324000000000012</v>
      </c>
      <c r="Z721" s="13">
        <f>Table1[[#This Row],[Sales$]]/Table1[[#This Row],[Quantity]]</f>
        <v>12.22</v>
      </c>
      <c r="AA721" s="13">
        <f>Table1[[#This Row],[Profit$]]/Table1[[#This Row],[Quantity]]</f>
        <v>3.6659999999999986</v>
      </c>
      <c r="AB721" s="4" t="str">
        <f>IF(Table1[[#This Row],[Profit$]]&lt;0,"loss","profit")</f>
        <v>profit</v>
      </c>
      <c r="AC721" s="4" t="str">
        <f>IF(Table1[[#This Row],[Discount]]&gt;0.2,"high",IF(Table1[[#This Row],[Discount]]&gt;0.1,"average","low"))</f>
        <v>low</v>
      </c>
      <c r="AD721" s="12">
        <f>Table1[[#This Row],[Profit$]]/Table1[[#This Row],[cost price$]]</f>
        <v>0.42857142857142833</v>
      </c>
    </row>
    <row r="722" spans="1:30" ht="15.75" customHeight="1" x14ac:dyDescent="0.3">
      <c r="A722" s="2">
        <v>721</v>
      </c>
      <c r="B722" s="2" t="s">
        <v>2314</v>
      </c>
      <c r="C722" s="3">
        <v>42413</v>
      </c>
      <c r="D722" s="3" t="str">
        <f>TEXT(Table1[[#This Row],[Order Date]],"MMMM")</f>
        <v>February</v>
      </c>
      <c r="E722" s="3" t="str">
        <f>TEXT(Table1[[#This Row],[Order Date]],"YYYy")</f>
        <v>2016</v>
      </c>
      <c r="F722" s="3">
        <v>42418</v>
      </c>
      <c r="G722" s="2" t="s">
        <v>47</v>
      </c>
      <c r="H722" s="2" t="s">
        <v>2315</v>
      </c>
      <c r="I722" s="2" t="s">
        <v>2316</v>
      </c>
      <c r="J722" s="2" t="s">
        <v>99</v>
      </c>
      <c r="K722" s="2" t="s">
        <v>24</v>
      </c>
      <c r="L722" s="2" t="s">
        <v>39</v>
      </c>
      <c r="M722" s="2" t="s">
        <v>40</v>
      </c>
      <c r="N722" s="2">
        <v>90045</v>
      </c>
      <c r="O722" s="2" t="s">
        <v>41</v>
      </c>
      <c r="P722" s="2" t="s">
        <v>2317</v>
      </c>
      <c r="Q722" s="2" t="s">
        <v>43</v>
      </c>
      <c r="R722" s="2" t="s">
        <v>87</v>
      </c>
      <c r="S722" s="2" t="s">
        <v>2318</v>
      </c>
      <c r="T722" s="6">
        <v>146.82</v>
      </c>
      <c r="U722" s="2">
        <v>3</v>
      </c>
      <c r="V722" s="9">
        <v>0</v>
      </c>
      <c r="W722" s="6">
        <v>73.41</v>
      </c>
      <c r="X722" s="12">
        <f>Table1[[#This Row],[Profit$]]/Table1[[#This Row],[Sales$]]</f>
        <v>0.5</v>
      </c>
      <c r="Y722" s="13">
        <f>Table1[[#This Row],[Sales$]]-Table1[[#This Row],[Profit$]]</f>
        <v>73.41</v>
      </c>
      <c r="Z722" s="13">
        <f>Table1[[#This Row],[Sales$]]/Table1[[#This Row],[Quantity]]</f>
        <v>48.94</v>
      </c>
      <c r="AA722" s="13">
        <f>Table1[[#This Row],[Profit$]]/Table1[[#This Row],[Quantity]]</f>
        <v>24.47</v>
      </c>
      <c r="AB722" s="4" t="str">
        <f>IF(Table1[[#This Row],[Profit$]]&lt;0,"loss","profit")</f>
        <v>profit</v>
      </c>
      <c r="AC722" s="4" t="str">
        <f>IF(Table1[[#This Row],[Discount]]&gt;0.2,"high",IF(Table1[[#This Row],[Discount]]&gt;0.1,"average","low"))</f>
        <v>low</v>
      </c>
      <c r="AD722" s="12">
        <f>Table1[[#This Row],[Profit$]]/Table1[[#This Row],[cost price$]]</f>
        <v>1</v>
      </c>
    </row>
    <row r="723" spans="1:30" ht="15.75" customHeight="1" x14ac:dyDescent="0.3">
      <c r="A723" s="2">
        <v>722</v>
      </c>
      <c r="B723" s="2" t="s">
        <v>2319</v>
      </c>
      <c r="C723" s="3">
        <v>42719</v>
      </c>
      <c r="D723" s="3" t="str">
        <f>TEXT(Table1[[#This Row],[Order Date]],"MMMM")</f>
        <v>December</v>
      </c>
      <c r="E723" s="3" t="str">
        <f>TEXT(Table1[[#This Row],[Order Date]],"YYYy")</f>
        <v>2016</v>
      </c>
      <c r="F723" s="3">
        <v>42723</v>
      </c>
      <c r="G723" s="2" t="s">
        <v>47</v>
      </c>
      <c r="H723" s="2" t="s">
        <v>1479</v>
      </c>
      <c r="I723" s="2" t="s">
        <v>1480</v>
      </c>
      <c r="J723" s="2" t="s">
        <v>38</v>
      </c>
      <c r="K723" s="2" t="s">
        <v>24</v>
      </c>
      <c r="L723" s="2" t="s">
        <v>879</v>
      </c>
      <c r="M723" s="2" t="s">
        <v>235</v>
      </c>
      <c r="N723" s="2">
        <v>48205</v>
      </c>
      <c r="O723" s="2" t="s">
        <v>102</v>
      </c>
      <c r="P723" s="2" t="s">
        <v>2320</v>
      </c>
      <c r="Q723" s="2" t="s">
        <v>29</v>
      </c>
      <c r="R723" s="2" t="s">
        <v>53</v>
      </c>
      <c r="S723" s="2" t="s">
        <v>2321</v>
      </c>
      <c r="T723" s="6">
        <v>1652.94</v>
      </c>
      <c r="U723" s="2">
        <v>3</v>
      </c>
      <c r="V723" s="9">
        <v>0</v>
      </c>
      <c r="W723" s="6">
        <v>231.41160000000002</v>
      </c>
      <c r="X723" s="12">
        <f>Table1[[#This Row],[Profit$]]/Table1[[#This Row],[Sales$]]</f>
        <v>0.14000000000000001</v>
      </c>
      <c r="Y723" s="13">
        <f>Table1[[#This Row],[Sales$]]-Table1[[#This Row],[Profit$]]</f>
        <v>1421.5284000000001</v>
      </c>
      <c r="Z723" s="13">
        <f>Table1[[#This Row],[Sales$]]/Table1[[#This Row],[Quantity]]</f>
        <v>550.98</v>
      </c>
      <c r="AA723" s="13">
        <f>Table1[[#This Row],[Profit$]]/Table1[[#This Row],[Quantity]]</f>
        <v>77.137200000000007</v>
      </c>
      <c r="AB723" s="4" t="str">
        <f>IF(Table1[[#This Row],[Profit$]]&lt;0,"loss","profit")</f>
        <v>profit</v>
      </c>
      <c r="AC723" s="4" t="str">
        <f>IF(Table1[[#This Row],[Discount]]&gt;0.2,"high",IF(Table1[[#This Row],[Discount]]&gt;0.1,"average","low"))</f>
        <v>low</v>
      </c>
      <c r="AD723" s="12">
        <f>Table1[[#This Row],[Profit$]]/Table1[[#This Row],[cost price$]]</f>
        <v>0.16279069767441862</v>
      </c>
    </row>
    <row r="724" spans="1:30" ht="15.75" customHeight="1" x14ac:dyDescent="0.3">
      <c r="A724" s="2">
        <v>723</v>
      </c>
      <c r="B724" s="2" t="s">
        <v>2319</v>
      </c>
      <c r="C724" s="3">
        <v>42719</v>
      </c>
      <c r="D724" s="3" t="str">
        <f>TEXT(Table1[[#This Row],[Order Date]],"MMMM")</f>
        <v>December</v>
      </c>
      <c r="E724" s="3" t="str">
        <f>TEXT(Table1[[#This Row],[Order Date]],"YYYy")</f>
        <v>2016</v>
      </c>
      <c r="F724" s="3">
        <v>42723</v>
      </c>
      <c r="G724" s="2" t="s">
        <v>47</v>
      </c>
      <c r="H724" s="2" t="s">
        <v>1479</v>
      </c>
      <c r="I724" s="2" t="s">
        <v>1480</v>
      </c>
      <c r="J724" s="2" t="s">
        <v>38</v>
      </c>
      <c r="K724" s="2" t="s">
        <v>24</v>
      </c>
      <c r="L724" s="2" t="s">
        <v>879</v>
      </c>
      <c r="M724" s="2" t="s">
        <v>235</v>
      </c>
      <c r="N724" s="2">
        <v>48205</v>
      </c>
      <c r="O724" s="2" t="s">
        <v>102</v>
      </c>
      <c r="P724" s="2" t="s">
        <v>2322</v>
      </c>
      <c r="Q724" s="2" t="s">
        <v>43</v>
      </c>
      <c r="R724" s="2" t="s">
        <v>56</v>
      </c>
      <c r="S724" s="2" t="s">
        <v>2323</v>
      </c>
      <c r="T724" s="6">
        <v>296.37</v>
      </c>
      <c r="U724" s="2">
        <v>3</v>
      </c>
      <c r="V724" s="9">
        <v>0</v>
      </c>
      <c r="W724" s="6">
        <v>80.019899999999993</v>
      </c>
      <c r="X724" s="12">
        <f>Table1[[#This Row],[Profit$]]/Table1[[#This Row],[Sales$]]</f>
        <v>0.26999999999999996</v>
      </c>
      <c r="Y724" s="13">
        <f>Table1[[#This Row],[Sales$]]-Table1[[#This Row],[Profit$]]</f>
        <v>216.3501</v>
      </c>
      <c r="Z724" s="13">
        <f>Table1[[#This Row],[Sales$]]/Table1[[#This Row],[Quantity]]</f>
        <v>98.79</v>
      </c>
      <c r="AA724" s="13">
        <f>Table1[[#This Row],[Profit$]]/Table1[[#This Row],[Quantity]]</f>
        <v>26.673299999999998</v>
      </c>
      <c r="AB724" s="4" t="str">
        <f>IF(Table1[[#This Row],[Profit$]]&lt;0,"loss","profit")</f>
        <v>profit</v>
      </c>
      <c r="AC724" s="4" t="str">
        <f>IF(Table1[[#This Row],[Discount]]&gt;0.2,"high",IF(Table1[[#This Row],[Discount]]&gt;0.1,"average","low"))</f>
        <v>low</v>
      </c>
      <c r="AD724" s="12">
        <f>Table1[[#This Row],[Profit$]]/Table1[[#This Row],[cost price$]]</f>
        <v>0.36986301369863012</v>
      </c>
    </row>
    <row r="725" spans="1:30" ht="15.75" customHeight="1" x14ac:dyDescent="0.3">
      <c r="A725" s="2">
        <v>724</v>
      </c>
      <c r="B725" s="2" t="s">
        <v>2324</v>
      </c>
      <c r="C725" s="3">
        <v>41919</v>
      </c>
      <c r="D725" s="3" t="str">
        <f>TEXT(Table1[[#This Row],[Order Date]],"MMMM")</f>
        <v>October</v>
      </c>
      <c r="E725" s="3" t="str">
        <f>TEXT(Table1[[#This Row],[Order Date]],"YYYy")</f>
        <v>2014</v>
      </c>
      <c r="F725" s="3">
        <v>41925</v>
      </c>
      <c r="G725" s="2" t="s">
        <v>47</v>
      </c>
      <c r="H725" s="2" t="s">
        <v>2325</v>
      </c>
      <c r="I725" s="2" t="s">
        <v>2326</v>
      </c>
      <c r="J725" s="2" t="s">
        <v>99</v>
      </c>
      <c r="K725" s="2" t="s">
        <v>24</v>
      </c>
      <c r="L725" s="2" t="s">
        <v>143</v>
      </c>
      <c r="M725" s="2" t="s">
        <v>144</v>
      </c>
      <c r="N725" s="2">
        <v>19140</v>
      </c>
      <c r="O725" s="2" t="s">
        <v>145</v>
      </c>
      <c r="P725" s="2" t="s">
        <v>2327</v>
      </c>
      <c r="Q725" s="2" t="s">
        <v>29</v>
      </c>
      <c r="R725" s="2" t="s">
        <v>62</v>
      </c>
      <c r="S725" s="2" t="s">
        <v>2328</v>
      </c>
      <c r="T725" s="6">
        <v>129.91999999999999</v>
      </c>
      <c r="U725" s="2">
        <v>5</v>
      </c>
      <c r="V725" s="9">
        <v>0.2</v>
      </c>
      <c r="W725" s="6">
        <v>21.112000000000002</v>
      </c>
      <c r="X725" s="12">
        <f>Table1[[#This Row],[Profit$]]/Table1[[#This Row],[Sales$]]</f>
        <v>0.16250000000000003</v>
      </c>
      <c r="Y725" s="13">
        <f>Table1[[#This Row],[Sales$]]-Table1[[#This Row],[Profit$]]</f>
        <v>108.80799999999999</v>
      </c>
      <c r="Z725" s="13">
        <f>Table1[[#This Row],[Sales$]]/Table1[[#This Row],[Quantity]]</f>
        <v>25.983999999999998</v>
      </c>
      <c r="AA725" s="13">
        <f>Table1[[#This Row],[Profit$]]/Table1[[#This Row],[Quantity]]</f>
        <v>4.2224000000000004</v>
      </c>
      <c r="AB725" s="4" t="str">
        <f>IF(Table1[[#This Row],[Profit$]]&lt;0,"loss","profit")</f>
        <v>profit</v>
      </c>
      <c r="AC725" s="4" t="str">
        <f>IF(Table1[[#This Row],[Discount]]&gt;0.2,"high",IF(Table1[[#This Row],[Discount]]&gt;0.1,"average","low"))</f>
        <v>average</v>
      </c>
      <c r="AD725" s="12">
        <f>Table1[[#This Row],[Profit$]]/Table1[[#This Row],[cost price$]]</f>
        <v>0.19402985074626869</v>
      </c>
    </row>
    <row r="726" spans="1:30" ht="15.75" customHeight="1" x14ac:dyDescent="0.3">
      <c r="A726" s="2">
        <v>725</v>
      </c>
      <c r="B726" s="2" t="s">
        <v>2329</v>
      </c>
      <c r="C726" s="3">
        <v>42558</v>
      </c>
      <c r="D726" s="3" t="str">
        <f>TEXT(Table1[[#This Row],[Order Date]],"MMMM")</f>
        <v>July</v>
      </c>
      <c r="E726" s="3" t="str">
        <f>TEXT(Table1[[#This Row],[Order Date]],"YYYy")</f>
        <v>2016</v>
      </c>
      <c r="F726" s="3">
        <v>42563</v>
      </c>
      <c r="G726" s="2" t="s">
        <v>47</v>
      </c>
      <c r="H726" s="2" t="s">
        <v>2330</v>
      </c>
      <c r="I726" s="2" t="s">
        <v>2331</v>
      </c>
      <c r="J726" s="2" t="s">
        <v>38</v>
      </c>
      <c r="K726" s="2" t="s">
        <v>24</v>
      </c>
      <c r="L726" s="2" t="s">
        <v>2332</v>
      </c>
      <c r="M726" s="2" t="s">
        <v>51</v>
      </c>
      <c r="N726" s="2">
        <v>33012</v>
      </c>
      <c r="O726" s="2" t="s">
        <v>27</v>
      </c>
      <c r="P726" s="2" t="s">
        <v>2333</v>
      </c>
      <c r="Q726" s="2" t="s">
        <v>43</v>
      </c>
      <c r="R726" s="2" t="s">
        <v>576</v>
      </c>
      <c r="S726" s="2" t="s">
        <v>2334</v>
      </c>
      <c r="T726" s="6">
        <v>45.584000000000003</v>
      </c>
      <c r="U726" s="2">
        <v>7</v>
      </c>
      <c r="V726" s="9">
        <v>0.2</v>
      </c>
      <c r="W726" s="6">
        <v>5.1281999999999996</v>
      </c>
      <c r="X726" s="12">
        <f>Table1[[#This Row],[Profit$]]/Table1[[#This Row],[Sales$]]</f>
        <v>0.11249999999999999</v>
      </c>
      <c r="Y726" s="13">
        <f>Table1[[#This Row],[Sales$]]-Table1[[#This Row],[Profit$]]</f>
        <v>40.455800000000004</v>
      </c>
      <c r="Z726" s="13">
        <f>Table1[[#This Row],[Sales$]]/Table1[[#This Row],[Quantity]]</f>
        <v>6.5120000000000005</v>
      </c>
      <c r="AA726" s="13">
        <f>Table1[[#This Row],[Profit$]]/Table1[[#This Row],[Quantity]]</f>
        <v>0.73259999999999992</v>
      </c>
      <c r="AB726" s="4" t="str">
        <f>IF(Table1[[#This Row],[Profit$]]&lt;0,"loss","profit")</f>
        <v>profit</v>
      </c>
      <c r="AC726" s="4" t="str">
        <f>IF(Table1[[#This Row],[Discount]]&gt;0.2,"high",IF(Table1[[#This Row],[Discount]]&gt;0.1,"average","low"))</f>
        <v>average</v>
      </c>
      <c r="AD726" s="12">
        <f>Table1[[#This Row],[Profit$]]/Table1[[#This Row],[cost price$]]</f>
        <v>0.12676056338028166</v>
      </c>
    </row>
    <row r="727" spans="1:30" ht="15.75" customHeight="1" x14ac:dyDescent="0.3">
      <c r="A727" s="2">
        <v>726</v>
      </c>
      <c r="B727" s="2" t="s">
        <v>2335</v>
      </c>
      <c r="C727" s="3">
        <v>42994</v>
      </c>
      <c r="D727" s="3" t="str">
        <f>TEXT(Table1[[#This Row],[Order Date]],"MMMM")</f>
        <v>September</v>
      </c>
      <c r="E727" s="3" t="str">
        <f>TEXT(Table1[[#This Row],[Order Date]],"YYYy")</f>
        <v>2017</v>
      </c>
      <c r="F727" s="3">
        <v>42998</v>
      </c>
      <c r="G727" s="2" t="s">
        <v>47</v>
      </c>
      <c r="H727" s="2" t="s">
        <v>2336</v>
      </c>
      <c r="I727" s="2" t="s">
        <v>2337</v>
      </c>
      <c r="J727" s="2" t="s">
        <v>23</v>
      </c>
      <c r="K727" s="2" t="s">
        <v>24</v>
      </c>
      <c r="L727" s="2" t="s">
        <v>1237</v>
      </c>
      <c r="M727" s="2" t="s">
        <v>101</v>
      </c>
      <c r="N727" s="2">
        <v>78745</v>
      </c>
      <c r="O727" s="2" t="s">
        <v>102</v>
      </c>
      <c r="P727" s="2" t="s">
        <v>2338</v>
      </c>
      <c r="Q727" s="2" t="s">
        <v>43</v>
      </c>
      <c r="R727" s="2" t="s">
        <v>170</v>
      </c>
      <c r="S727" s="2" t="s">
        <v>2339</v>
      </c>
      <c r="T727" s="6">
        <v>17.568000000000001</v>
      </c>
      <c r="U727" s="2">
        <v>2</v>
      </c>
      <c r="V727" s="9">
        <v>0.2</v>
      </c>
      <c r="W727" s="6">
        <v>6.3684000000000003</v>
      </c>
      <c r="X727" s="12">
        <f>Table1[[#This Row],[Profit$]]/Table1[[#This Row],[Sales$]]</f>
        <v>0.36249999999999999</v>
      </c>
      <c r="Y727" s="13">
        <f>Table1[[#This Row],[Sales$]]-Table1[[#This Row],[Profit$]]</f>
        <v>11.1996</v>
      </c>
      <c r="Z727" s="13">
        <f>Table1[[#This Row],[Sales$]]/Table1[[#This Row],[Quantity]]</f>
        <v>8.7840000000000007</v>
      </c>
      <c r="AA727" s="13">
        <f>Table1[[#This Row],[Profit$]]/Table1[[#This Row],[Quantity]]</f>
        <v>3.1842000000000001</v>
      </c>
      <c r="AB727" s="4" t="str">
        <f>IF(Table1[[#This Row],[Profit$]]&lt;0,"loss","profit")</f>
        <v>profit</v>
      </c>
      <c r="AC727" s="4" t="str">
        <f>IF(Table1[[#This Row],[Discount]]&gt;0.2,"high",IF(Table1[[#This Row],[Discount]]&gt;0.1,"average","low"))</f>
        <v>average</v>
      </c>
      <c r="AD727" s="12">
        <f>Table1[[#This Row],[Profit$]]/Table1[[#This Row],[cost price$]]</f>
        <v>0.56862745098039214</v>
      </c>
    </row>
    <row r="728" spans="1:30" ht="15.75" customHeight="1" x14ac:dyDescent="0.3">
      <c r="A728" s="2">
        <v>727</v>
      </c>
      <c r="B728" s="2" t="s">
        <v>2335</v>
      </c>
      <c r="C728" s="3">
        <v>42994</v>
      </c>
      <c r="D728" s="3" t="str">
        <f>TEXT(Table1[[#This Row],[Order Date]],"MMMM")</f>
        <v>September</v>
      </c>
      <c r="E728" s="3" t="str">
        <f>TEXT(Table1[[#This Row],[Order Date]],"YYYy")</f>
        <v>2017</v>
      </c>
      <c r="F728" s="3">
        <v>42998</v>
      </c>
      <c r="G728" s="2" t="s">
        <v>47</v>
      </c>
      <c r="H728" s="2" t="s">
        <v>2336</v>
      </c>
      <c r="I728" s="2" t="s">
        <v>2337</v>
      </c>
      <c r="J728" s="2" t="s">
        <v>23</v>
      </c>
      <c r="K728" s="2" t="s">
        <v>24</v>
      </c>
      <c r="L728" s="2" t="s">
        <v>1237</v>
      </c>
      <c r="M728" s="2" t="s">
        <v>101</v>
      </c>
      <c r="N728" s="2">
        <v>78745</v>
      </c>
      <c r="O728" s="2" t="s">
        <v>102</v>
      </c>
      <c r="P728" s="2" t="s">
        <v>2340</v>
      </c>
      <c r="Q728" s="2" t="s">
        <v>68</v>
      </c>
      <c r="R728" s="2" t="s">
        <v>69</v>
      </c>
      <c r="S728" s="2" t="s">
        <v>2341</v>
      </c>
      <c r="T728" s="6">
        <v>55.991999999999997</v>
      </c>
      <c r="U728" s="2">
        <v>1</v>
      </c>
      <c r="V728" s="9">
        <v>0.2</v>
      </c>
      <c r="W728" s="6">
        <v>5.5992000000000015</v>
      </c>
      <c r="X728" s="12">
        <f>Table1[[#This Row],[Profit$]]/Table1[[#This Row],[Sales$]]</f>
        <v>0.10000000000000003</v>
      </c>
      <c r="Y728" s="13">
        <f>Table1[[#This Row],[Sales$]]-Table1[[#This Row],[Profit$]]</f>
        <v>50.392799999999994</v>
      </c>
      <c r="Z728" s="13">
        <f>Table1[[#This Row],[Sales$]]/Table1[[#This Row],[Quantity]]</f>
        <v>55.991999999999997</v>
      </c>
      <c r="AA728" s="13">
        <f>Table1[[#This Row],[Profit$]]/Table1[[#This Row],[Quantity]]</f>
        <v>5.5992000000000015</v>
      </c>
      <c r="AB728" s="4" t="str">
        <f>IF(Table1[[#This Row],[Profit$]]&lt;0,"loss","profit")</f>
        <v>profit</v>
      </c>
      <c r="AC728" s="4" t="str">
        <f>IF(Table1[[#This Row],[Discount]]&gt;0.2,"high",IF(Table1[[#This Row],[Discount]]&gt;0.1,"average","low"))</f>
        <v>average</v>
      </c>
      <c r="AD728" s="12">
        <f>Table1[[#This Row],[Profit$]]/Table1[[#This Row],[cost price$]]</f>
        <v>0.11111111111111116</v>
      </c>
    </row>
    <row r="729" spans="1:30" ht="15.75" customHeight="1" x14ac:dyDescent="0.3">
      <c r="A729" s="2">
        <v>728</v>
      </c>
      <c r="B729" s="2" t="s">
        <v>2342</v>
      </c>
      <c r="C729" s="3">
        <v>42707</v>
      </c>
      <c r="D729" s="3" t="str">
        <f>TEXT(Table1[[#This Row],[Order Date]],"MMMM")</f>
        <v>December</v>
      </c>
      <c r="E729" s="3" t="str">
        <f>TEXT(Table1[[#This Row],[Order Date]],"YYYy")</f>
        <v>2016</v>
      </c>
      <c r="F729" s="3">
        <v>42710</v>
      </c>
      <c r="G729" s="2" t="s">
        <v>185</v>
      </c>
      <c r="H729" s="2" t="s">
        <v>2343</v>
      </c>
      <c r="I729" s="2" t="s">
        <v>2344</v>
      </c>
      <c r="J729" s="2" t="s">
        <v>23</v>
      </c>
      <c r="K729" s="2" t="s">
        <v>24</v>
      </c>
      <c r="L729" s="2" t="s">
        <v>2345</v>
      </c>
      <c r="M729" s="2" t="s">
        <v>264</v>
      </c>
      <c r="N729" s="2">
        <v>11572</v>
      </c>
      <c r="O729" s="2" t="s">
        <v>145</v>
      </c>
      <c r="P729" s="2" t="s">
        <v>2346</v>
      </c>
      <c r="Q729" s="2" t="s">
        <v>43</v>
      </c>
      <c r="R729" s="2" t="s">
        <v>87</v>
      </c>
      <c r="S729" s="2" t="s">
        <v>2347</v>
      </c>
      <c r="T729" s="6">
        <v>182.72</v>
      </c>
      <c r="U729" s="2">
        <v>8</v>
      </c>
      <c r="V729" s="9">
        <v>0</v>
      </c>
      <c r="W729" s="6">
        <v>84.051199999999994</v>
      </c>
      <c r="X729" s="12">
        <f>Table1[[#This Row],[Profit$]]/Table1[[#This Row],[Sales$]]</f>
        <v>0.45999999999999996</v>
      </c>
      <c r="Y729" s="13">
        <f>Table1[[#This Row],[Sales$]]-Table1[[#This Row],[Profit$]]</f>
        <v>98.668800000000005</v>
      </c>
      <c r="Z729" s="13">
        <f>Table1[[#This Row],[Sales$]]/Table1[[#This Row],[Quantity]]</f>
        <v>22.84</v>
      </c>
      <c r="AA729" s="13">
        <f>Table1[[#This Row],[Profit$]]/Table1[[#This Row],[Quantity]]</f>
        <v>10.506399999999999</v>
      </c>
      <c r="AB729" s="4" t="str">
        <f>IF(Table1[[#This Row],[Profit$]]&lt;0,"loss","profit")</f>
        <v>profit</v>
      </c>
      <c r="AC729" s="4" t="str">
        <f>IF(Table1[[#This Row],[Discount]]&gt;0.2,"high",IF(Table1[[#This Row],[Discount]]&gt;0.1,"average","low"))</f>
        <v>low</v>
      </c>
      <c r="AD729" s="12">
        <f>Table1[[#This Row],[Profit$]]/Table1[[#This Row],[cost price$]]</f>
        <v>0.85185185185185175</v>
      </c>
    </row>
    <row r="730" spans="1:30" ht="15.75" customHeight="1" x14ac:dyDescent="0.3">
      <c r="A730" s="2">
        <v>729</v>
      </c>
      <c r="B730" s="2" t="s">
        <v>2342</v>
      </c>
      <c r="C730" s="3">
        <v>42707</v>
      </c>
      <c r="D730" s="3" t="str">
        <f>TEXT(Table1[[#This Row],[Order Date]],"MMMM")</f>
        <v>December</v>
      </c>
      <c r="E730" s="3" t="str">
        <f>TEXT(Table1[[#This Row],[Order Date]],"YYYy")</f>
        <v>2016</v>
      </c>
      <c r="F730" s="3">
        <v>42710</v>
      </c>
      <c r="G730" s="2" t="s">
        <v>185</v>
      </c>
      <c r="H730" s="2" t="s">
        <v>2343</v>
      </c>
      <c r="I730" s="2" t="s">
        <v>2344</v>
      </c>
      <c r="J730" s="2" t="s">
        <v>23</v>
      </c>
      <c r="K730" s="2" t="s">
        <v>24</v>
      </c>
      <c r="L730" s="2" t="s">
        <v>2345</v>
      </c>
      <c r="M730" s="2" t="s">
        <v>264</v>
      </c>
      <c r="N730" s="2">
        <v>11572</v>
      </c>
      <c r="O730" s="2" t="s">
        <v>145</v>
      </c>
      <c r="P730" s="2" t="s">
        <v>2348</v>
      </c>
      <c r="Q730" s="2" t="s">
        <v>29</v>
      </c>
      <c r="R730" s="2" t="s">
        <v>53</v>
      </c>
      <c r="S730" s="2" t="s">
        <v>2349</v>
      </c>
      <c r="T730" s="6">
        <v>400.03199999999998</v>
      </c>
      <c r="U730" s="2">
        <v>2</v>
      </c>
      <c r="V730" s="9">
        <v>0.4</v>
      </c>
      <c r="W730" s="6">
        <v>-153.34560000000005</v>
      </c>
      <c r="X730" s="12">
        <f>Table1[[#This Row],[Profit$]]/Table1[[#This Row],[Sales$]]</f>
        <v>-0.38333333333333347</v>
      </c>
      <c r="Y730" s="13">
        <f>Table1[[#This Row],[Sales$]]-Table1[[#This Row],[Profit$]]</f>
        <v>553.37760000000003</v>
      </c>
      <c r="Z730" s="13">
        <f>Table1[[#This Row],[Sales$]]/Table1[[#This Row],[Quantity]]</f>
        <v>200.01599999999999</v>
      </c>
      <c r="AA730" s="13">
        <f>Table1[[#This Row],[Profit$]]/Table1[[#This Row],[Quantity]]</f>
        <v>-76.672800000000024</v>
      </c>
      <c r="AB730" s="4" t="str">
        <f>IF(Table1[[#This Row],[Profit$]]&lt;0,"loss","profit")</f>
        <v>loss</v>
      </c>
      <c r="AC730" s="4" t="str">
        <f>IF(Table1[[#This Row],[Discount]]&gt;0.2,"high",IF(Table1[[#This Row],[Discount]]&gt;0.1,"average","low"))</f>
        <v>high</v>
      </c>
      <c r="AD730" s="12">
        <f>Table1[[#This Row],[Profit$]]/Table1[[#This Row],[cost price$]]</f>
        <v>-0.27710843373493982</v>
      </c>
    </row>
    <row r="731" spans="1:30" ht="15.75" customHeight="1" x14ac:dyDescent="0.3">
      <c r="A731" s="2">
        <v>730</v>
      </c>
      <c r="B731" s="2" t="s">
        <v>2342</v>
      </c>
      <c r="C731" s="3">
        <v>42707</v>
      </c>
      <c r="D731" s="3" t="str">
        <f>TEXT(Table1[[#This Row],[Order Date]],"MMMM")</f>
        <v>December</v>
      </c>
      <c r="E731" s="3" t="str">
        <f>TEXT(Table1[[#This Row],[Order Date]],"YYYy")</f>
        <v>2016</v>
      </c>
      <c r="F731" s="3">
        <v>42710</v>
      </c>
      <c r="G731" s="2" t="s">
        <v>185</v>
      </c>
      <c r="H731" s="2" t="s">
        <v>2343</v>
      </c>
      <c r="I731" s="2" t="s">
        <v>2344</v>
      </c>
      <c r="J731" s="2" t="s">
        <v>23</v>
      </c>
      <c r="K731" s="2" t="s">
        <v>24</v>
      </c>
      <c r="L731" s="2" t="s">
        <v>2345</v>
      </c>
      <c r="M731" s="2" t="s">
        <v>264</v>
      </c>
      <c r="N731" s="2">
        <v>11572</v>
      </c>
      <c r="O731" s="2" t="s">
        <v>145</v>
      </c>
      <c r="P731" s="2" t="s">
        <v>2350</v>
      </c>
      <c r="Q731" s="2" t="s">
        <v>43</v>
      </c>
      <c r="R731" s="2" t="s">
        <v>56</v>
      </c>
      <c r="S731" s="2" t="s">
        <v>2351</v>
      </c>
      <c r="T731" s="6">
        <v>33.630000000000003</v>
      </c>
      <c r="U731" s="2">
        <v>3</v>
      </c>
      <c r="V731" s="9">
        <v>0</v>
      </c>
      <c r="W731" s="6">
        <v>10.088999999999999</v>
      </c>
      <c r="X731" s="12">
        <f>Table1[[#This Row],[Profit$]]/Table1[[#This Row],[Sales$]]</f>
        <v>0.29999999999999993</v>
      </c>
      <c r="Y731" s="13">
        <f>Table1[[#This Row],[Sales$]]-Table1[[#This Row],[Profit$]]</f>
        <v>23.541000000000004</v>
      </c>
      <c r="Z731" s="13">
        <f>Table1[[#This Row],[Sales$]]/Table1[[#This Row],[Quantity]]</f>
        <v>11.21</v>
      </c>
      <c r="AA731" s="13">
        <f>Table1[[#This Row],[Profit$]]/Table1[[#This Row],[Quantity]]</f>
        <v>3.3629999999999995</v>
      </c>
      <c r="AB731" s="4" t="str">
        <f>IF(Table1[[#This Row],[Profit$]]&lt;0,"loss","profit")</f>
        <v>profit</v>
      </c>
      <c r="AC731" s="4" t="str">
        <f>IF(Table1[[#This Row],[Discount]]&gt;0.2,"high",IF(Table1[[#This Row],[Discount]]&gt;0.1,"average","low"))</f>
        <v>low</v>
      </c>
      <c r="AD731" s="12">
        <f>Table1[[#This Row],[Profit$]]/Table1[[#This Row],[cost price$]]</f>
        <v>0.42857142857142844</v>
      </c>
    </row>
    <row r="732" spans="1:30" ht="15.75" customHeight="1" x14ac:dyDescent="0.3">
      <c r="A732" s="2">
        <v>731</v>
      </c>
      <c r="B732" s="2" t="s">
        <v>2342</v>
      </c>
      <c r="C732" s="3">
        <v>42707</v>
      </c>
      <c r="D732" s="3" t="str">
        <f>TEXT(Table1[[#This Row],[Order Date]],"MMMM")</f>
        <v>December</v>
      </c>
      <c r="E732" s="3" t="str">
        <f>TEXT(Table1[[#This Row],[Order Date]],"YYYy")</f>
        <v>2016</v>
      </c>
      <c r="F732" s="3">
        <v>42710</v>
      </c>
      <c r="G732" s="2" t="s">
        <v>185</v>
      </c>
      <c r="H732" s="2" t="s">
        <v>2343</v>
      </c>
      <c r="I732" s="2" t="s">
        <v>2344</v>
      </c>
      <c r="J732" s="2" t="s">
        <v>23</v>
      </c>
      <c r="K732" s="2" t="s">
        <v>24</v>
      </c>
      <c r="L732" s="2" t="s">
        <v>2345</v>
      </c>
      <c r="M732" s="2" t="s">
        <v>264</v>
      </c>
      <c r="N732" s="2">
        <v>11572</v>
      </c>
      <c r="O732" s="2" t="s">
        <v>145</v>
      </c>
      <c r="P732" s="2" t="s">
        <v>942</v>
      </c>
      <c r="Q732" s="2" t="s">
        <v>29</v>
      </c>
      <c r="R732" s="2" t="s">
        <v>33</v>
      </c>
      <c r="S732" s="2" t="s">
        <v>943</v>
      </c>
      <c r="T732" s="6">
        <v>542.64599999999996</v>
      </c>
      <c r="U732" s="2">
        <v>3</v>
      </c>
      <c r="V732" s="9">
        <v>0.1</v>
      </c>
      <c r="W732" s="6">
        <v>102.49980000000001</v>
      </c>
      <c r="X732" s="12">
        <f>Table1[[#This Row],[Profit$]]/Table1[[#This Row],[Sales$]]</f>
        <v>0.18888888888888891</v>
      </c>
      <c r="Y732" s="13">
        <f>Table1[[#This Row],[Sales$]]-Table1[[#This Row],[Profit$]]</f>
        <v>440.14619999999996</v>
      </c>
      <c r="Z732" s="13">
        <f>Table1[[#This Row],[Sales$]]/Table1[[#This Row],[Quantity]]</f>
        <v>180.88199999999998</v>
      </c>
      <c r="AA732" s="13">
        <f>Table1[[#This Row],[Profit$]]/Table1[[#This Row],[Quantity]]</f>
        <v>34.166600000000003</v>
      </c>
      <c r="AB732" s="4" t="str">
        <f>IF(Table1[[#This Row],[Profit$]]&lt;0,"loss","profit")</f>
        <v>profit</v>
      </c>
      <c r="AC732" s="4" t="str">
        <f>IF(Table1[[#This Row],[Discount]]&gt;0.2,"high",IF(Table1[[#This Row],[Discount]]&gt;0.1,"average","low"))</f>
        <v>low</v>
      </c>
      <c r="AD732" s="12">
        <f>Table1[[#This Row],[Profit$]]/Table1[[#This Row],[cost price$]]</f>
        <v>0.23287671232876717</v>
      </c>
    </row>
    <row r="733" spans="1:30" ht="15.75" customHeight="1" x14ac:dyDescent="0.3">
      <c r="A733" s="2">
        <v>732</v>
      </c>
      <c r="B733" s="2" t="s">
        <v>2342</v>
      </c>
      <c r="C733" s="3">
        <v>42707</v>
      </c>
      <c r="D733" s="3" t="str">
        <f>TEXT(Table1[[#This Row],[Order Date]],"MMMM")</f>
        <v>December</v>
      </c>
      <c r="E733" s="3" t="str">
        <f>TEXT(Table1[[#This Row],[Order Date]],"YYYy")</f>
        <v>2016</v>
      </c>
      <c r="F733" s="3">
        <v>42710</v>
      </c>
      <c r="G733" s="2" t="s">
        <v>185</v>
      </c>
      <c r="H733" s="2" t="s">
        <v>2343</v>
      </c>
      <c r="I733" s="2" t="s">
        <v>2344</v>
      </c>
      <c r="J733" s="2" t="s">
        <v>23</v>
      </c>
      <c r="K733" s="2" t="s">
        <v>24</v>
      </c>
      <c r="L733" s="2" t="s">
        <v>2345</v>
      </c>
      <c r="M733" s="2" t="s">
        <v>264</v>
      </c>
      <c r="N733" s="2">
        <v>11572</v>
      </c>
      <c r="O733" s="2" t="s">
        <v>145</v>
      </c>
      <c r="P733" s="2" t="s">
        <v>1552</v>
      </c>
      <c r="Q733" s="2" t="s">
        <v>43</v>
      </c>
      <c r="R733" s="2" t="s">
        <v>44</v>
      </c>
      <c r="S733" s="2" t="s">
        <v>1553</v>
      </c>
      <c r="T733" s="6">
        <v>6.3</v>
      </c>
      <c r="U733" s="2">
        <v>2</v>
      </c>
      <c r="V733" s="9">
        <v>0</v>
      </c>
      <c r="W733" s="6">
        <v>3.024</v>
      </c>
      <c r="X733" s="12">
        <f>Table1[[#This Row],[Profit$]]/Table1[[#This Row],[Sales$]]</f>
        <v>0.48000000000000004</v>
      </c>
      <c r="Y733" s="13">
        <f>Table1[[#This Row],[Sales$]]-Table1[[#This Row],[Profit$]]</f>
        <v>3.2759999999999998</v>
      </c>
      <c r="Z733" s="13">
        <f>Table1[[#This Row],[Sales$]]/Table1[[#This Row],[Quantity]]</f>
        <v>3.15</v>
      </c>
      <c r="AA733" s="13">
        <f>Table1[[#This Row],[Profit$]]/Table1[[#This Row],[Quantity]]</f>
        <v>1.512</v>
      </c>
      <c r="AB733" s="4" t="str">
        <f>IF(Table1[[#This Row],[Profit$]]&lt;0,"loss","profit")</f>
        <v>profit</v>
      </c>
      <c r="AC733" s="4" t="str">
        <f>IF(Table1[[#This Row],[Discount]]&gt;0.2,"high",IF(Table1[[#This Row],[Discount]]&gt;0.1,"average","low"))</f>
        <v>low</v>
      </c>
      <c r="AD733" s="12">
        <f>Table1[[#This Row],[Profit$]]/Table1[[#This Row],[cost price$]]</f>
        <v>0.92307692307692313</v>
      </c>
    </row>
    <row r="734" spans="1:30" ht="15.75" customHeight="1" x14ac:dyDescent="0.3">
      <c r="A734" s="2">
        <v>733</v>
      </c>
      <c r="B734" s="2" t="s">
        <v>2352</v>
      </c>
      <c r="C734" s="3">
        <v>42756</v>
      </c>
      <c r="D734" s="3" t="str">
        <f>TEXT(Table1[[#This Row],[Order Date]],"MMMM")</f>
        <v>January</v>
      </c>
      <c r="E734" s="3" t="str">
        <f>TEXT(Table1[[#This Row],[Order Date]],"YYYy")</f>
        <v>2017</v>
      </c>
      <c r="F734" s="3">
        <v>42760</v>
      </c>
      <c r="G734" s="2" t="s">
        <v>47</v>
      </c>
      <c r="H734" s="2" t="s">
        <v>2353</v>
      </c>
      <c r="I734" s="2" t="s">
        <v>2354</v>
      </c>
      <c r="J734" s="2" t="s">
        <v>99</v>
      </c>
      <c r="K734" s="2" t="s">
        <v>24</v>
      </c>
      <c r="L734" s="2" t="s">
        <v>92</v>
      </c>
      <c r="M734" s="2" t="s">
        <v>93</v>
      </c>
      <c r="N734" s="2">
        <v>98115</v>
      </c>
      <c r="O734" s="2" t="s">
        <v>41</v>
      </c>
      <c r="P734" s="2" t="s">
        <v>1776</v>
      </c>
      <c r="Q734" s="2" t="s">
        <v>43</v>
      </c>
      <c r="R734" s="2" t="s">
        <v>56</v>
      </c>
      <c r="S734" s="2" t="s">
        <v>1777</v>
      </c>
      <c r="T734" s="6">
        <v>242.94</v>
      </c>
      <c r="U734" s="2">
        <v>3</v>
      </c>
      <c r="V734" s="9">
        <v>0</v>
      </c>
      <c r="W734" s="6">
        <v>9.7175999999999902</v>
      </c>
      <c r="X734" s="12">
        <f>Table1[[#This Row],[Profit$]]/Table1[[#This Row],[Sales$]]</f>
        <v>3.9999999999999959E-2</v>
      </c>
      <c r="Y734" s="13">
        <f>Table1[[#This Row],[Sales$]]-Table1[[#This Row],[Profit$]]</f>
        <v>233.22239999999999</v>
      </c>
      <c r="Z734" s="13">
        <f>Table1[[#This Row],[Sales$]]/Table1[[#This Row],[Quantity]]</f>
        <v>80.98</v>
      </c>
      <c r="AA734" s="13">
        <f>Table1[[#This Row],[Profit$]]/Table1[[#This Row],[Quantity]]</f>
        <v>3.2391999999999967</v>
      </c>
      <c r="AB734" s="4" t="str">
        <f>IF(Table1[[#This Row],[Profit$]]&lt;0,"loss","profit")</f>
        <v>profit</v>
      </c>
      <c r="AC734" s="4" t="str">
        <f>IF(Table1[[#This Row],[Discount]]&gt;0.2,"high",IF(Table1[[#This Row],[Discount]]&gt;0.1,"average","low"))</f>
        <v>low</v>
      </c>
      <c r="AD734" s="12">
        <f>Table1[[#This Row],[Profit$]]/Table1[[#This Row],[cost price$]]</f>
        <v>4.1666666666666623E-2</v>
      </c>
    </row>
    <row r="735" spans="1:30" ht="15.75" customHeight="1" x14ac:dyDescent="0.3">
      <c r="A735" s="2">
        <v>734</v>
      </c>
      <c r="B735" s="2" t="s">
        <v>2352</v>
      </c>
      <c r="C735" s="3">
        <v>42756</v>
      </c>
      <c r="D735" s="3" t="str">
        <f>TEXT(Table1[[#This Row],[Order Date]],"MMMM")</f>
        <v>January</v>
      </c>
      <c r="E735" s="3" t="str">
        <f>TEXT(Table1[[#This Row],[Order Date]],"YYYy")</f>
        <v>2017</v>
      </c>
      <c r="F735" s="3">
        <v>42760</v>
      </c>
      <c r="G735" s="2" t="s">
        <v>47</v>
      </c>
      <c r="H735" s="2" t="s">
        <v>2353</v>
      </c>
      <c r="I735" s="2" t="s">
        <v>2354</v>
      </c>
      <c r="J735" s="2" t="s">
        <v>99</v>
      </c>
      <c r="K735" s="2" t="s">
        <v>24</v>
      </c>
      <c r="L735" s="2" t="s">
        <v>92</v>
      </c>
      <c r="M735" s="2" t="s">
        <v>93</v>
      </c>
      <c r="N735" s="2">
        <v>98115</v>
      </c>
      <c r="O735" s="2" t="s">
        <v>41</v>
      </c>
      <c r="P735" s="2" t="s">
        <v>2355</v>
      </c>
      <c r="Q735" s="2" t="s">
        <v>68</v>
      </c>
      <c r="R735" s="2" t="s">
        <v>158</v>
      </c>
      <c r="S735" s="2" t="s">
        <v>2356</v>
      </c>
      <c r="T735" s="6">
        <v>179.97</v>
      </c>
      <c r="U735" s="2">
        <v>3</v>
      </c>
      <c r="V735" s="9">
        <v>0</v>
      </c>
      <c r="W735" s="6">
        <v>86.385600000000011</v>
      </c>
      <c r="X735" s="12">
        <f>Table1[[#This Row],[Profit$]]/Table1[[#This Row],[Sales$]]</f>
        <v>0.48000000000000004</v>
      </c>
      <c r="Y735" s="13">
        <f>Table1[[#This Row],[Sales$]]-Table1[[#This Row],[Profit$]]</f>
        <v>93.584399999999988</v>
      </c>
      <c r="Z735" s="13">
        <f>Table1[[#This Row],[Sales$]]/Table1[[#This Row],[Quantity]]</f>
        <v>59.99</v>
      </c>
      <c r="AA735" s="13">
        <f>Table1[[#This Row],[Profit$]]/Table1[[#This Row],[Quantity]]</f>
        <v>28.795200000000005</v>
      </c>
      <c r="AB735" s="4" t="str">
        <f>IF(Table1[[#This Row],[Profit$]]&lt;0,"loss","profit")</f>
        <v>profit</v>
      </c>
      <c r="AC735" s="4" t="str">
        <f>IF(Table1[[#This Row],[Discount]]&gt;0.2,"high",IF(Table1[[#This Row],[Discount]]&gt;0.1,"average","low"))</f>
        <v>low</v>
      </c>
      <c r="AD735" s="12">
        <f>Table1[[#This Row],[Profit$]]/Table1[[#This Row],[cost price$]]</f>
        <v>0.92307692307692335</v>
      </c>
    </row>
    <row r="736" spans="1:30" ht="15.75" customHeight="1" x14ac:dyDescent="0.3">
      <c r="A736" s="2">
        <v>735</v>
      </c>
      <c r="B736" s="2" t="s">
        <v>2352</v>
      </c>
      <c r="C736" s="3">
        <v>42756</v>
      </c>
      <c r="D736" s="3" t="str">
        <f>TEXT(Table1[[#This Row],[Order Date]],"MMMM")</f>
        <v>January</v>
      </c>
      <c r="E736" s="3" t="str">
        <f>TEXT(Table1[[#This Row],[Order Date]],"YYYy")</f>
        <v>2017</v>
      </c>
      <c r="F736" s="3">
        <v>42760</v>
      </c>
      <c r="G736" s="2" t="s">
        <v>47</v>
      </c>
      <c r="H736" s="2" t="s">
        <v>2353</v>
      </c>
      <c r="I736" s="2" t="s">
        <v>2354</v>
      </c>
      <c r="J736" s="2" t="s">
        <v>99</v>
      </c>
      <c r="K736" s="2" t="s">
        <v>24</v>
      </c>
      <c r="L736" s="2" t="s">
        <v>92</v>
      </c>
      <c r="M736" s="2" t="s">
        <v>93</v>
      </c>
      <c r="N736" s="2">
        <v>98115</v>
      </c>
      <c r="O736" s="2" t="s">
        <v>41</v>
      </c>
      <c r="P736" s="2" t="s">
        <v>1387</v>
      </c>
      <c r="Q736" s="2" t="s">
        <v>43</v>
      </c>
      <c r="R736" s="2" t="s">
        <v>72</v>
      </c>
      <c r="S736" s="2" t="s">
        <v>1388</v>
      </c>
      <c r="T736" s="6">
        <v>99.695999999999998</v>
      </c>
      <c r="U736" s="2">
        <v>6</v>
      </c>
      <c r="V736" s="9">
        <v>0.2</v>
      </c>
      <c r="W736" s="6">
        <v>33.647399999999998</v>
      </c>
      <c r="X736" s="12">
        <f>Table1[[#This Row],[Profit$]]/Table1[[#This Row],[Sales$]]</f>
        <v>0.33749999999999997</v>
      </c>
      <c r="Y736" s="13">
        <f>Table1[[#This Row],[Sales$]]-Table1[[#This Row],[Profit$]]</f>
        <v>66.048599999999993</v>
      </c>
      <c r="Z736" s="13">
        <f>Table1[[#This Row],[Sales$]]/Table1[[#This Row],[Quantity]]</f>
        <v>16.616</v>
      </c>
      <c r="AA736" s="13">
        <f>Table1[[#This Row],[Profit$]]/Table1[[#This Row],[Quantity]]</f>
        <v>5.6078999999999999</v>
      </c>
      <c r="AB736" s="4" t="str">
        <f>IF(Table1[[#This Row],[Profit$]]&lt;0,"loss","profit")</f>
        <v>profit</v>
      </c>
      <c r="AC736" s="4" t="str">
        <f>IF(Table1[[#This Row],[Discount]]&gt;0.2,"high",IF(Table1[[#This Row],[Discount]]&gt;0.1,"average","low"))</f>
        <v>average</v>
      </c>
      <c r="AD736" s="12">
        <f>Table1[[#This Row],[Profit$]]/Table1[[#This Row],[cost price$]]</f>
        <v>0.50943396226415094</v>
      </c>
    </row>
    <row r="737" spans="1:30" ht="15.75" customHeight="1" x14ac:dyDescent="0.3">
      <c r="A737" s="2">
        <v>736</v>
      </c>
      <c r="B737" s="2" t="s">
        <v>2352</v>
      </c>
      <c r="C737" s="3">
        <v>42756</v>
      </c>
      <c r="D737" s="3" t="str">
        <f>TEXT(Table1[[#This Row],[Order Date]],"MMMM")</f>
        <v>January</v>
      </c>
      <c r="E737" s="3" t="str">
        <f>TEXT(Table1[[#This Row],[Order Date]],"YYYy")</f>
        <v>2017</v>
      </c>
      <c r="F737" s="3">
        <v>42760</v>
      </c>
      <c r="G737" s="2" t="s">
        <v>47</v>
      </c>
      <c r="H737" s="2" t="s">
        <v>2353</v>
      </c>
      <c r="I737" s="2" t="s">
        <v>2354</v>
      </c>
      <c r="J737" s="2" t="s">
        <v>99</v>
      </c>
      <c r="K737" s="2" t="s">
        <v>24</v>
      </c>
      <c r="L737" s="2" t="s">
        <v>92</v>
      </c>
      <c r="M737" s="2" t="s">
        <v>93</v>
      </c>
      <c r="N737" s="2">
        <v>98115</v>
      </c>
      <c r="O737" s="2" t="s">
        <v>41</v>
      </c>
      <c r="P737" s="2" t="s">
        <v>229</v>
      </c>
      <c r="Q737" s="2" t="s">
        <v>43</v>
      </c>
      <c r="R737" s="2" t="s">
        <v>72</v>
      </c>
      <c r="S737" s="2" t="s">
        <v>230</v>
      </c>
      <c r="T737" s="6">
        <v>27.936000000000003</v>
      </c>
      <c r="U737" s="2">
        <v>4</v>
      </c>
      <c r="V737" s="9">
        <v>0.2</v>
      </c>
      <c r="W737" s="6">
        <v>9.4283999999999963</v>
      </c>
      <c r="X737" s="12">
        <f>Table1[[#This Row],[Profit$]]/Table1[[#This Row],[Sales$]]</f>
        <v>0.3374999999999998</v>
      </c>
      <c r="Y737" s="13">
        <f>Table1[[#This Row],[Sales$]]-Table1[[#This Row],[Profit$]]</f>
        <v>18.507600000000007</v>
      </c>
      <c r="Z737" s="13">
        <f>Table1[[#This Row],[Sales$]]/Table1[[#This Row],[Quantity]]</f>
        <v>6.9840000000000009</v>
      </c>
      <c r="AA737" s="13">
        <f>Table1[[#This Row],[Profit$]]/Table1[[#This Row],[Quantity]]</f>
        <v>2.3570999999999991</v>
      </c>
      <c r="AB737" s="4" t="str">
        <f>IF(Table1[[#This Row],[Profit$]]&lt;0,"loss","profit")</f>
        <v>profit</v>
      </c>
      <c r="AC737" s="4" t="str">
        <f>IF(Table1[[#This Row],[Discount]]&gt;0.2,"high",IF(Table1[[#This Row],[Discount]]&gt;0.1,"average","low"))</f>
        <v>average</v>
      </c>
      <c r="AD737" s="12">
        <f>Table1[[#This Row],[Profit$]]/Table1[[#This Row],[cost price$]]</f>
        <v>0.5094339622641505</v>
      </c>
    </row>
    <row r="738" spans="1:30" ht="15.75" customHeight="1" x14ac:dyDescent="0.3">
      <c r="A738" s="2">
        <v>737</v>
      </c>
      <c r="B738" s="2" t="s">
        <v>2352</v>
      </c>
      <c r="C738" s="3">
        <v>42756</v>
      </c>
      <c r="D738" s="3" t="str">
        <f>TEXT(Table1[[#This Row],[Order Date]],"MMMM")</f>
        <v>January</v>
      </c>
      <c r="E738" s="3" t="str">
        <f>TEXT(Table1[[#This Row],[Order Date]],"YYYy")</f>
        <v>2017</v>
      </c>
      <c r="F738" s="3">
        <v>42760</v>
      </c>
      <c r="G738" s="2" t="s">
        <v>47</v>
      </c>
      <c r="H738" s="2" t="s">
        <v>2353</v>
      </c>
      <c r="I738" s="2" t="s">
        <v>2354</v>
      </c>
      <c r="J738" s="2" t="s">
        <v>99</v>
      </c>
      <c r="K738" s="2" t="s">
        <v>24</v>
      </c>
      <c r="L738" s="2" t="s">
        <v>92</v>
      </c>
      <c r="M738" s="2" t="s">
        <v>93</v>
      </c>
      <c r="N738" s="2">
        <v>98115</v>
      </c>
      <c r="O738" s="2" t="s">
        <v>41</v>
      </c>
      <c r="P738" s="2" t="s">
        <v>2357</v>
      </c>
      <c r="Q738" s="2" t="s">
        <v>29</v>
      </c>
      <c r="R738" s="2" t="s">
        <v>30</v>
      </c>
      <c r="S738" s="2" t="s">
        <v>2358</v>
      </c>
      <c r="T738" s="6">
        <v>84.98</v>
      </c>
      <c r="U738" s="2">
        <v>1</v>
      </c>
      <c r="V738" s="9">
        <v>0</v>
      </c>
      <c r="W738" s="6">
        <v>18.695599999999999</v>
      </c>
      <c r="X738" s="12">
        <f>Table1[[#This Row],[Profit$]]/Table1[[#This Row],[Sales$]]</f>
        <v>0.21999999999999997</v>
      </c>
      <c r="Y738" s="13">
        <f>Table1[[#This Row],[Sales$]]-Table1[[#This Row],[Profit$]]</f>
        <v>66.284400000000005</v>
      </c>
      <c r="Z738" s="13">
        <f>Table1[[#This Row],[Sales$]]/Table1[[#This Row],[Quantity]]</f>
        <v>84.98</v>
      </c>
      <c r="AA738" s="13">
        <f>Table1[[#This Row],[Profit$]]/Table1[[#This Row],[Quantity]]</f>
        <v>18.695599999999999</v>
      </c>
      <c r="AB738" s="4" t="str">
        <f>IF(Table1[[#This Row],[Profit$]]&lt;0,"loss","profit")</f>
        <v>profit</v>
      </c>
      <c r="AC738" s="4" t="str">
        <f>IF(Table1[[#This Row],[Discount]]&gt;0.2,"high",IF(Table1[[#This Row],[Discount]]&gt;0.1,"average","low"))</f>
        <v>low</v>
      </c>
      <c r="AD738" s="12">
        <f>Table1[[#This Row],[Profit$]]/Table1[[#This Row],[cost price$]]</f>
        <v>0.28205128205128199</v>
      </c>
    </row>
    <row r="739" spans="1:30" ht="15.75" customHeight="1" x14ac:dyDescent="0.3">
      <c r="A739" s="2">
        <v>738</v>
      </c>
      <c r="B739" s="2" t="s">
        <v>2352</v>
      </c>
      <c r="C739" s="3">
        <v>42756</v>
      </c>
      <c r="D739" s="3" t="str">
        <f>TEXT(Table1[[#This Row],[Order Date]],"MMMM")</f>
        <v>January</v>
      </c>
      <c r="E739" s="3" t="str">
        <f>TEXT(Table1[[#This Row],[Order Date]],"YYYy")</f>
        <v>2017</v>
      </c>
      <c r="F739" s="3">
        <v>42760</v>
      </c>
      <c r="G739" s="2" t="s">
        <v>47</v>
      </c>
      <c r="H739" s="2" t="s">
        <v>2353</v>
      </c>
      <c r="I739" s="2" t="s">
        <v>2354</v>
      </c>
      <c r="J739" s="2" t="s">
        <v>99</v>
      </c>
      <c r="K739" s="2" t="s">
        <v>24</v>
      </c>
      <c r="L739" s="2" t="s">
        <v>92</v>
      </c>
      <c r="M739" s="2" t="s">
        <v>93</v>
      </c>
      <c r="N739" s="2">
        <v>98115</v>
      </c>
      <c r="O739" s="2" t="s">
        <v>41</v>
      </c>
      <c r="P739" s="2" t="s">
        <v>2359</v>
      </c>
      <c r="Q739" s="2" t="s">
        <v>43</v>
      </c>
      <c r="R739" s="2" t="s">
        <v>72</v>
      </c>
      <c r="S739" s="2" t="s">
        <v>2360</v>
      </c>
      <c r="T739" s="6">
        <v>18.72</v>
      </c>
      <c r="U739" s="2">
        <v>5</v>
      </c>
      <c r="V739" s="9">
        <v>0.2</v>
      </c>
      <c r="W739" s="6">
        <v>6.5519999999999996</v>
      </c>
      <c r="X739" s="12">
        <f>Table1[[#This Row],[Profit$]]/Table1[[#This Row],[Sales$]]</f>
        <v>0.35</v>
      </c>
      <c r="Y739" s="13">
        <f>Table1[[#This Row],[Sales$]]-Table1[[#This Row],[Profit$]]</f>
        <v>12.167999999999999</v>
      </c>
      <c r="Z739" s="13">
        <f>Table1[[#This Row],[Sales$]]/Table1[[#This Row],[Quantity]]</f>
        <v>3.7439999999999998</v>
      </c>
      <c r="AA739" s="13">
        <f>Table1[[#This Row],[Profit$]]/Table1[[#This Row],[Quantity]]</f>
        <v>1.3104</v>
      </c>
      <c r="AB739" s="4" t="str">
        <f>IF(Table1[[#This Row],[Profit$]]&lt;0,"loss","profit")</f>
        <v>profit</v>
      </c>
      <c r="AC739" s="4" t="str">
        <f>IF(Table1[[#This Row],[Discount]]&gt;0.2,"high",IF(Table1[[#This Row],[Discount]]&gt;0.1,"average","low"))</f>
        <v>average</v>
      </c>
      <c r="AD739" s="12">
        <f>Table1[[#This Row],[Profit$]]/Table1[[#This Row],[cost price$]]</f>
        <v>0.53846153846153844</v>
      </c>
    </row>
    <row r="740" spans="1:30" ht="15.75" customHeight="1" x14ac:dyDescent="0.3">
      <c r="A740" s="2">
        <v>739</v>
      </c>
      <c r="B740" s="2" t="s">
        <v>2361</v>
      </c>
      <c r="C740" s="3">
        <v>41890</v>
      </c>
      <c r="D740" s="3" t="str">
        <f>TEXT(Table1[[#This Row],[Order Date]],"MMMM")</f>
        <v>September</v>
      </c>
      <c r="E740" s="3" t="str">
        <f>TEXT(Table1[[#This Row],[Order Date]],"YYYy")</f>
        <v>2014</v>
      </c>
      <c r="F740" s="3">
        <v>41894</v>
      </c>
      <c r="G740" s="2" t="s">
        <v>47</v>
      </c>
      <c r="H740" s="2" t="s">
        <v>446</v>
      </c>
      <c r="I740" s="2" t="s">
        <v>447</v>
      </c>
      <c r="J740" s="2" t="s">
        <v>23</v>
      </c>
      <c r="K740" s="2" t="s">
        <v>24</v>
      </c>
      <c r="L740" s="2" t="s">
        <v>124</v>
      </c>
      <c r="M740" s="2" t="s">
        <v>40</v>
      </c>
      <c r="N740" s="2">
        <v>94110</v>
      </c>
      <c r="O740" s="2" t="s">
        <v>41</v>
      </c>
      <c r="P740" s="2" t="s">
        <v>2362</v>
      </c>
      <c r="Q740" s="2" t="s">
        <v>68</v>
      </c>
      <c r="R740" s="2" t="s">
        <v>158</v>
      </c>
      <c r="S740" s="2" t="s">
        <v>2363</v>
      </c>
      <c r="T740" s="6">
        <v>49.98</v>
      </c>
      <c r="U740" s="2">
        <v>2</v>
      </c>
      <c r="V740" s="9">
        <v>0</v>
      </c>
      <c r="W740" s="6">
        <v>8.4965999999999937</v>
      </c>
      <c r="X740" s="12">
        <f>Table1[[#This Row],[Profit$]]/Table1[[#This Row],[Sales$]]</f>
        <v>0.16999999999999987</v>
      </c>
      <c r="Y740" s="13">
        <f>Table1[[#This Row],[Sales$]]-Table1[[#This Row],[Profit$]]</f>
        <v>41.483400000000003</v>
      </c>
      <c r="Z740" s="13">
        <f>Table1[[#This Row],[Sales$]]/Table1[[#This Row],[Quantity]]</f>
        <v>24.99</v>
      </c>
      <c r="AA740" s="13">
        <f>Table1[[#This Row],[Profit$]]/Table1[[#This Row],[Quantity]]</f>
        <v>4.2482999999999969</v>
      </c>
      <c r="AB740" s="4" t="str">
        <f>IF(Table1[[#This Row],[Profit$]]&lt;0,"loss","profit")</f>
        <v>profit</v>
      </c>
      <c r="AC740" s="4" t="str">
        <f>IF(Table1[[#This Row],[Discount]]&gt;0.2,"high",IF(Table1[[#This Row],[Discount]]&gt;0.1,"average","low"))</f>
        <v>low</v>
      </c>
      <c r="AD740" s="12">
        <f>Table1[[#This Row],[Profit$]]/Table1[[#This Row],[cost price$]]</f>
        <v>0.20481927710843356</v>
      </c>
    </row>
    <row r="741" spans="1:30" ht="15.75" customHeight="1" x14ac:dyDescent="0.3">
      <c r="A741" s="2">
        <v>740</v>
      </c>
      <c r="B741" s="2" t="s">
        <v>2364</v>
      </c>
      <c r="C741" s="3">
        <v>41643</v>
      </c>
      <c r="D741" s="3" t="str">
        <f>TEXT(Table1[[#This Row],[Order Date]],"MMMM")</f>
        <v>January</v>
      </c>
      <c r="E741" s="3" t="str">
        <f>TEXT(Table1[[#This Row],[Order Date]],"YYYy")</f>
        <v>2014</v>
      </c>
      <c r="F741" s="3">
        <v>41647</v>
      </c>
      <c r="G741" s="2" t="s">
        <v>47</v>
      </c>
      <c r="H741" s="2" t="s">
        <v>2365</v>
      </c>
      <c r="I741" s="2" t="s">
        <v>2366</v>
      </c>
      <c r="J741" s="2" t="s">
        <v>99</v>
      </c>
      <c r="K741" s="2" t="s">
        <v>24</v>
      </c>
      <c r="L741" s="2" t="s">
        <v>207</v>
      </c>
      <c r="M741" s="2" t="s">
        <v>208</v>
      </c>
      <c r="N741" s="2">
        <v>60540</v>
      </c>
      <c r="O741" s="2" t="s">
        <v>102</v>
      </c>
      <c r="P741" s="2" t="s">
        <v>2367</v>
      </c>
      <c r="Q741" s="2" t="s">
        <v>43</v>
      </c>
      <c r="R741" s="2" t="s">
        <v>44</v>
      </c>
      <c r="S741" s="2" t="s">
        <v>2368</v>
      </c>
      <c r="T741" s="6">
        <v>11.784000000000001</v>
      </c>
      <c r="U741" s="2">
        <v>3</v>
      </c>
      <c r="V741" s="9">
        <v>0.2</v>
      </c>
      <c r="W741" s="6">
        <v>4.2716999999999992</v>
      </c>
      <c r="X741" s="12">
        <f>Table1[[#This Row],[Profit$]]/Table1[[#This Row],[Sales$]]</f>
        <v>0.36249999999999993</v>
      </c>
      <c r="Y741" s="13">
        <f>Table1[[#This Row],[Sales$]]-Table1[[#This Row],[Profit$]]</f>
        <v>7.5123000000000015</v>
      </c>
      <c r="Z741" s="13">
        <f>Table1[[#This Row],[Sales$]]/Table1[[#This Row],[Quantity]]</f>
        <v>3.9280000000000004</v>
      </c>
      <c r="AA741" s="13">
        <f>Table1[[#This Row],[Profit$]]/Table1[[#This Row],[Quantity]]</f>
        <v>1.4238999999999997</v>
      </c>
      <c r="AB741" s="4" t="str">
        <f>IF(Table1[[#This Row],[Profit$]]&lt;0,"loss","profit")</f>
        <v>profit</v>
      </c>
      <c r="AC741" s="4" t="str">
        <f>IF(Table1[[#This Row],[Discount]]&gt;0.2,"high",IF(Table1[[#This Row],[Discount]]&gt;0.1,"average","low"))</f>
        <v>average</v>
      </c>
      <c r="AD741" s="12">
        <f>Table1[[#This Row],[Profit$]]/Table1[[#This Row],[cost price$]]</f>
        <v>0.56862745098039191</v>
      </c>
    </row>
    <row r="742" spans="1:30" ht="15.75" customHeight="1" x14ac:dyDescent="0.3">
      <c r="A742" s="2">
        <v>741</v>
      </c>
      <c r="B742" s="2" t="s">
        <v>2364</v>
      </c>
      <c r="C742" s="3">
        <v>41643</v>
      </c>
      <c r="D742" s="3" t="str">
        <f>TEXT(Table1[[#This Row],[Order Date]],"MMMM")</f>
        <v>January</v>
      </c>
      <c r="E742" s="3" t="str">
        <f>TEXT(Table1[[#This Row],[Order Date]],"YYYy")</f>
        <v>2014</v>
      </c>
      <c r="F742" s="3">
        <v>41647</v>
      </c>
      <c r="G742" s="2" t="s">
        <v>47</v>
      </c>
      <c r="H742" s="2" t="s">
        <v>2365</v>
      </c>
      <c r="I742" s="2" t="s">
        <v>2366</v>
      </c>
      <c r="J742" s="2" t="s">
        <v>99</v>
      </c>
      <c r="K742" s="2" t="s">
        <v>24</v>
      </c>
      <c r="L742" s="2" t="s">
        <v>207</v>
      </c>
      <c r="M742" s="2" t="s">
        <v>208</v>
      </c>
      <c r="N742" s="2">
        <v>60540</v>
      </c>
      <c r="O742" s="2" t="s">
        <v>102</v>
      </c>
      <c r="P742" s="2" t="s">
        <v>1631</v>
      </c>
      <c r="Q742" s="2" t="s">
        <v>43</v>
      </c>
      <c r="R742" s="2" t="s">
        <v>56</v>
      </c>
      <c r="S742" s="2" t="s">
        <v>1632</v>
      </c>
      <c r="T742" s="6">
        <v>272.73599999999999</v>
      </c>
      <c r="U742" s="2">
        <v>3</v>
      </c>
      <c r="V742" s="9">
        <v>0.2</v>
      </c>
      <c r="W742" s="6">
        <v>-64.774800000000013</v>
      </c>
      <c r="X742" s="12">
        <f>Table1[[#This Row],[Profit$]]/Table1[[#This Row],[Sales$]]</f>
        <v>-0.23750000000000004</v>
      </c>
      <c r="Y742" s="13">
        <f>Table1[[#This Row],[Sales$]]-Table1[[#This Row],[Profit$]]</f>
        <v>337.51080000000002</v>
      </c>
      <c r="Z742" s="13">
        <f>Table1[[#This Row],[Sales$]]/Table1[[#This Row],[Quantity]]</f>
        <v>90.911999999999992</v>
      </c>
      <c r="AA742" s="13">
        <f>Table1[[#This Row],[Profit$]]/Table1[[#This Row],[Quantity]]</f>
        <v>-21.591600000000003</v>
      </c>
      <c r="AB742" s="4" t="str">
        <f>IF(Table1[[#This Row],[Profit$]]&lt;0,"loss","profit")</f>
        <v>loss</v>
      </c>
      <c r="AC742" s="4" t="str">
        <f>IF(Table1[[#This Row],[Discount]]&gt;0.2,"high",IF(Table1[[#This Row],[Discount]]&gt;0.1,"average","low"))</f>
        <v>average</v>
      </c>
      <c r="AD742" s="12">
        <f>Table1[[#This Row],[Profit$]]/Table1[[#This Row],[cost price$]]</f>
        <v>-0.19191919191919196</v>
      </c>
    </row>
    <row r="743" spans="1:30" ht="15.75" customHeight="1" x14ac:dyDescent="0.3">
      <c r="A743" s="2">
        <v>742</v>
      </c>
      <c r="B743" s="2" t="s">
        <v>2364</v>
      </c>
      <c r="C743" s="3">
        <v>41643</v>
      </c>
      <c r="D743" s="3" t="str">
        <f>TEXT(Table1[[#This Row],[Order Date]],"MMMM")</f>
        <v>January</v>
      </c>
      <c r="E743" s="3" t="str">
        <f>TEXT(Table1[[#This Row],[Order Date]],"YYYy")</f>
        <v>2014</v>
      </c>
      <c r="F743" s="3">
        <v>41647</v>
      </c>
      <c r="G743" s="2" t="s">
        <v>47</v>
      </c>
      <c r="H743" s="2" t="s">
        <v>2365</v>
      </c>
      <c r="I743" s="2" t="s">
        <v>2366</v>
      </c>
      <c r="J743" s="2" t="s">
        <v>99</v>
      </c>
      <c r="K743" s="2" t="s">
        <v>24</v>
      </c>
      <c r="L743" s="2" t="s">
        <v>207</v>
      </c>
      <c r="M743" s="2" t="s">
        <v>208</v>
      </c>
      <c r="N743" s="2">
        <v>60540</v>
      </c>
      <c r="O743" s="2" t="s">
        <v>102</v>
      </c>
      <c r="P743" s="2" t="s">
        <v>2369</v>
      </c>
      <c r="Q743" s="2" t="s">
        <v>43</v>
      </c>
      <c r="R743" s="2" t="s">
        <v>72</v>
      </c>
      <c r="S743" s="2" t="s">
        <v>2370</v>
      </c>
      <c r="T743" s="6">
        <v>3.5399999999999991</v>
      </c>
      <c r="U743" s="2">
        <v>2</v>
      </c>
      <c r="V743" s="9">
        <v>0.8</v>
      </c>
      <c r="W743" s="6">
        <v>-5.4870000000000001</v>
      </c>
      <c r="X743" s="12">
        <f>Table1[[#This Row],[Profit$]]/Table1[[#This Row],[Sales$]]</f>
        <v>-1.5500000000000005</v>
      </c>
      <c r="Y743" s="13">
        <f>Table1[[#This Row],[Sales$]]-Table1[[#This Row],[Profit$]]</f>
        <v>9.0269999999999992</v>
      </c>
      <c r="Z743" s="13">
        <f>Table1[[#This Row],[Sales$]]/Table1[[#This Row],[Quantity]]</f>
        <v>1.7699999999999996</v>
      </c>
      <c r="AA743" s="13">
        <f>Table1[[#This Row],[Profit$]]/Table1[[#This Row],[Quantity]]</f>
        <v>-2.7435</v>
      </c>
      <c r="AB743" s="4" t="str">
        <f>IF(Table1[[#This Row],[Profit$]]&lt;0,"loss","profit")</f>
        <v>loss</v>
      </c>
      <c r="AC743" s="4" t="str">
        <f>IF(Table1[[#This Row],[Discount]]&gt;0.2,"high",IF(Table1[[#This Row],[Discount]]&gt;0.1,"average","low"))</f>
        <v>high</v>
      </c>
      <c r="AD743" s="12">
        <f>Table1[[#This Row],[Profit$]]/Table1[[#This Row],[cost price$]]</f>
        <v>-0.60784313725490202</v>
      </c>
    </row>
    <row r="744" spans="1:30" ht="15.75" customHeight="1" x14ac:dyDescent="0.3">
      <c r="A744" s="2">
        <v>743</v>
      </c>
      <c r="B744" s="2" t="s">
        <v>2371</v>
      </c>
      <c r="C744" s="3">
        <v>42609</v>
      </c>
      <c r="D744" s="3" t="str">
        <f>TEXT(Table1[[#This Row],[Order Date]],"MMMM")</f>
        <v>August</v>
      </c>
      <c r="E744" s="3" t="str">
        <f>TEXT(Table1[[#This Row],[Order Date]],"YYYy")</f>
        <v>2016</v>
      </c>
      <c r="F744" s="3">
        <v>42614</v>
      </c>
      <c r="G744" s="2" t="s">
        <v>47</v>
      </c>
      <c r="H744" s="2" t="s">
        <v>2372</v>
      </c>
      <c r="I744" s="2" t="s">
        <v>2373</v>
      </c>
      <c r="J744" s="2" t="s">
        <v>23</v>
      </c>
      <c r="K744" s="2" t="s">
        <v>24</v>
      </c>
      <c r="L744" s="2" t="s">
        <v>814</v>
      </c>
      <c r="M744" s="2" t="s">
        <v>101</v>
      </c>
      <c r="N744" s="2">
        <v>75220</v>
      </c>
      <c r="O744" s="2" t="s">
        <v>102</v>
      </c>
      <c r="P744" s="2" t="s">
        <v>1961</v>
      </c>
      <c r="Q744" s="2" t="s">
        <v>43</v>
      </c>
      <c r="R744" s="2" t="s">
        <v>576</v>
      </c>
      <c r="S744" s="2" t="s">
        <v>1962</v>
      </c>
      <c r="T744" s="6">
        <v>51.52000000000001</v>
      </c>
      <c r="U744" s="2">
        <v>5</v>
      </c>
      <c r="V744" s="9">
        <v>0.2</v>
      </c>
      <c r="W744" s="6">
        <v>-10.948000000000002</v>
      </c>
      <c r="X744" s="12">
        <f>Table1[[#This Row],[Profit$]]/Table1[[#This Row],[Sales$]]</f>
        <v>-0.21249999999999999</v>
      </c>
      <c r="Y744" s="13">
        <f>Table1[[#This Row],[Sales$]]-Table1[[#This Row],[Profit$]]</f>
        <v>62.468000000000011</v>
      </c>
      <c r="Z744" s="13">
        <f>Table1[[#This Row],[Sales$]]/Table1[[#This Row],[Quantity]]</f>
        <v>10.304000000000002</v>
      </c>
      <c r="AA744" s="13">
        <f>Table1[[#This Row],[Profit$]]/Table1[[#This Row],[Quantity]]</f>
        <v>-2.1896000000000004</v>
      </c>
      <c r="AB744" s="4" t="str">
        <f>IF(Table1[[#This Row],[Profit$]]&lt;0,"loss","profit")</f>
        <v>loss</v>
      </c>
      <c r="AC744" s="4" t="str">
        <f>IF(Table1[[#This Row],[Discount]]&gt;0.2,"high",IF(Table1[[#This Row],[Discount]]&gt;0.1,"average","low"))</f>
        <v>average</v>
      </c>
      <c r="AD744" s="12">
        <f>Table1[[#This Row],[Profit$]]/Table1[[#This Row],[cost price$]]</f>
        <v>-0.1752577319587629</v>
      </c>
    </row>
    <row r="745" spans="1:30" ht="15.75" customHeight="1" x14ac:dyDescent="0.3">
      <c r="A745" s="2">
        <v>744</v>
      </c>
      <c r="B745" s="2" t="s">
        <v>2371</v>
      </c>
      <c r="C745" s="3">
        <v>42609</v>
      </c>
      <c r="D745" s="3" t="str">
        <f>TEXT(Table1[[#This Row],[Order Date]],"MMMM")</f>
        <v>August</v>
      </c>
      <c r="E745" s="3" t="str">
        <f>TEXT(Table1[[#This Row],[Order Date]],"YYYy")</f>
        <v>2016</v>
      </c>
      <c r="F745" s="3">
        <v>42614</v>
      </c>
      <c r="G745" s="2" t="s">
        <v>47</v>
      </c>
      <c r="H745" s="2" t="s">
        <v>2372</v>
      </c>
      <c r="I745" s="2" t="s">
        <v>2373</v>
      </c>
      <c r="J745" s="2" t="s">
        <v>23</v>
      </c>
      <c r="K745" s="2" t="s">
        <v>24</v>
      </c>
      <c r="L745" s="2" t="s">
        <v>814</v>
      </c>
      <c r="M745" s="2" t="s">
        <v>101</v>
      </c>
      <c r="N745" s="2">
        <v>75220</v>
      </c>
      <c r="O745" s="2" t="s">
        <v>102</v>
      </c>
      <c r="P745" s="2" t="s">
        <v>1028</v>
      </c>
      <c r="Q745" s="2" t="s">
        <v>43</v>
      </c>
      <c r="R745" s="2" t="s">
        <v>87</v>
      </c>
      <c r="S745" s="2" t="s">
        <v>1029</v>
      </c>
      <c r="T745" s="6">
        <v>3.5280000000000005</v>
      </c>
      <c r="U745" s="2">
        <v>1</v>
      </c>
      <c r="V745" s="9">
        <v>0.2</v>
      </c>
      <c r="W745" s="6">
        <v>1.1465999999999998</v>
      </c>
      <c r="X745" s="12">
        <f>Table1[[#This Row],[Profit$]]/Table1[[#This Row],[Sales$]]</f>
        <v>0.3249999999999999</v>
      </c>
      <c r="Y745" s="13">
        <f>Table1[[#This Row],[Sales$]]-Table1[[#This Row],[Profit$]]</f>
        <v>2.3814000000000006</v>
      </c>
      <c r="Z745" s="13">
        <f>Table1[[#This Row],[Sales$]]/Table1[[#This Row],[Quantity]]</f>
        <v>3.5280000000000005</v>
      </c>
      <c r="AA745" s="13">
        <f>Table1[[#This Row],[Profit$]]/Table1[[#This Row],[Quantity]]</f>
        <v>1.1465999999999998</v>
      </c>
      <c r="AB745" s="4" t="str">
        <f>IF(Table1[[#This Row],[Profit$]]&lt;0,"loss","profit")</f>
        <v>profit</v>
      </c>
      <c r="AC745" s="4" t="str">
        <f>IF(Table1[[#This Row],[Discount]]&gt;0.2,"high",IF(Table1[[#This Row],[Discount]]&gt;0.1,"average","low"))</f>
        <v>average</v>
      </c>
      <c r="AD745" s="12">
        <f>Table1[[#This Row],[Profit$]]/Table1[[#This Row],[cost price$]]</f>
        <v>0.48148148148148129</v>
      </c>
    </row>
    <row r="746" spans="1:30" ht="15.75" customHeight="1" x14ac:dyDescent="0.3">
      <c r="A746" s="2">
        <v>745</v>
      </c>
      <c r="B746" s="2" t="s">
        <v>2371</v>
      </c>
      <c r="C746" s="3">
        <v>42609</v>
      </c>
      <c r="D746" s="3" t="str">
        <f>TEXT(Table1[[#This Row],[Order Date]],"MMMM")</f>
        <v>August</v>
      </c>
      <c r="E746" s="3" t="str">
        <f>TEXT(Table1[[#This Row],[Order Date]],"YYYy")</f>
        <v>2016</v>
      </c>
      <c r="F746" s="3">
        <v>42614</v>
      </c>
      <c r="G746" s="2" t="s">
        <v>47</v>
      </c>
      <c r="H746" s="2" t="s">
        <v>2372</v>
      </c>
      <c r="I746" s="2" t="s">
        <v>2373</v>
      </c>
      <c r="J746" s="2" t="s">
        <v>23</v>
      </c>
      <c r="K746" s="2" t="s">
        <v>24</v>
      </c>
      <c r="L746" s="2" t="s">
        <v>814</v>
      </c>
      <c r="M746" s="2" t="s">
        <v>101</v>
      </c>
      <c r="N746" s="2">
        <v>75220</v>
      </c>
      <c r="O746" s="2" t="s">
        <v>102</v>
      </c>
      <c r="P746" s="2" t="s">
        <v>2374</v>
      </c>
      <c r="Q746" s="2" t="s">
        <v>43</v>
      </c>
      <c r="R746" s="2" t="s">
        <v>87</v>
      </c>
      <c r="S746" s="2" t="s">
        <v>2375</v>
      </c>
      <c r="T746" s="6">
        <v>4.6240000000000006</v>
      </c>
      <c r="U746" s="2">
        <v>1</v>
      </c>
      <c r="V746" s="9">
        <v>0.2</v>
      </c>
      <c r="W746" s="6">
        <v>1.6762000000000001</v>
      </c>
      <c r="X746" s="12">
        <f>Table1[[#This Row],[Profit$]]/Table1[[#This Row],[Sales$]]</f>
        <v>0.36249999999999999</v>
      </c>
      <c r="Y746" s="13">
        <f>Table1[[#This Row],[Sales$]]-Table1[[#This Row],[Profit$]]</f>
        <v>2.9478000000000004</v>
      </c>
      <c r="Z746" s="13">
        <f>Table1[[#This Row],[Sales$]]/Table1[[#This Row],[Quantity]]</f>
        <v>4.6240000000000006</v>
      </c>
      <c r="AA746" s="13">
        <f>Table1[[#This Row],[Profit$]]/Table1[[#This Row],[Quantity]]</f>
        <v>1.6762000000000001</v>
      </c>
      <c r="AB746" s="4" t="str">
        <f>IF(Table1[[#This Row],[Profit$]]&lt;0,"loss","profit")</f>
        <v>profit</v>
      </c>
      <c r="AC746" s="4" t="str">
        <f>IF(Table1[[#This Row],[Discount]]&gt;0.2,"high",IF(Table1[[#This Row],[Discount]]&gt;0.1,"average","low"))</f>
        <v>average</v>
      </c>
      <c r="AD746" s="12">
        <f>Table1[[#This Row],[Profit$]]/Table1[[#This Row],[cost price$]]</f>
        <v>0.56862745098039214</v>
      </c>
    </row>
    <row r="747" spans="1:30" ht="15.75" customHeight="1" x14ac:dyDescent="0.3">
      <c r="A747" s="2">
        <v>746</v>
      </c>
      <c r="B747" s="2" t="s">
        <v>2371</v>
      </c>
      <c r="C747" s="3">
        <v>42609</v>
      </c>
      <c r="D747" s="3" t="str">
        <f>TEXT(Table1[[#This Row],[Order Date]],"MMMM")</f>
        <v>August</v>
      </c>
      <c r="E747" s="3" t="str">
        <f>TEXT(Table1[[#This Row],[Order Date]],"YYYy")</f>
        <v>2016</v>
      </c>
      <c r="F747" s="3">
        <v>42614</v>
      </c>
      <c r="G747" s="2" t="s">
        <v>47</v>
      </c>
      <c r="H747" s="2" t="s">
        <v>2372</v>
      </c>
      <c r="I747" s="2" t="s">
        <v>2373</v>
      </c>
      <c r="J747" s="2" t="s">
        <v>23</v>
      </c>
      <c r="K747" s="2" t="s">
        <v>24</v>
      </c>
      <c r="L747" s="2" t="s">
        <v>814</v>
      </c>
      <c r="M747" s="2" t="s">
        <v>101</v>
      </c>
      <c r="N747" s="2">
        <v>75220</v>
      </c>
      <c r="O747" s="2" t="s">
        <v>102</v>
      </c>
      <c r="P747" s="2" t="s">
        <v>2376</v>
      </c>
      <c r="Q747" s="2" t="s">
        <v>43</v>
      </c>
      <c r="R747" s="2" t="s">
        <v>576</v>
      </c>
      <c r="S747" s="2" t="s">
        <v>2377</v>
      </c>
      <c r="T747" s="6">
        <v>55.167999999999999</v>
      </c>
      <c r="U747" s="2">
        <v>4</v>
      </c>
      <c r="V747" s="9">
        <v>0.2</v>
      </c>
      <c r="W747" s="6">
        <v>6.2063999999999897</v>
      </c>
      <c r="X747" s="12">
        <f>Table1[[#This Row],[Profit$]]/Table1[[#This Row],[Sales$]]</f>
        <v>0.11249999999999981</v>
      </c>
      <c r="Y747" s="13">
        <f>Table1[[#This Row],[Sales$]]-Table1[[#This Row],[Profit$]]</f>
        <v>48.961600000000011</v>
      </c>
      <c r="Z747" s="13">
        <f>Table1[[#This Row],[Sales$]]/Table1[[#This Row],[Quantity]]</f>
        <v>13.792</v>
      </c>
      <c r="AA747" s="13">
        <f>Table1[[#This Row],[Profit$]]/Table1[[#This Row],[Quantity]]</f>
        <v>1.5515999999999974</v>
      </c>
      <c r="AB747" s="4" t="str">
        <f>IF(Table1[[#This Row],[Profit$]]&lt;0,"loss","profit")</f>
        <v>profit</v>
      </c>
      <c r="AC747" s="4" t="str">
        <f>IF(Table1[[#This Row],[Discount]]&gt;0.2,"high",IF(Table1[[#This Row],[Discount]]&gt;0.1,"average","low"))</f>
        <v>average</v>
      </c>
      <c r="AD747" s="12">
        <f>Table1[[#This Row],[Profit$]]/Table1[[#This Row],[cost price$]]</f>
        <v>0.12676056338028144</v>
      </c>
    </row>
    <row r="748" spans="1:30" ht="15.75" customHeight="1" x14ac:dyDescent="0.3">
      <c r="A748" s="2">
        <v>747</v>
      </c>
      <c r="B748" s="2" t="s">
        <v>2378</v>
      </c>
      <c r="C748" s="3">
        <v>41786</v>
      </c>
      <c r="D748" s="3" t="str">
        <f>TEXT(Table1[[#This Row],[Order Date]],"MMMM")</f>
        <v>May</v>
      </c>
      <c r="E748" s="3" t="str">
        <f>TEXT(Table1[[#This Row],[Order Date]],"YYYy")</f>
        <v>2014</v>
      </c>
      <c r="F748" s="3">
        <v>41786</v>
      </c>
      <c r="G748" s="2" t="s">
        <v>1290</v>
      </c>
      <c r="H748" s="2" t="s">
        <v>1623</v>
      </c>
      <c r="I748" s="2" t="s">
        <v>1624</v>
      </c>
      <c r="J748" s="2" t="s">
        <v>38</v>
      </c>
      <c r="K748" s="2" t="s">
        <v>24</v>
      </c>
      <c r="L748" s="2" t="s">
        <v>947</v>
      </c>
      <c r="M748" s="2" t="s">
        <v>40</v>
      </c>
      <c r="N748" s="2">
        <v>92105</v>
      </c>
      <c r="O748" s="2" t="s">
        <v>41</v>
      </c>
      <c r="P748" s="2" t="s">
        <v>925</v>
      </c>
      <c r="Q748" s="2" t="s">
        <v>29</v>
      </c>
      <c r="R748" s="2" t="s">
        <v>53</v>
      </c>
      <c r="S748" s="2" t="s">
        <v>926</v>
      </c>
      <c r="T748" s="6">
        <v>567.12</v>
      </c>
      <c r="U748" s="2">
        <v>10</v>
      </c>
      <c r="V748" s="9">
        <v>0.2</v>
      </c>
      <c r="W748" s="6">
        <v>-28.355999999999952</v>
      </c>
      <c r="X748" s="12">
        <f>Table1[[#This Row],[Profit$]]/Table1[[#This Row],[Sales$]]</f>
        <v>-4.9999999999999913E-2</v>
      </c>
      <c r="Y748" s="13">
        <f>Table1[[#This Row],[Sales$]]-Table1[[#This Row],[Profit$]]</f>
        <v>595.476</v>
      </c>
      <c r="Z748" s="13">
        <f>Table1[[#This Row],[Sales$]]/Table1[[#This Row],[Quantity]]</f>
        <v>56.712000000000003</v>
      </c>
      <c r="AA748" s="13">
        <f>Table1[[#This Row],[Profit$]]/Table1[[#This Row],[Quantity]]</f>
        <v>-2.835599999999995</v>
      </c>
      <c r="AB748" s="4" t="str">
        <f>IF(Table1[[#This Row],[Profit$]]&lt;0,"loss","profit")</f>
        <v>loss</v>
      </c>
      <c r="AC748" s="4" t="str">
        <f>IF(Table1[[#This Row],[Discount]]&gt;0.2,"high",IF(Table1[[#This Row],[Discount]]&gt;0.1,"average","low"))</f>
        <v>average</v>
      </c>
      <c r="AD748" s="12">
        <f>Table1[[#This Row],[Profit$]]/Table1[[#This Row],[cost price$]]</f>
        <v>-4.761904761904754E-2</v>
      </c>
    </row>
    <row r="749" spans="1:30" ht="15.75" customHeight="1" x14ac:dyDescent="0.3">
      <c r="A749" s="2">
        <v>748</v>
      </c>
      <c r="B749" s="2" t="s">
        <v>2378</v>
      </c>
      <c r="C749" s="3">
        <v>41786</v>
      </c>
      <c r="D749" s="3" t="str">
        <f>TEXT(Table1[[#This Row],[Order Date]],"MMMM")</f>
        <v>May</v>
      </c>
      <c r="E749" s="3" t="str">
        <f>TEXT(Table1[[#This Row],[Order Date]],"YYYy")</f>
        <v>2014</v>
      </c>
      <c r="F749" s="3">
        <v>41786</v>
      </c>
      <c r="G749" s="2" t="s">
        <v>1290</v>
      </c>
      <c r="H749" s="2" t="s">
        <v>1623</v>
      </c>
      <c r="I749" s="2" t="s">
        <v>1624</v>
      </c>
      <c r="J749" s="2" t="s">
        <v>38</v>
      </c>
      <c r="K749" s="2" t="s">
        <v>24</v>
      </c>
      <c r="L749" s="2" t="s">
        <v>947</v>
      </c>
      <c r="M749" s="2" t="s">
        <v>40</v>
      </c>
      <c r="N749" s="2">
        <v>92105</v>
      </c>
      <c r="O749" s="2" t="s">
        <v>41</v>
      </c>
      <c r="P749" s="2" t="s">
        <v>1691</v>
      </c>
      <c r="Q749" s="2" t="s">
        <v>43</v>
      </c>
      <c r="R749" s="2" t="s">
        <v>56</v>
      </c>
      <c r="S749" s="2" t="s">
        <v>1692</v>
      </c>
      <c r="T749" s="6">
        <v>359.32</v>
      </c>
      <c r="U749" s="2">
        <v>4</v>
      </c>
      <c r="V749" s="9">
        <v>0</v>
      </c>
      <c r="W749" s="6">
        <v>7.1863999999999919</v>
      </c>
      <c r="X749" s="12">
        <f>Table1[[#This Row],[Profit$]]/Table1[[#This Row],[Sales$]]</f>
        <v>1.9999999999999976E-2</v>
      </c>
      <c r="Y749" s="13">
        <f>Table1[[#This Row],[Sales$]]-Table1[[#This Row],[Profit$]]</f>
        <v>352.1336</v>
      </c>
      <c r="Z749" s="13">
        <f>Table1[[#This Row],[Sales$]]/Table1[[#This Row],[Quantity]]</f>
        <v>89.83</v>
      </c>
      <c r="AA749" s="13">
        <f>Table1[[#This Row],[Profit$]]/Table1[[#This Row],[Quantity]]</f>
        <v>1.796599999999998</v>
      </c>
      <c r="AB749" s="4" t="str">
        <f>IF(Table1[[#This Row],[Profit$]]&lt;0,"loss","profit")</f>
        <v>profit</v>
      </c>
      <c r="AC749" s="4" t="str">
        <f>IF(Table1[[#This Row],[Discount]]&gt;0.2,"high",IF(Table1[[#This Row],[Discount]]&gt;0.1,"average","low"))</f>
        <v>low</v>
      </c>
      <c r="AD749" s="12">
        <f>Table1[[#This Row],[Profit$]]/Table1[[#This Row],[cost price$]]</f>
        <v>2.04081632653061E-2</v>
      </c>
    </row>
    <row r="750" spans="1:30" ht="15.75" customHeight="1" x14ac:dyDescent="0.3">
      <c r="A750" s="2">
        <v>749</v>
      </c>
      <c r="B750" s="2" t="s">
        <v>2379</v>
      </c>
      <c r="C750" s="3">
        <v>42449</v>
      </c>
      <c r="D750" s="3" t="str">
        <f>TEXT(Table1[[#This Row],[Order Date]],"MMMM")</f>
        <v>March</v>
      </c>
      <c r="E750" s="3" t="str">
        <f>TEXT(Table1[[#This Row],[Order Date]],"YYYy")</f>
        <v>2016</v>
      </c>
      <c r="F750" s="3">
        <v>42451</v>
      </c>
      <c r="G750" s="2" t="s">
        <v>20</v>
      </c>
      <c r="H750" s="2" t="s">
        <v>2380</v>
      </c>
      <c r="I750" s="2" t="s">
        <v>2381</v>
      </c>
      <c r="J750" s="2" t="s">
        <v>23</v>
      </c>
      <c r="K750" s="2" t="s">
        <v>24</v>
      </c>
      <c r="L750" s="2" t="s">
        <v>2382</v>
      </c>
      <c r="M750" s="2" t="s">
        <v>208</v>
      </c>
      <c r="N750" s="2">
        <v>60201</v>
      </c>
      <c r="O750" s="2" t="s">
        <v>102</v>
      </c>
      <c r="P750" s="2" t="s">
        <v>2383</v>
      </c>
      <c r="Q750" s="2" t="s">
        <v>68</v>
      </c>
      <c r="R750" s="2" t="s">
        <v>69</v>
      </c>
      <c r="S750" s="2" t="s">
        <v>2384</v>
      </c>
      <c r="T750" s="6">
        <v>11.992000000000001</v>
      </c>
      <c r="U750" s="2">
        <v>1</v>
      </c>
      <c r="V750" s="9">
        <v>0.2</v>
      </c>
      <c r="W750" s="6">
        <v>0.89939999999999909</v>
      </c>
      <c r="X750" s="12">
        <f>Table1[[#This Row],[Profit$]]/Table1[[#This Row],[Sales$]]</f>
        <v>7.4999999999999914E-2</v>
      </c>
      <c r="Y750" s="13">
        <f>Table1[[#This Row],[Sales$]]-Table1[[#This Row],[Profit$]]</f>
        <v>11.092600000000001</v>
      </c>
      <c r="Z750" s="13">
        <f>Table1[[#This Row],[Sales$]]/Table1[[#This Row],[Quantity]]</f>
        <v>11.992000000000001</v>
      </c>
      <c r="AA750" s="13">
        <f>Table1[[#This Row],[Profit$]]/Table1[[#This Row],[Quantity]]</f>
        <v>0.89939999999999909</v>
      </c>
      <c r="AB750" s="4" t="str">
        <f>IF(Table1[[#This Row],[Profit$]]&lt;0,"loss","profit")</f>
        <v>profit</v>
      </c>
      <c r="AC750" s="4" t="str">
        <f>IF(Table1[[#This Row],[Discount]]&gt;0.2,"high",IF(Table1[[#This Row],[Discount]]&gt;0.1,"average","low"))</f>
        <v>average</v>
      </c>
      <c r="AD750" s="12">
        <f>Table1[[#This Row],[Profit$]]/Table1[[#This Row],[cost price$]]</f>
        <v>8.1081081081080988E-2</v>
      </c>
    </row>
    <row r="751" spans="1:30" ht="15.75" customHeight="1" x14ac:dyDescent="0.3">
      <c r="A751" s="2">
        <v>750</v>
      </c>
      <c r="B751" s="2" t="s">
        <v>2385</v>
      </c>
      <c r="C751" s="3">
        <v>43010</v>
      </c>
      <c r="D751" s="3" t="str">
        <f>TEXT(Table1[[#This Row],[Order Date]],"MMMM")</f>
        <v>October</v>
      </c>
      <c r="E751" s="3" t="str">
        <f>TEXT(Table1[[#This Row],[Order Date]],"YYYy")</f>
        <v>2017</v>
      </c>
      <c r="F751" s="3">
        <v>43014</v>
      </c>
      <c r="G751" s="2" t="s">
        <v>47</v>
      </c>
      <c r="H751" s="2" t="s">
        <v>2386</v>
      </c>
      <c r="I751" s="2" t="s">
        <v>2387</v>
      </c>
      <c r="J751" s="2" t="s">
        <v>23</v>
      </c>
      <c r="K751" s="2" t="s">
        <v>24</v>
      </c>
      <c r="L751" s="2" t="s">
        <v>2388</v>
      </c>
      <c r="M751" s="2" t="s">
        <v>235</v>
      </c>
      <c r="N751" s="2">
        <v>48183</v>
      </c>
      <c r="O751" s="2" t="s">
        <v>102</v>
      </c>
      <c r="P751" s="2" t="s">
        <v>2389</v>
      </c>
      <c r="Q751" s="2" t="s">
        <v>43</v>
      </c>
      <c r="R751" s="2" t="s">
        <v>72</v>
      </c>
      <c r="S751" s="2" t="s">
        <v>2390</v>
      </c>
      <c r="T751" s="6">
        <v>58.050000000000004</v>
      </c>
      <c r="U751" s="2">
        <v>3</v>
      </c>
      <c r="V751" s="9">
        <v>0</v>
      </c>
      <c r="W751" s="6">
        <v>26.702999999999999</v>
      </c>
      <c r="X751" s="12">
        <f>Table1[[#This Row],[Profit$]]/Table1[[#This Row],[Sales$]]</f>
        <v>0.45999999999999996</v>
      </c>
      <c r="Y751" s="13">
        <f>Table1[[#This Row],[Sales$]]-Table1[[#This Row],[Profit$]]</f>
        <v>31.347000000000005</v>
      </c>
      <c r="Z751" s="13">
        <f>Table1[[#This Row],[Sales$]]/Table1[[#This Row],[Quantity]]</f>
        <v>19.350000000000001</v>
      </c>
      <c r="AA751" s="13">
        <f>Table1[[#This Row],[Profit$]]/Table1[[#This Row],[Quantity]]</f>
        <v>8.9009999999999998</v>
      </c>
      <c r="AB751" s="4" t="str">
        <f>IF(Table1[[#This Row],[Profit$]]&lt;0,"loss","profit")</f>
        <v>profit</v>
      </c>
      <c r="AC751" s="4" t="str">
        <f>IF(Table1[[#This Row],[Discount]]&gt;0.2,"high",IF(Table1[[#This Row],[Discount]]&gt;0.1,"average","low"))</f>
        <v>low</v>
      </c>
      <c r="AD751" s="12">
        <f>Table1[[#This Row],[Profit$]]/Table1[[#This Row],[cost price$]]</f>
        <v>0.85185185185185175</v>
      </c>
    </row>
    <row r="752" spans="1:30" ht="15.75" customHeight="1" x14ac:dyDescent="0.3">
      <c r="A752" s="2">
        <v>751</v>
      </c>
      <c r="B752" s="2" t="s">
        <v>2385</v>
      </c>
      <c r="C752" s="3">
        <v>43010</v>
      </c>
      <c r="D752" s="3" t="str">
        <f>TEXT(Table1[[#This Row],[Order Date]],"MMMM")</f>
        <v>October</v>
      </c>
      <c r="E752" s="3" t="str">
        <f>TEXT(Table1[[#This Row],[Order Date]],"YYYy")</f>
        <v>2017</v>
      </c>
      <c r="F752" s="3">
        <v>43014</v>
      </c>
      <c r="G752" s="2" t="s">
        <v>47</v>
      </c>
      <c r="H752" s="2" t="s">
        <v>2386</v>
      </c>
      <c r="I752" s="2" t="s">
        <v>2387</v>
      </c>
      <c r="J752" s="2" t="s">
        <v>23</v>
      </c>
      <c r="K752" s="2" t="s">
        <v>24</v>
      </c>
      <c r="L752" s="2" t="s">
        <v>2388</v>
      </c>
      <c r="M752" s="2" t="s">
        <v>235</v>
      </c>
      <c r="N752" s="2">
        <v>48183</v>
      </c>
      <c r="O752" s="2" t="s">
        <v>102</v>
      </c>
      <c r="P752" s="2" t="s">
        <v>2391</v>
      </c>
      <c r="Q752" s="2" t="s">
        <v>29</v>
      </c>
      <c r="R752" s="2" t="s">
        <v>62</v>
      </c>
      <c r="S752" s="2" t="s">
        <v>2392</v>
      </c>
      <c r="T752" s="6">
        <v>157.74</v>
      </c>
      <c r="U752" s="2">
        <v>11</v>
      </c>
      <c r="V752" s="9">
        <v>0</v>
      </c>
      <c r="W752" s="6">
        <v>56.7864</v>
      </c>
      <c r="X752" s="12">
        <f>Table1[[#This Row],[Profit$]]/Table1[[#This Row],[Sales$]]</f>
        <v>0.36</v>
      </c>
      <c r="Y752" s="13">
        <f>Table1[[#This Row],[Sales$]]-Table1[[#This Row],[Profit$]]</f>
        <v>100.95360000000001</v>
      </c>
      <c r="Z752" s="13">
        <f>Table1[[#This Row],[Sales$]]/Table1[[#This Row],[Quantity]]</f>
        <v>14.340000000000002</v>
      </c>
      <c r="AA752" s="13">
        <f>Table1[[#This Row],[Profit$]]/Table1[[#This Row],[Quantity]]</f>
        <v>5.1623999999999999</v>
      </c>
      <c r="AB752" s="4" t="str">
        <f>IF(Table1[[#This Row],[Profit$]]&lt;0,"loss","profit")</f>
        <v>profit</v>
      </c>
      <c r="AC752" s="4" t="str">
        <f>IF(Table1[[#This Row],[Discount]]&gt;0.2,"high",IF(Table1[[#This Row],[Discount]]&gt;0.1,"average","low"))</f>
        <v>low</v>
      </c>
      <c r="AD752" s="12">
        <f>Table1[[#This Row],[Profit$]]/Table1[[#This Row],[cost price$]]</f>
        <v>0.5625</v>
      </c>
    </row>
    <row r="753" spans="1:30" ht="15.75" customHeight="1" x14ac:dyDescent="0.3">
      <c r="A753" s="2">
        <v>752</v>
      </c>
      <c r="B753" s="2" t="s">
        <v>2385</v>
      </c>
      <c r="C753" s="3">
        <v>43010</v>
      </c>
      <c r="D753" s="3" t="str">
        <f>TEXT(Table1[[#This Row],[Order Date]],"MMMM")</f>
        <v>October</v>
      </c>
      <c r="E753" s="3" t="str">
        <f>TEXT(Table1[[#This Row],[Order Date]],"YYYy")</f>
        <v>2017</v>
      </c>
      <c r="F753" s="3">
        <v>43014</v>
      </c>
      <c r="G753" s="2" t="s">
        <v>47</v>
      </c>
      <c r="H753" s="2" t="s">
        <v>2386</v>
      </c>
      <c r="I753" s="2" t="s">
        <v>2387</v>
      </c>
      <c r="J753" s="2" t="s">
        <v>23</v>
      </c>
      <c r="K753" s="2" t="s">
        <v>24</v>
      </c>
      <c r="L753" s="2" t="s">
        <v>2388</v>
      </c>
      <c r="M753" s="2" t="s">
        <v>235</v>
      </c>
      <c r="N753" s="2">
        <v>48183</v>
      </c>
      <c r="O753" s="2" t="s">
        <v>102</v>
      </c>
      <c r="P753" s="2" t="s">
        <v>1424</v>
      </c>
      <c r="Q753" s="2" t="s">
        <v>43</v>
      </c>
      <c r="R753" s="2" t="s">
        <v>65</v>
      </c>
      <c r="S753" s="2" t="s">
        <v>1425</v>
      </c>
      <c r="T753" s="6">
        <v>56.980000000000004</v>
      </c>
      <c r="U753" s="2">
        <v>7</v>
      </c>
      <c r="V753" s="9">
        <v>0</v>
      </c>
      <c r="W753" s="6">
        <v>22.792000000000002</v>
      </c>
      <c r="X753" s="12">
        <f>Table1[[#This Row],[Profit$]]/Table1[[#This Row],[Sales$]]</f>
        <v>0.4</v>
      </c>
      <c r="Y753" s="13">
        <f>Table1[[#This Row],[Sales$]]-Table1[[#This Row],[Profit$]]</f>
        <v>34.188000000000002</v>
      </c>
      <c r="Z753" s="13">
        <f>Table1[[#This Row],[Sales$]]/Table1[[#This Row],[Quantity]]</f>
        <v>8.14</v>
      </c>
      <c r="AA753" s="13">
        <f>Table1[[#This Row],[Profit$]]/Table1[[#This Row],[Quantity]]</f>
        <v>3.2560000000000002</v>
      </c>
      <c r="AB753" s="4" t="str">
        <f>IF(Table1[[#This Row],[Profit$]]&lt;0,"loss","profit")</f>
        <v>profit</v>
      </c>
      <c r="AC753" s="4" t="str">
        <f>IF(Table1[[#This Row],[Discount]]&gt;0.2,"high",IF(Table1[[#This Row],[Discount]]&gt;0.1,"average","low"))</f>
        <v>low</v>
      </c>
      <c r="AD753" s="12">
        <f>Table1[[#This Row],[Profit$]]/Table1[[#This Row],[cost price$]]</f>
        <v>0.66666666666666663</v>
      </c>
    </row>
    <row r="754" spans="1:30" ht="15.75" customHeight="1" x14ac:dyDescent="0.3">
      <c r="A754" s="2">
        <v>753</v>
      </c>
      <c r="B754" s="2" t="s">
        <v>2385</v>
      </c>
      <c r="C754" s="3">
        <v>43010</v>
      </c>
      <c r="D754" s="3" t="str">
        <f>TEXT(Table1[[#This Row],[Order Date]],"MMMM")</f>
        <v>October</v>
      </c>
      <c r="E754" s="3" t="str">
        <f>TEXT(Table1[[#This Row],[Order Date]],"YYYy")</f>
        <v>2017</v>
      </c>
      <c r="F754" s="3">
        <v>43014</v>
      </c>
      <c r="G754" s="2" t="s">
        <v>47</v>
      </c>
      <c r="H754" s="2" t="s">
        <v>2386</v>
      </c>
      <c r="I754" s="2" t="s">
        <v>2387</v>
      </c>
      <c r="J754" s="2" t="s">
        <v>23</v>
      </c>
      <c r="K754" s="2" t="s">
        <v>24</v>
      </c>
      <c r="L754" s="2" t="s">
        <v>2388</v>
      </c>
      <c r="M754" s="2" t="s">
        <v>235</v>
      </c>
      <c r="N754" s="2">
        <v>48183</v>
      </c>
      <c r="O754" s="2" t="s">
        <v>102</v>
      </c>
      <c r="P754" s="2" t="s">
        <v>2393</v>
      </c>
      <c r="Q754" s="2" t="s">
        <v>43</v>
      </c>
      <c r="R754" s="2" t="s">
        <v>72</v>
      </c>
      <c r="S754" s="2" t="s">
        <v>2394</v>
      </c>
      <c r="T754" s="6">
        <v>2.88</v>
      </c>
      <c r="U754" s="2">
        <v>1</v>
      </c>
      <c r="V754" s="9">
        <v>0</v>
      </c>
      <c r="W754" s="6">
        <v>1.4112</v>
      </c>
      <c r="X754" s="12">
        <f>Table1[[#This Row],[Profit$]]/Table1[[#This Row],[Sales$]]</f>
        <v>0.49000000000000005</v>
      </c>
      <c r="Y754" s="13">
        <f>Table1[[#This Row],[Sales$]]-Table1[[#This Row],[Profit$]]</f>
        <v>1.4687999999999999</v>
      </c>
      <c r="Z754" s="13">
        <f>Table1[[#This Row],[Sales$]]/Table1[[#This Row],[Quantity]]</f>
        <v>2.88</v>
      </c>
      <c r="AA754" s="13">
        <f>Table1[[#This Row],[Profit$]]/Table1[[#This Row],[Quantity]]</f>
        <v>1.4112</v>
      </c>
      <c r="AB754" s="4" t="str">
        <f>IF(Table1[[#This Row],[Profit$]]&lt;0,"loss","profit")</f>
        <v>profit</v>
      </c>
      <c r="AC754" s="4" t="str">
        <f>IF(Table1[[#This Row],[Discount]]&gt;0.2,"high",IF(Table1[[#This Row],[Discount]]&gt;0.1,"average","low"))</f>
        <v>low</v>
      </c>
      <c r="AD754" s="12">
        <f>Table1[[#This Row],[Profit$]]/Table1[[#This Row],[cost price$]]</f>
        <v>0.96078431372549022</v>
      </c>
    </row>
    <row r="755" spans="1:30" ht="15.75" customHeight="1" x14ac:dyDescent="0.3">
      <c r="A755" s="2">
        <v>754</v>
      </c>
      <c r="B755" s="2" t="s">
        <v>2395</v>
      </c>
      <c r="C755" s="3">
        <v>42467</v>
      </c>
      <c r="D755" s="3" t="str">
        <f>TEXT(Table1[[#This Row],[Order Date]],"MMMM")</f>
        <v>April</v>
      </c>
      <c r="E755" s="3" t="str">
        <f>TEXT(Table1[[#This Row],[Order Date]],"YYYy")</f>
        <v>2016</v>
      </c>
      <c r="F755" s="3">
        <v>42469</v>
      </c>
      <c r="G755" s="2" t="s">
        <v>185</v>
      </c>
      <c r="H755" s="2" t="s">
        <v>2396</v>
      </c>
      <c r="I755" s="2" t="s">
        <v>2397</v>
      </c>
      <c r="J755" s="2" t="s">
        <v>38</v>
      </c>
      <c r="K755" s="2" t="s">
        <v>24</v>
      </c>
      <c r="L755" s="2" t="s">
        <v>124</v>
      </c>
      <c r="M755" s="2" t="s">
        <v>40</v>
      </c>
      <c r="N755" s="2">
        <v>94110</v>
      </c>
      <c r="O755" s="2" t="s">
        <v>41</v>
      </c>
      <c r="P755" s="2" t="s">
        <v>2398</v>
      </c>
      <c r="Q755" s="2" t="s">
        <v>68</v>
      </c>
      <c r="R755" s="2" t="s">
        <v>1216</v>
      </c>
      <c r="S755" s="2" t="s">
        <v>2399</v>
      </c>
      <c r="T755" s="6">
        <v>1199.9760000000001</v>
      </c>
      <c r="U755" s="2">
        <v>3</v>
      </c>
      <c r="V755" s="9">
        <v>0.2</v>
      </c>
      <c r="W755" s="6">
        <v>374.99249999999995</v>
      </c>
      <c r="X755" s="12">
        <f>Table1[[#This Row],[Profit$]]/Table1[[#This Row],[Sales$]]</f>
        <v>0.31249999999999994</v>
      </c>
      <c r="Y755" s="13">
        <f>Table1[[#This Row],[Sales$]]-Table1[[#This Row],[Profit$]]</f>
        <v>824.98350000000016</v>
      </c>
      <c r="Z755" s="13">
        <f>Table1[[#This Row],[Sales$]]/Table1[[#This Row],[Quantity]]</f>
        <v>399.99200000000002</v>
      </c>
      <c r="AA755" s="13">
        <f>Table1[[#This Row],[Profit$]]/Table1[[#This Row],[Quantity]]</f>
        <v>124.99749999999999</v>
      </c>
      <c r="AB755" s="4" t="str">
        <f>IF(Table1[[#This Row],[Profit$]]&lt;0,"loss","profit")</f>
        <v>profit</v>
      </c>
      <c r="AC755" s="4" t="str">
        <f>IF(Table1[[#This Row],[Discount]]&gt;0.2,"high",IF(Table1[[#This Row],[Discount]]&gt;0.1,"average","low"))</f>
        <v>average</v>
      </c>
      <c r="AD755" s="12">
        <f>Table1[[#This Row],[Profit$]]/Table1[[#This Row],[cost price$]]</f>
        <v>0.45454545454545442</v>
      </c>
    </row>
    <row r="756" spans="1:30" ht="15.75" customHeight="1" x14ac:dyDescent="0.3">
      <c r="A756" s="2">
        <v>755</v>
      </c>
      <c r="B756" s="2" t="s">
        <v>2400</v>
      </c>
      <c r="C756" s="3">
        <v>42345</v>
      </c>
      <c r="D756" s="3" t="str">
        <f>TEXT(Table1[[#This Row],[Order Date]],"MMMM")</f>
        <v>December</v>
      </c>
      <c r="E756" s="3" t="str">
        <f>TEXT(Table1[[#This Row],[Order Date]],"YYYy")</f>
        <v>2015</v>
      </c>
      <c r="F756" s="3">
        <v>42350</v>
      </c>
      <c r="G756" s="2" t="s">
        <v>47</v>
      </c>
      <c r="H756" s="2" t="s">
        <v>1986</v>
      </c>
      <c r="I756" s="2" t="s">
        <v>1987</v>
      </c>
      <c r="J756" s="2" t="s">
        <v>23</v>
      </c>
      <c r="K756" s="2" t="s">
        <v>24</v>
      </c>
      <c r="L756" s="2" t="s">
        <v>39</v>
      </c>
      <c r="M756" s="2" t="s">
        <v>40</v>
      </c>
      <c r="N756" s="2">
        <v>90036</v>
      </c>
      <c r="O756" s="2" t="s">
        <v>41</v>
      </c>
      <c r="P756" s="2" t="s">
        <v>2186</v>
      </c>
      <c r="Q756" s="2" t="s">
        <v>29</v>
      </c>
      <c r="R756" s="2" t="s">
        <v>62</v>
      </c>
      <c r="S756" s="2" t="s">
        <v>2187</v>
      </c>
      <c r="T756" s="6">
        <v>79.92</v>
      </c>
      <c r="U756" s="2">
        <v>4</v>
      </c>
      <c r="V756" s="9">
        <v>0</v>
      </c>
      <c r="W756" s="6">
        <v>28.7712</v>
      </c>
      <c r="X756" s="12">
        <f>Table1[[#This Row],[Profit$]]/Table1[[#This Row],[Sales$]]</f>
        <v>0.36</v>
      </c>
      <c r="Y756" s="13">
        <f>Table1[[#This Row],[Sales$]]-Table1[[#This Row],[Profit$]]</f>
        <v>51.148800000000001</v>
      </c>
      <c r="Z756" s="13">
        <f>Table1[[#This Row],[Sales$]]/Table1[[#This Row],[Quantity]]</f>
        <v>19.98</v>
      </c>
      <c r="AA756" s="13">
        <f>Table1[[#This Row],[Profit$]]/Table1[[#This Row],[Quantity]]</f>
        <v>7.1928000000000001</v>
      </c>
      <c r="AB756" s="4" t="str">
        <f>IF(Table1[[#This Row],[Profit$]]&lt;0,"loss","profit")</f>
        <v>profit</v>
      </c>
      <c r="AC756" s="4" t="str">
        <f>IF(Table1[[#This Row],[Discount]]&gt;0.2,"high",IF(Table1[[#This Row],[Discount]]&gt;0.1,"average","low"))</f>
        <v>low</v>
      </c>
      <c r="AD756" s="12">
        <f>Table1[[#This Row],[Profit$]]/Table1[[#This Row],[cost price$]]</f>
        <v>0.5625</v>
      </c>
    </row>
    <row r="757" spans="1:30" ht="15.75" customHeight="1" x14ac:dyDescent="0.3">
      <c r="A757" s="2">
        <v>756</v>
      </c>
      <c r="B757" s="2" t="s">
        <v>2401</v>
      </c>
      <c r="C757" s="3">
        <v>42631</v>
      </c>
      <c r="D757" s="3" t="str">
        <f>TEXT(Table1[[#This Row],[Order Date]],"MMMM")</f>
        <v>September</v>
      </c>
      <c r="E757" s="3" t="str">
        <f>TEXT(Table1[[#This Row],[Order Date]],"YYYy")</f>
        <v>2016</v>
      </c>
      <c r="F757" s="3">
        <v>42635</v>
      </c>
      <c r="G757" s="2" t="s">
        <v>47</v>
      </c>
      <c r="H757" s="2" t="s">
        <v>2025</v>
      </c>
      <c r="I757" s="2" t="s">
        <v>2026</v>
      </c>
      <c r="J757" s="2" t="s">
        <v>38</v>
      </c>
      <c r="K757" s="2" t="s">
        <v>24</v>
      </c>
      <c r="L757" s="2" t="s">
        <v>1523</v>
      </c>
      <c r="M757" s="2" t="s">
        <v>51</v>
      </c>
      <c r="N757" s="2">
        <v>32216</v>
      </c>
      <c r="O757" s="2" t="s">
        <v>27</v>
      </c>
      <c r="P757" s="2" t="s">
        <v>2402</v>
      </c>
      <c r="Q757" s="2" t="s">
        <v>29</v>
      </c>
      <c r="R757" s="2" t="s">
        <v>53</v>
      </c>
      <c r="S757" s="2" t="s">
        <v>2403</v>
      </c>
      <c r="T757" s="6">
        <v>383.43799999999999</v>
      </c>
      <c r="U757" s="2">
        <v>4</v>
      </c>
      <c r="V757" s="9">
        <v>0.45</v>
      </c>
      <c r="W757" s="6">
        <v>-167.3184</v>
      </c>
      <c r="X757" s="12">
        <f>Table1[[#This Row],[Profit$]]/Table1[[#This Row],[Sales$]]</f>
        <v>-0.43636363636363634</v>
      </c>
      <c r="Y757" s="13">
        <f>Table1[[#This Row],[Sales$]]-Table1[[#This Row],[Profit$]]</f>
        <v>550.75639999999999</v>
      </c>
      <c r="Z757" s="13">
        <f>Table1[[#This Row],[Sales$]]/Table1[[#This Row],[Quantity]]</f>
        <v>95.859499999999997</v>
      </c>
      <c r="AA757" s="13">
        <f>Table1[[#This Row],[Profit$]]/Table1[[#This Row],[Quantity]]</f>
        <v>-41.829599999999999</v>
      </c>
      <c r="AB757" s="4" t="str">
        <f>IF(Table1[[#This Row],[Profit$]]&lt;0,"loss","profit")</f>
        <v>loss</v>
      </c>
      <c r="AC757" s="4" t="str">
        <f>IF(Table1[[#This Row],[Discount]]&gt;0.2,"high",IF(Table1[[#This Row],[Discount]]&gt;0.1,"average","low"))</f>
        <v>high</v>
      </c>
      <c r="AD757" s="12">
        <f>Table1[[#This Row],[Profit$]]/Table1[[#This Row],[cost price$]]</f>
        <v>-0.30379746835443039</v>
      </c>
    </row>
    <row r="758" spans="1:30" ht="15.75" customHeight="1" x14ac:dyDescent="0.3">
      <c r="A758" s="2">
        <v>757</v>
      </c>
      <c r="B758" s="2" t="s">
        <v>2404</v>
      </c>
      <c r="C758" s="3">
        <v>42002</v>
      </c>
      <c r="D758" s="3" t="str">
        <f>TEXT(Table1[[#This Row],[Order Date]],"MMMM")</f>
        <v>December</v>
      </c>
      <c r="E758" s="3" t="str">
        <f>TEXT(Table1[[#This Row],[Order Date]],"YYYy")</f>
        <v>2014</v>
      </c>
      <c r="F758" s="3">
        <v>42006</v>
      </c>
      <c r="G758" s="2" t="s">
        <v>47</v>
      </c>
      <c r="H758" s="2" t="s">
        <v>2405</v>
      </c>
      <c r="I758" s="2" t="s">
        <v>2406</v>
      </c>
      <c r="J758" s="2" t="s">
        <v>23</v>
      </c>
      <c r="K758" s="2" t="s">
        <v>24</v>
      </c>
      <c r="L758" s="2" t="s">
        <v>2407</v>
      </c>
      <c r="M758" s="2" t="s">
        <v>226</v>
      </c>
      <c r="N758" s="2">
        <v>55016</v>
      </c>
      <c r="O758" s="2" t="s">
        <v>102</v>
      </c>
      <c r="P758" s="2" t="s">
        <v>2242</v>
      </c>
      <c r="Q758" s="2" t="s">
        <v>43</v>
      </c>
      <c r="R758" s="2" t="s">
        <v>56</v>
      </c>
      <c r="S758" s="2" t="s">
        <v>2243</v>
      </c>
      <c r="T758" s="6">
        <v>24.56</v>
      </c>
      <c r="U758" s="2">
        <v>2</v>
      </c>
      <c r="V758" s="9">
        <v>0</v>
      </c>
      <c r="W758" s="6">
        <v>6.8767999999999994</v>
      </c>
      <c r="X758" s="12">
        <f>Table1[[#This Row],[Profit$]]/Table1[[#This Row],[Sales$]]</f>
        <v>0.27999999999999997</v>
      </c>
      <c r="Y758" s="13">
        <f>Table1[[#This Row],[Sales$]]-Table1[[#This Row],[Profit$]]</f>
        <v>17.683199999999999</v>
      </c>
      <c r="Z758" s="13">
        <f>Table1[[#This Row],[Sales$]]/Table1[[#This Row],[Quantity]]</f>
        <v>12.28</v>
      </c>
      <c r="AA758" s="13">
        <f>Table1[[#This Row],[Profit$]]/Table1[[#This Row],[Quantity]]</f>
        <v>3.4383999999999997</v>
      </c>
      <c r="AB758" s="4" t="str">
        <f>IF(Table1[[#This Row],[Profit$]]&lt;0,"loss","profit")</f>
        <v>profit</v>
      </c>
      <c r="AC758" s="4" t="str">
        <f>IF(Table1[[#This Row],[Discount]]&gt;0.2,"high",IF(Table1[[#This Row],[Discount]]&gt;0.1,"average","low"))</f>
        <v>low</v>
      </c>
      <c r="AD758" s="12">
        <f>Table1[[#This Row],[Profit$]]/Table1[[#This Row],[cost price$]]</f>
        <v>0.38888888888888884</v>
      </c>
    </row>
    <row r="759" spans="1:30" ht="15.75" customHeight="1" x14ac:dyDescent="0.3">
      <c r="A759" s="2">
        <v>758</v>
      </c>
      <c r="B759" s="2" t="s">
        <v>2404</v>
      </c>
      <c r="C759" s="3">
        <v>42002</v>
      </c>
      <c r="D759" s="3" t="str">
        <f>TEXT(Table1[[#This Row],[Order Date]],"MMMM")</f>
        <v>December</v>
      </c>
      <c r="E759" s="3" t="str">
        <f>TEXT(Table1[[#This Row],[Order Date]],"YYYy")</f>
        <v>2014</v>
      </c>
      <c r="F759" s="3">
        <v>42006</v>
      </c>
      <c r="G759" s="2" t="s">
        <v>47</v>
      </c>
      <c r="H759" s="2" t="s">
        <v>2405</v>
      </c>
      <c r="I759" s="2" t="s">
        <v>2406</v>
      </c>
      <c r="J759" s="2" t="s">
        <v>23</v>
      </c>
      <c r="K759" s="2" t="s">
        <v>24</v>
      </c>
      <c r="L759" s="2" t="s">
        <v>2407</v>
      </c>
      <c r="M759" s="2" t="s">
        <v>226</v>
      </c>
      <c r="N759" s="2">
        <v>55016</v>
      </c>
      <c r="O759" s="2" t="s">
        <v>102</v>
      </c>
      <c r="P759" s="2" t="s">
        <v>2086</v>
      </c>
      <c r="Q759" s="2" t="s">
        <v>68</v>
      </c>
      <c r="R759" s="2" t="s">
        <v>158</v>
      </c>
      <c r="S759" s="2" t="s">
        <v>2087</v>
      </c>
      <c r="T759" s="6">
        <v>119.8</v>
      </c>
      <c r="U759" s="2">
        <v>4</v>
      </c>
      <c r="V759" s="9">
        <v>0</v>
      </c>
      <c r="W759" s="6">
        <v>47.92</v>
      </c>
      <c r="X759" s="12">
        <f>Table1[[#This Row],[Profit$]]/Table1[[#This Row],[Sales$]]</f>
        <v>0.4</v>
      </c>
      <c r="Y759" s="13">
        <f>Table1[[#This Row],[Sales$]]-Table1[[#This Row],[Profit$]]</f>
        <v>71.88</v>
      </c>
      <c r="Z759" s="13">
        <f>Table1[[#This Row],[Sales$]]/Table1[[#This Row],[Quantity]]</f>
        <v>29.95</v>
      </c>
      <c r="AA759" s="13">
        <f>Table1[[#This Row],[Profit$]]/Table1[[#This Row],[Quantity]]</f>
        <v>11.98</v>
      </c>
      <c r="AB759" s="4" t="str">
        <f>IF(Table1[[#This Row],[Profit$]]&lt;0,"loss","profit")</f>
        <v>profit</v>
      </c>
      <c r="AC759" s="4" t="str">
        <f>IF(Table1[[#This Row],[Discount]]&gt;0.2,"high",IF(Table1[[#This Row],[Discount]]&gt;0.1,"average","low"))</f>
        <v>low</v>
      </c>
      <c r="AD759" s="12">
        <f>Table1[[#This Row],[Profit$]]/Table1[[#This Row],[cost price$]]</f>
        <v>0.66666666666666674</v>
      </c>
    </row>
    <row r="760" spans="1:30" ht="15.75" customHeight="1" x14ac:dyDescent="0.3">
      <c r="A760" s="2">
        <v>759</v>
      </c>
      <c r="B760" s="2" t="s">
        <v>2408</v>
      </c>
      <c r="C760" s="3">
        <v>42939</v>
      </c>
      <c r="D760" s="3" t="str">
        <f>TEXT(Table1[[#This Row],[Order Date]],"MMMM")</f>
        <v>July</v>
      </c>
      <c r="E760" s="3" t="str">
        <f>TEXT(Table1[[#This Row],[Order Date]],"YYYy")</f>
        <v>2017</v>
      </c>
      <c r="F760" s="3">
        <v>42944</v>
      </c>
      <c r="G760" s="2" t="s">
        <v>47</v>
      </c>
      <c r="H760" s="2" t="s">
        <v>2409</v>
      </c>
      <c r="I760" s="2" t="s">
        <v>2410</v>
      </c>
      <c r="J760" s="2" t="s">
        <v>38</v>
      </c>
      <c r="K760" s="2" t="s">
        <v>24</v>
      </c>
      <c r="L760" s="2" t="s">
        <v>263</v>
      </c>
      <c r="M760" s="2" t="s">
        <v>264</v>
      </c>
      <c r="N760" s="2">
        <v>10009</v>
      </c>
      <c r="O760" s="2" t="s">
        <v>145</v>
      </c>
      <c r="P760" s="2" t="s">
        <v>2020</v>
      </c>
      <c r="Q760" s="2" t="s">
        <v>43</v>
      </c>
      <c r="R760" s="2" t="s">
        <v>72</v>
      </c>
      <c r="S760" s="2" t="s">
        <v>2021</v>
      </c>
      <c r="T760" s="6">
        <v>13.128</v>
      </c>
      <c r="U760" s="2">
        <v>3</v>
      </c>
      <c r="V760" s="9">
        <v>0.2</v>
      </c>
      <c r="W760" s="6">
        <v>4.2665999999999986</v>
      </c>
      <c r="X760" s="12">
        <f>Table1[[#This Row],[Profit$]]/Table1[[#This Row],[Sales$]]</f>
        <v>0.3249999999999999</v>
      </c>
      <c r="Y760" s="13">
        <f>Table1[[#This Row],[Sales$]]-Table1[[#This Row],[Profit$]]</f>
        <v>8.8614000000000015</v>
      </c>
      <c r="Z760" s="13">
        <f>Table1[[#This Row],[Sales$]]/Table1[[#This Row],[Quantity]]</f>
        <v>4.3760000000000003</v>
      </c>
      <c r="AA760" s="13">
        <f>Table1[[#This Row],[Profit$]]/Table1[[#This Row],[Quantity]]</f>
        <v>1.4221999999999995</v>
      </c>
      <c r="AB760" s="4" t="str">
        <f>IF(Table1[[#This Row],[Profit$]]&lt;0,"loss","profit")</f>
        <v>profit</v>
      </c>
      <c r="AC760" s="4" t="str">
        <f>IF(Table1[[#This Row],[Discount]]&gt;0.2,"high",IF(Table1[[#This Row],[Discount]]&gt;0.1,"average","low"))</f>
        <v>average</v>
      </c>
      <c r="AD760" s="12">
        <f>Table1[[#This Row],[Profit$]]/Table1[[#This Row],[cost price$]]</f>
        <v>0.48148148148148123</v>
      </c>
    </row>
    <row r="761" spans="1:30" ht="15.75" customHeight="1" x14ac:dyDescent="0.3">
      <c r="A761" s="2">
        <v>760</v>
      </c>
      <c r="B761" s="2" t="s">
        <v>2411</v>
      </c>
      <c r="C761" s="3">
        <v>42996</v>
      </c>
      <c r="D761" s="3" t="str">
        <f>TEXT(Table1[[#This Row],[Order Date]],"MMMM")</f>
        <v>September</v>
      </c>
      <c r="E761" s="3" t="str">
        <f>TEXT(Table1[[#This Row],[Order Date]],"YYYy")</f>
        <v>2017</v>
      </c>
      <c r="F761" s="3">
        <v>43000</v>
      </c>
      <c r="G761" s="2" t="s">
        <v>47</v>
      </c>
      <c r="H761" s="2" t="s">
        <v>2412</v>
      </c>
      <c r="I761" s="2" t="s">
        <v>2413</v>
      </c>
      <c r="J761" s="2" t="s">
        <v>38</v>
      </c>
      <c r="K761" s="2" t="s">
        <v>24</v>
      </c>
      <c r="L761" s="2" t="s">
        <v>1846</v>
      </c>
      <c r="M761" s="2" t="s">
        <v>111</v>
      </c>
      <c r="N761" s="2">
        <v>54302</v>
      </c>
      <c r="O761" s="2" t="s">
        <v>102</v>
      </c>
      <c r="P761" s="2" t="s">
        <v>557</v>
      </c>
      <c r="Q761" s="2" t="s">
        <v>43</v>
      </c>
      <c r="R761" s="2" t="s">
        <v>87</v>
      </c>
      <c r="S761" s="2" t="s">
        <v>2190</v>
      </c>
      <c r="T761" s="6">
        <v>22.72</v>
      </c>
      <c r="U761" s="2">
        <v>4</v>
      </c>
      <c r="V761" s="9">
        <v>0</v>
      </c>
      <c r="W761" s="6">
        <v>10.223999999999998</v>
      </c>
      <c r="X761" s="12">
        <f>Table1[[#This Row],[Profit$]]/Table1[[#This Row],[Sales$]]</f>
        <v>0.44999999999999996</v>
      </c>
      <c r="Y761" s="13">
        <f>Table1[[#This Row],[Sales$]]-Table1[[#This Row],[Profit$]]</f>
        <v>12.496</v>
      </c>
      <c r="Z761" s="13">
        <f>Table1[[#This Row],[Sales$]]/Table1[[#This Row],[Quantity]]</f>
        <v>5.68</v>
      </c>
      <c r="AA761" s="13">
        <f>Table1[[#This Row],[Profit$]]/Table1[[#This Row],[Quantity]]</f>
        <v>2.5559999999999996</v>
      </c>
      <c r="AB761" s="4" t="str">
        <f>IF(Table1[[#This Row],[Profit$]]&lt;0,"loss","profit")</f>
        <v>profit</v>
      </c>
      <c r="AC761" s="4" t="str">
        <f>IF(Table1[[#This Row],[Discount]]&gt;0.2,"high",IF(Table1[[#This Row],[Discount]]&gt;0.1,"average","low"))</f>
        <v>low</v>
      </c>
      <c r="AD761" s="12">
        <f>Table1[[#This Row],[Profit$]]/Table1[[#This Row],[cost price$]]</f>
        <v>0.81818181818181801</v>
      </c>
    </row>
    <row r="762" spans="1:30" ht="15.75" customHeight="1" x14ac:dyDescent="0.3">
      <c r="A762" s="2">
        <v>761</v>
      </c>
      <c r="B762" s="2" t="s">
        <v>2414</v>
      </c>
      <c r="C762" s="3">
        <v>42247</v>
      </c>
      <c r="D762" s="3" t="str">
        <f>TEXT(Table1[[#This Row],[Order Date]],"MMMM")</f>
        <v>August</v>
      </c>
      <c r="E762" s="3" t="str">
        <f>TEXT(Table1[[#This Row],[Order Date]],"YYYy")</f>
        <v>2015</v>
      </c>
      <c r="F762" s="3">
        <v>42252</v>
      </c>
      <c r="G762" s="2" t="s">
        <v>47</v>
      </c>
      <c r="H762" s="2" t="s">
        <v>2018</v>
      </c>
      <c r="I762" s="2" t="s">
        <v>2019</v>
      </c>
      <c r="J762" s="2" t="s">
        <v>23</v>
      </c>
      <c r="K762" s="2" t="s">
        <v>24</v>
      </c>
      <c r="L762" s="2" t="s">
        <v>39</v>
      </c>
      <c r="M762" s="2" t="s">
        <v>40</v>
      </c>
      <c r="N762" s="2">
        <v>90004</v>
      </c>
      <c r="O762" s="2" t="s">
        <v>41</v>
      </c>
      <c r="P762" s="2" t="s">
        <v>1900</v>
      </c>
      <c r="Q762" s="2" t="s">
        <v>43</v>
      </c>
      <c r="R762" s="2" t="s">
        <v>87</v>
      </c>
      <c r="S762" s="2" t="s">
        <v>1901</v>
      </c>
      <c r="T762" s="6">
        <v>58.320000000000007</v>
      </c>
      <c r="U762" s="2">
        <v>9</v>
      </c>
      <c r="V762" s="9">
        <v>0</v>
      </c>
      <c r="W762" s="6">
        <v>27.993600000000001</v>
      </c>
      <c r="X762" s="12">
        <f>Table1[[#This Row],[Profit$]]/Table1[[#This Row],[Sales$]]</f>
        <v>0.47999999999999993</v>
      </c>
      <c r="Y762" s="13">
        <f>Table1[[#This Row],[Sales$]]-Table1[[#This Row],[Profit$]]</f>
        <v>30.326400000000007</v>
      </c>
      <c r="Z762" s="13">
        <f>Table1[[#This Row],[Sales$]]/Table1[[#This Row],[Quantity]]</f>
        <v>6.48</v>
      </c>
      <c r="AA762" s="13">
        <f>Table1[[#This Row],[Profit$]]/Table1[[#This Row],[Quantity]]</f>
        <v>3.1104000000000003</v>
      </c>
      <c r="AB762" s="4" t="str">
        <f>IF(Table1[[#This Row],[Profit$]]&lt;0,"loss","profit")</f>
        <v>profit</v>
      </c>
      <c r="AC762" s="4" t="str">
        <f>IF(Table1[[#This Row],[Discount]]&gt;0.2,"high",IF(Table1[[#This Row],[Discount]]&gt;0.1,"average","low"))</f>
        <v>low</v>
      </c>
      <c r="AD762" s="12">
        <f>Table1[[#This Row],[Profit$]]/Table1[[#This Row],[cost price$]]</f>
        <v>0.92307692307692291</v>
      </c>
    </row>
    <row r="763" spans="1:30" ht="15.75" customHeight="1" x14ac:dyDescent="0.3">
      <c r="A763" s="2">
        <v>762</v>
      </c>
      <c r="B763" s="2" t="s">
        <v>2415</v>
      </c>
      <c r="C763" s="3">
        <v>43042</v>
      </c>
      <c r="D763" s="3" t="str">
        <f>TEXT(Table1[[#This Row],[Order Date]],"MMMM")</f>
        <v>November</v>
      </c>
      <c r="E763" s="3" t="str">
        <f>TEXT(Table1[[#This Row],[Order Date]],"YYYy")</f>
        <v>2017</v>
      </c>
      <c r="F763" s="3">
        <v>43046</v>
      </c>
      <c r="G763" s="2" t="s">
        <v>47</v>
      </c>
      <c r="H763" s="2" t="s">
        <v>368</v>
      </c>
      <c r="I763" s="2" t="s">
        <v>369</v>
      </c>
      <c r="J763" s="2" t="s">
        <v>38</v>
      </c>
      <c r="K763" s="2" t="s">
        <v>24</v>
      </c>
      <c r="L763" s="2" t="s">
        <v>1738</v>
      </c>
      <c r="M763" s="2" t="s">
        <v>1272</v>
      </c>
      <c r="N763" s="2">
        <v>30318</v>
      </c>
      <c r="O763" s="2" t="s">
        <v>27</v>
      </c>
      <c r="P763" s="2" t="s">
        <v>2416</v>
      </c>
      <c r="Q763" s="2" t="s">
        <v>43</v>
      </c>
      <c r="R763" s="2" t="s">
        <v>44</v>
      </c>
      <c r="S763" s="2" t="s">
        <v>2417</v>
      </c>
      <c r="T763" s="6">
        <v>12.39</v>
      </c>
      <c r="U763" s="2">
        <v>3</v>
      </c>
      <c r="V763" s="9">
        <v>0</v>
      </c>
      <c r="W763" s="6">
        <v>5.6993999999999998</v>
      </c>
      <c r="X763" s="12">
        <f>Table1[[#This Row],[Profit$]]/Table1[[#This Row],[Sales$]]</f>
        <v>0.45999999999999996</v>
      </c>
      <c r="Y763" s="13">
        <f>Table1[[#This Row],[Sales$]]-Table1[[#This Row],[Profit$]]</f>
        <v>6.6906000000000008</v>
      </c>
      <c r="Z763" s="13">
        <f>Table1[[#This Row],[Sales$]]/Table1[[#This Row],[Quantity]]</f>
        <v>4.13</v>
      </c>
      <c r="AA763" s="13">
        <f>Table1[[#This Row],[Profit$]]/Table1[[#This Row],[Quantity]]</f>
        <v>1.8997999999999999</v>
      </c>
      <c r="AB763" s="4" t="str">
        <f>IF(Table1[[#This Row],[Profit$]]&lt;0,"loss","profit")</f>
        <v>profit</v>
      </c>
      <c r="AC763" s="4" t="str">
        <f>IF(Table1[[#This Row],[Discount]]&gt;0.2,"high",IF(Table1[[#This Row],[Discount]]&gt;0.1,"average","low"))</f>
        <v>low</v>
      </c>
      <c r="AD763" s="12">
        <f>Table1[[#This Row],[Profit$]]/Table1[[#This Row],[cost price$]]</f>
        <v>0.85185185185185175</v>
      </c>
    </row>
    <row r="764" spans="1:30" ht="15.75" customHeight="1" x14ac:dyDescent="0.3">
      <c r="A764" s="2">
        <v>763</v>
      </c>
      <c r="B764" s="2" t="s">
        <v>2418</v>
      </c>
      <c r="C764" s="3">
        <v>42043</v>
      </c>
      <c r="D764" s="3" t="str">
        <f>TEXT(Table1[[#This Row],[Order Date]],"MMMM")</f>
        <v>February</v>
      </c>
      <c r="E764" s="3" t="str">
        <f>TEXT(Table1[[#This Row],[Order Date]],"YYYy")</f>
        <v>2015</v>
      </c>
      <c r="F764" s="3">
        <v>42048</v>
      </c>
      <c r="G764" s="2" t="s">
        <v>47</v>
      </c>
      <c r="H764" s="2" t="s">
        <v>2419</v>
      </c>
      <c r="I764" s="2" t="s">
        <v>2420</v>
      </c>
      <c r="J764" s="2" t="s">
        <v>23</v>
      </c>
      <c r="K764" s="2" t="s">
        <v>24</v>
      </c>
      <c r="L764" s="2" t="s">
        <v>494</v>
      </c>
      <c r="M764" s="2" t="s">
        <v>495</v>
      </c>
      <c r="N764" s="2">
        <v>43229</v>
      </c>
      <c r="O764" s="2" t="s">
        <v>145</v>
      </c>
      <c r="P764" s="2" t="s">
        <v>691</v>
      </c>
      <c r="Q764" s="2" t="s">
        <v>68</v>
      </c>
      <c r="R764" s="2" t="s">
        <v>69</v>
      </c>
      <c r="S764" s="2" t="s">
        <v>692</v>
      </c>
      <c r="T764" s="6">
        <v>107.982</v>
      </c>
      <c r="U764" s="2">
        <v>3</v>
      </c>
      <c r="V764" s="9">
        <v>0.4</v>
      </c>
      <c r="W764" s="6">
        <v>-26.995499999999993</v>
      </c>
      <c r="X764" s="12">
        <f>Table1[[#This Row],[Profit$]]/Table1[[#This Row],[Sales$]]</f>
        <v>-0.24999999999999994</v>
      </c>
      <c r="Y764" s="13">
        <f>Table1[[#This Row],[Sales$]]-Table1[[#This Row],[Profit$]]</f>
        <v>134.97749999999999</v>
      </c>
      <c r="Z764" s="13">
        <f>Table1[[#This Row],[Sales$]]/Table1[[#This Row],[Quantity]]</f>
        <v>35.994</v>
      </c>
      <c r="AA764" s="13">
        <f>Table1[[#This Row],[Profit$]]/Table1[[#This Row],[Quantity]]</f>
        <v>-8.9984999999999982</v>
      </c>
      <c r="AB764" s="4" t="str">
        <f>IF(Table1[[#This Row],[Profit$]]&lt;0,"loss","profit")</f>
        <v>loss</v>
      </c>
      <c r="AC764" s="4" t="str">
        <f>IF(Table1[[#This Row],[Discount]]&gt;0.2,"high",IF(Table1[[#This Row],[Discount]]&gt;0.1,"average","low"))</f>
        <v>high</v>
      </c>
      <c r="AD764" s="12">
        <f>Table1[[#This Row],[Profit$]]/Table1[[#This Row],[cost price$]]</f>
        <v>-0.19999999999999996</v>
      </c>
    </row>
    <row r="765" spans="1:30" ht="15.75" customHeight="1" x14ac:dyDescent="0.3">
      <c r="A765" s="2">
        <v>764</v>
      </c>
      <c r="B765" s="2" t="s">
        <v>2421</v>
      </c>
      <c r="C765" s="3">
        <v>41652</v>
      </c>
      <c r="D765" s="3" t="str">
        <f>TEXT(Table1[[#This Row],[Order Date]],"MMMM")</f>
        <v>January</v>
      </c>
      <c r="E765" s="3" t="str">
        <f>TEXT(Table1[[#This Row],[Order Date]],"YYYy")</f>
        <v>2014</v>
      </c>
      <c r="F765" s="3">
        <v>41654</v>
      </c>
      <c r="G765" s="2" t="s">
        <v>20</v>
      </c>
      <c r="H765" s="2" t="s">
        <v>2422</v>
      </c>
      <c r="I765" s="2" t="s">
        <v>2423</v>
      </c>
      <c r="J765" s="2" t="s">
        <v>38</v>
      </c>
      <c r="K765" s="2" t="s">
        <v>24</v>
      </c>
      <c r="L765" s="2" t="s">
        <v>2424</v>
      </c>
      <c r="M765" s="2" t="s">
        <v>735</v>
      </c>
      <c r="N765" s="2">
        <v>71111</v>
      </c>
      <c r="O765" s="2" t="s">
        <v>27</v>
      </c>
      <c r="P765" s="2" t="s">
        <v>667</v>
      </c>
      <c r="Q765" s="2" t="s">
        <v>43</v>
      </c>
      <c r="R765" s="2" t="s">
        <v>170</v>
      </c>
      <c r="S765" s="2" t="s">
        <v>668</v>
      </c>
      <c r="T765" s="6">
        <v>11.36</v>
      </c>
      <c r="U765" s="2">
        <v>2</v>
      </c>
      <c r="V765" s="9">
        <v>0</v>
      </c>
      <c r="W765" s="6">
        <v>5.3391999999999991</v>
      </c>
      <c r="X765" s="12">
        <f>Table1[[#This Row],[Profit$]]/Table1[[#This Row],[Sales$]]</f>
        <v>0.46999999999999992</v>
      </c>
      <c r="Y765" s="13">
        <f>Table1[[#This Row],[Sales$]]-Table1[[#This Row],[Profit$]]</f>
        <v>6.0208000000000004</v>
      </c>
      <c r="Z765" s="13">
        <f>Table1[[#This Row],[Sales$]]/Table1[[#This Row],[Quantity]]</f>
        <v>5.68</v>
      </c>
      <c r="AA765" s="13">
        <f>Table1[[#This Row],[Profit$]]/Table1[[#This Row],[Quantity]]</f>
        <v>2.6695999999999995</v>
      </c>
      <c r="AB765" s="4" t="str">
        <f>IF(Table1[[#This Row],[Profit$]]&lt;0,"loss","profit")</f>
        <v>profit</v>
      </c>
      <c r="AC765" s="4" t="str">
        <f>IF(Table1[[#This Row],[Discount]]&gt;0.2,"high",IF(Table1[[#This Row],[Discount]]&gt;0.1,"average","low"))</f>
        <v>low</v>
      </c>
      <c r="AD765" s="12">
        <f>Table1[[#This Row],[Profit$]]/Table1[[#This Row],[cost price$]]</f>
        <v>0.88679245283018848</v>
      </c>
    </row>
    <row r="766" spans="1:30" ht="15.75" customHeight="1" x14ac:dyDescent="0.3">
      <c r="A766" s="2">
        <v>765</v>
      </c>
      <c r="B766" s="2" t="s">
        <v>2421</v>
      </c>
      <c r="C766" s="3">
        <v>41652</v>
      </c>
      <c r="D766" s="3" t="str">
        <f>TEXT(Table1[[#This Row],[Order Date]],"MMMM")</f>
        <v>January</v>
      </c>
      <c r="E766" s="3" t="str">
        <f>TEXT(Table1[[#This Row],[Order Date]],"YYYy")</f>
        <v>2014</v>
      </c>
      <c r="F766" s="3">
        <v>41654</v>
      </c>
      <c r="G766" s="2" t="s">
        <v>20</v>
      </c>
      <c r="H766" s="2" t="s">
        <v>2422</v>
      </c>
      <c r="I766" s="2" t="s">
        <v>2423</v>
      </c>
      <c r="J766" s="2" t="s">
        <v>38</v>
      </c>
      <c r="K766" s="2" t="s">
        <v>24</v>
      </c>
      <c r="L766" s="2" t="s">
        <v>2424</v>
      </c>
      <c r="M766" s="2" t="s">
        <v>735</v>
      </c>
      <c r="N766" s="2">
        <v>71111</v>
      </c>
      <c r="O766" s="2" t="s">
        <v>27</v>
      </c>
      <c r="P766" s="2" t="s">
        <v>2425</v>
      </c>
      <c r="Q766" s="2" t="s">
        <v>43</v>
      </c>
      <c r="R766" s="2" t="s">
        <v>170</v>
      </c>
      <c r="S766" s="2" t="s">
        <v>2426</v>
      </c>
      <c r="T766" s="6">
        <v>50.94</v>
      </c>
      <c r="U766" s="2">
        <v>3</v>
      </c>
      <c r="V766" s="9">
        <v>0</v>
      </c>
      <c r="W766" s="6">
        <v>25.47</v>
      </c>
      <c r="X766" s="12">
        <f>Table1[[#This Row],[Profit$]]/Table1[[#This Row],[Sales$]]</f>
        <v>0.5</v>
      </c>
      <c r="Y766" s="13">
        <f>Table1[[#This Row],[Sales$]]-Table1[[#This Row],[Profit$]]</f>
        <v>25.47</v>
      </c>
      <c r="Z766" s="13">
        <f>Table1[[#This Row],[Sales$]]/Table1[[#This Row],[Quantity]]</f>
        <v>16.98</v>
      </c>
      <c r="AA766" s="13">
        <f>Table1[[#This Row],[Profit$]]/Table1[[#This Row],[Quantity]]</f>
        <v>8.49</v>
      </c>
      <c r="AB766" s="4" t="str">
        <f>IF(Table1[[#This Row],[Profit$]]&lt;0,"loss","profit")</f>
        <v>profit</v>
      </c>
      <c r="AC766" s="4" t="str">
        <f>IF(Table1[[#This Row],[Discount]]&gt;0.2,"high",IF(Table1[[#This Row],[Discount]]&gt;0.1,"average","low"))</f>
        <v>low</v>
      </c>
      <c r="AD766" s="12">
        <f>Table1[[#This Row],[Profit$]]/Table1[[#This Row],[cost price$]]</f>
        <v>1</v>
      </c>
    </row>
    <row r="767" spans="1:30" ht="15.75" customHeight="1" x14ac:dyDescent="0.3">
      <c r="A767" s="2">
        <v>766</v>
      </c>
      <c r="B767" s="2" t="s">
        <v>2421</v>
      </c>
      <c r="C767" s="3">
        <v>41652</v>
      </c>
      <c r="D767" s="3" t="str">
        <f>TEXT(Table1[[#This Row],[Order Date]],"MMMM")</f>
        <v>January</v>
      </c>
      <c r="E767" s="3" t="str">
        <f>TEXT(Table1[[#This Row],[Order Date]],"YYYy")</f>
        <v>2014</v>
      </c>
      <c r="F767" s="3">
        <v>41654</v>
      </c>
      <c r="G767" s="2" t="s">
        <v>20</v>
      </c>
      <c r="H767" s="2" t="s">
        <v>2422</v>
      </c>
      <c r="I767" s="2" t="s">
        <v>2423</v>
      </c>
      <c r="J767" s="2" t="s">
        <v>38</v>
      </c>
      <c r="K767" s="2" t="s">
        <v>24</v>
      </c>
      <c r="L767" s="2" t="s">
        <v>2424</v>
      </c>
      <c r="M767" s="2" t="s">
        <v>735</v>
      </c>
      <c r="N767" s="2">
        <v>71111</v>
      </c>
      <c r="O767" s="2" t="s">
        <v>27</v>
      </c>
      <c r="P767" s="2" t="s">
        <v>2427</v>
      </c>
      <c r="Q767" s="2" t="s">
        <v>68</v>
      </c>
      <c r="R767" s="2" t="s">
        <v>158</v>
      </c>
      <c r="S767" s="2" t="s">
        <v>2428</v>
      </c>
      <c r="T767" s="6">
        <v>646.74</v>
      </c>
      <c r="U767" s="2">
        <v>6</v>
      </c>
      <c r="V767" s="9">
        <v>0</v>
      </c>
      <c r="W767" s="6">
        <v>258.69600000000003</v>
      </c>
      <c r="X767" s="12">
        <f>Table1[[#This Row],[Profit$]]/Table1[[#This Row],[Sales$]]</f>
        <v>0.4</v>
      </c>
      <c r="Y767" s="13">
        <f>Table1[[#This Row],[Sales$]]-Table1[[#This Row],[Profit$]]</f>
        <v>388.04399999999998</v>
      </c>
      <c r="Z767" s="13">
        <f>Table1[[#This Row],[Sales$]]/Table1[[#This Row],[Quantity]]</f>
        <v>107.79</v>
      </c>
      <c r="AA767" s="13">
        <f>Table1[[#This Row],[Profit$]]/Table1[[#This Row],[Quantity]]</f>
        <v>43.116000000000007</v>
      </c>
      <c r="AB767" s="4" t="str">
        <f>IF(Table1[[#This Row],[Profit$]]&lt;0,"loss","profit")</f>
        <v>profit</v>
      </c>
      <c r="AC767" s="4" t="str">
        <f>IF(Table1[[#This Row],[Discount]]&gt;0.2,"high",IF(Table1[[#This Row],[Discount]]&gt;0.1,"average","low"))</f>
        <v>low</v>
      </c>
      <c r="AD767" s="12">
        <f>Table1[[#This Row],[Profit$]]/Table1[[#This Row],[cost price$]]</f>
        <v>0.66666666666666674</v>
      </c>
    </row>
    <row r="768" spans="1:30" ht="15.75" customHeight="1" x14ac:dyDescent="0.3">
      <c r="A768" s="2">
        <v>767</v>
      </c>
      <c r="B768" s="2" t="s">
        <v>2421</v>
      </c>
      <c r="C768" s="3">
        <v>41652</v>
      </c>
      <c r="D768" s="3" t="str">
        <f>TEXT(Table1[[#This Row],[Order Date]],"MMMM")</f>
        <v>January</v>
      </c>
      <c r="E768" s="3" t="str">
        <f>TEXT(Table1[[#This Row],[Order Date]],"YYYy")</f>
        <v>2014</v>
      </c>
      <c r="F768" s="3">
        <v>41654</v>
      </c>
      <c r="G768" s="2" t="s">
        <v>20</v>
      </c>
      <c r="H768" s="2" t="s">
        <v>2422</v>
      </c>
      <c r="I768" s="2" t="s">
        <v>2423</v>
      </c>
      <c r="J768" s="2" t="s">
        <v>38</v>
      </c>
      <c r="K768" s="2" t="s">
        <v>24</v>
      </c>
      <c r="L768" s="2" t="s">
        <v>2424</v>
      </c>
      <c r="M768" s="2" t="s">
        <v>735</v>
      </c>
      <c r="N768" s="2">
        <v>71111</v>
      </c>
      <c r="O768" s="2" t="s">
        <v>27</v>
      </c>
      <c r="P768" s="2" t="s">
        <v>2429</v>
      </c>
      <c r="Q768" s="2" t="s">
        <v>43</v>
      </c>
      <c r="R768" s="2" t="s">
        <v>72</v>
      </c>
      <c r="S768" s="2" t="s">
        <v>2430</v>
      </c>
      <c r="T768" s="6">
        <v>5.64</v>
      </c>
      <c r="U768" s="2">
        <v>3</v>
      </c>
      <c r="V768" s="9">
        <v>0</v>
      </c>
      <c r="W768" s="6">
        <v>2.7071999999999994</v>
      </c>
      <c r="X768" s="12">
        <f>Table1[[#This Row],[Profit$]]/Table1[[#This Row],[Sales$]]</f>
        <v>0.47999999999999993</v>
      </c>
      <c r="Y768" s="13">
        <f>Table1[[#This Row],[Sales$]]-Table1[[#This Row],[Profit$]]</f>
        <v>2.9328000000000003</v>
      </c>
      <c r="Z768" s="13">
        <f>Table1[[#This Row],[Sales$]]/Table1[[#This Row],[Quantity]]</f>
        <v>1.88</v>
      </c>
      <c r="AA768" s="13">
        <f>Table1[[#This Row],[Profit$]]/Table1[[#This Row],[Quantity]]</f>
        <v>0.90239999999999976</v>
      </c>
      <c r="AB768" s="4" t="str">
        <f>IF(Table1[[#This Row],[Profit$]]&lt;0,"loss","profit")</f>
        <v>profit</v>
      </c>
      <c r="AC768" s="4" t="str">
        <f>IF(Table1[[#This Row],[Discount]]&gt;0.2,"high",IF(Table1[[#This Row],[Discount]]&gt;0.1,"average","low"))</f>
        <v>low</v>
      </c>
      <c r="AD768" s="12">
        <f>Table1[[#This Row],[Profit$]]/Table1[[#This Row],[cost price$]]</f>
        <v>0.9230769230769228</v>
      </c>
    </row>
    <row r="769" spans="1:30" ht="15.75" customHeight="1" x14ac:dyDescent="0.3">
      <c r="A769" s="2">
        <v>768</v>
      </c>
      <c r="B769" s="2" t="s">
        <v>2421</v>
      </c>
      <c r="C769" s="3">
        <v>41652</v>
      </c>
      <c r="D769" s="3" t="str">
        <f>TEXT(Table1[[#This Row],[Order Date]],"MMMM")</f>
        <v>January</v>
      </c>
      <c r="E769" s="3" t="str">
        <f>TEXT(Table1[[#This Row],[Order Date]],"YYYy")</f>
        <v>2014</v>
      </c>
      <c r="F769" s="3">
        <v>41654</v>
      </c>
      <c r="G769" s="2" t="s">
        <v>20</v>
      </c>
      <c r="H769" s="2" t="s">
        <v>2422</v>
      </c>
      <c r="I769" s="2" t="s">
        <v>2423</v>
      </c>
      <c r="J769" s="2" t="s">
        <v>38</v>
      </c>
      <c r="K769" s="2" t="s">
        <v>24</v>
      </c>
      <c r="L769" s="2" t="s">
        <v>2424</v>
      </c>
      <c r="M769" s="2" t="s">
        <v>735</v>
      </c>
      <c r="N769" s="2">
        <v>71111</v>
      </c>
      <c r="O769" s="2" t="s">
        <v>27</v>
      </c>
      <c r="P769" s="2" t="s">
        <v>2431</v>
      </c>
      <c r="Q769" s="2" t="s">
        <v>43</v>
      </c>
      <c r="R769" s="2" t="s">
        <v>56</v>
      </c>
      <c r="S769" s="2" t="s">
        <v>2432</v>
      </c>
      <c r="T769" s="6">
        <v>572.58000000000004</v>
      </c>
      <c r="U769" s="2">
        <v>6</v>
      </c>
      <c r="V769" s="9">
        <v>0</v>
      </c>
      <c r="W769" s="6">
        <v>34.354799999999955</v>
      </c>
      <c r="X769" s="12">
        <f>Table1[[#This Row],[Profit$]]/Table1[[#This Row],[Sales$]]</f>
        <v>5.9999999999999915E-2</v>
      </c>
      <c r="Y769" s="13">
        <f>Table1[[#This Row],[Sales$]]-Table1[[#This Row],[Profit$]]</f>
        <v>538.22520000000009</v>
      </c>
      <c r="Z769" s="13">
        <f>Table1[[#This Row],[Sales$]]/Table1[[#This Row],[Quantity]]</f>
        <v>95.43</v>
      </c>
      <c r="AA769" s="13">
        <f>Table1[[#This Row],[Profit$]]/Table1[[#This Row],[Quantity]]</f>
        <v>5.7257999999999925</v>
      </c>
      <c r="AB769" s="4" t="str">
        <f>IF(Table1[[#This Row],[Profit$]]&lt;0,"loss","profit")</f>
        <v>profit</v>
      </c>
      <c r="AC769" s="4" t="str">
        <f>IF(Table1[[#This Row],[Discount]]&gt;0.2,"high",IF(Table1[[#This Row],[Discount]]&gt;0.1,"average","low"))</f>
        <v>low</v>
      </c>
      <c r="AD769" s="12">
        <f>Table1[[#This Row],[Profit$]]/Table1[[#This Row],[cost price$]]</f>
        <v>6.3829787234042465E-2</v>
      </c>
    </row>
    <row r="770" spans="1:30" ht="15.75" customHeight="1" x14ac:dyDescent="0.3">
      <c r="A770" s="2">
        <v>769</v>
      </c>
      <c r="B770" s="2" t="s">
        <v>2433</v>
      </c>
      <c r="C770" s="3">
        <v>41773</v>
      </c>
      <c r="D770" s="3" t="str">
        <f>TEXT(Table1[[#This Row],[Order Date]],"MMMM")</f>
        <v>May</v>
      </c>
      <c r="E770" s="3" t="str">
        <f>TEXT(Table1[[#This Row],[Order Date]],"YYYy")</f>
        <v>2014</v>
      </c>
      <c r="F770" s="3">
        <v>41779</v>
      </c>
      <c r="G770" s="2" t="s">
        <v>47</v>
      </c>
      <c r="H770" s="2" t="s">
        <v>2434</v>
      </c>
      <c r="I770" s="2" t="s">
        <v>2435</v>
      </c>
      <c r="J770" s="2" t="s">
        <v>38</v>
      </c>
      <c r="K770" s="2" t="s">
        <v>24</v>
      </c>
      <c r="L770" s="2" t="s">
        <v>1151</v>
      </c>
      <c r="M770" s="2" t="s">
        <v>51</v>
      </c>
      <c r="N770" s="2">
        <v>33710</v>
      </c>
      <c r="O770" s="2" t="s">
        <v>27</v>
      </c>
      <c r="P770" s="2" t="s">
        <v>2436</v>
      </c>
      <c r="Q770" s="2" t="s">
        <v>29</v>
      </c>
      <c r="R770" s="2" t="s">
        <v>62</v>
      </c>
      <c r="S770" s="2" t="s">
        <v>2437</v>
      </c>
      <c r="T770" s="6">
        <v>310.88000000000005</v>
      </c>
      <c r="U770" s="2">
        <v>2</v>
      </c>
      <c r="V770" s="9">
        <v>0.2</v>
      </c>
      <c r="W770" s="6">
        <v>23.315999999999988</v>
      </c>
      <c r="X770" s="12">
        <f>Table1[[#This Row],[Profit$]]/Table1[[#This Row],[Sales$]]</f>
        <v>7.4999999999999956E-2</v>
      </c>
      <c r="Y770" s="13">
        <f>Table1[[#This Row],[Sales$]]-Table1[[#This Row],[Profit$]]</f>
        <v>287.56400000000008</v>
      </c>
      <c r="Z770" s="13">
        <f>Table1[[#This Row],[Sales$]]/Table1[[#This Row],[Quantity]]</f>
        <v>155.44000000000003</v>
      </c>
      <c r="AA770" s="13">
        <f>Table1[[#This Row],[Profit$]]/Table1[[#This Row],[Quantity]]</f>
        <v>11.657999999999994</v>
      </c>
      <c r="AB770" s="4" t="str">
        <f>IF(Table1[[#This Row],[Profit$]]&lt;0,"loss","profit")</f>
        <v>profit</v>
      </c>
      <c r="AC770" s="4" t="str">
        <f>IF(Table1[[#This Row],[Discount]]&gt;0.2,"high",IF(Table1[[#This Row],[Discount]]&gt;0.1,"average","low"))</f>
        <v>average</v>
      </c>
      <c r="AD770" s="12">
        <f>Table1[[#This Row],[Profit$]]/Table1[[#This Row],[cost price$]]</f>
        <v>8.1081081081081016E-2</v>
      </c>
    </row>
    <row r="771" spans="1:30" ht="15.75" customHeight="1" x14ac:dyDescent="0.3">
      <c r="A771" s="2">
        <v>770</v>
      </c>
      <c r="B771" s="2" t="s">
        <v>2438</v>
      </c>
      <c r="C771" s="3">
        <v>42509</v>
      </c>
      <c r="D771" s="3" t="str">
        <f>TEXT(Table1[[#This Row],[Order Date]],"MMMM")</f>
        <v>May</v>
      </c>
      <c r="E771" s="3" t="str">
        <f>TEXT(Table1[[#This Row],[Order Date]],"YYYy")</f>
        <v>2016</v>
      </c>
      <c r="F771" s="3">
        <v>42514</v>
      </c>
      <c r="G771" s="2" t="s">
        <v>47</v>
      </c>
      <c r="H771" s="2" t="s">
        <v>823</v>
      </c>
      <c r="I771" s="2" t="s">
        <v>824</v>
      </c>
      <c r="J771" s="2" t="s">
        <v>23</v>
      </c>
      <c r="K771" s="2" t="s">
        <v>24</v>
      </c>
      <c r="L771" s="2" t="s">
        <v>1127</v>
      </c>
      <c r="M771" s="2" t="s">
        <v>316</v>
      </c>
      <c r="N771" s="2">
        <v>22204</v>
      </c>
      <c r="O771" s="2" t="s">
        <v>27</v>
      </c>
      <c r="P771" s="2" t="s">
        <v>2439</v>
      </c>
      <c r="Q771" s="2" t="s">
        <v>29</v>
      </c>
      <c r="R771" s="2" t="s">
        <v>33</v>
      </c>
      <c r="S771" s="2" t="s">
        <v>2440</v>
      </c>
      <c r="T771" s="6">
        <v>641.96</v>
      </c>
      <c r="U771" s="2">
        <v>2</v>
      </c>
      <c r="V771" s="9">
        <v>0</v>
      </c>
      <c r="W771" s="6">
        <v>179.74880000000002</v>
      </c>
      <c r="X771" s="12">
        <f>Table1[[#This Row],[Profit$]]/Table1[[#This Row],[Sales$]]</f>
        <v>0.28000000000000003</v>
      </c>
      <c r="Y771" s="13">
        <f>Table1[[#This Row],[Sales$]]-Table1[[#This Row],[Profit$]]</f>
        <v>462.21120000000002</v>
      </c>
      <c r="Z771" s="13">
        <f>Table1[[#This Row],[Sales$]]/Table1[[#This Row],[Quantity]]</f>
        <v>320.98</v>
      </c>
      <c r="AA771" s="13">
        <f>Table1[[#This Row],[Profit$]]/Table1[[#This Row],[Quantity]]</f>
        <v>89.874400000000009</v>
      </c>
      <c r="AB771" s="4" t="str">
        <f>IF(Table1[[#This Row],[Profit$]]&lt;0,"loss","profit")</f>
        <v>profit</v>
      </c>
      <c r="AC771" s="4" t="str">
        <f>IF(Table1[[#This Row],[Discount]]&gt;0.2,"high",IF(Table1[[#This Row],[Discount]]&gt;0.1,"average","low"))</f>
        <v>low</v>
      </c>
      <c r="AD771" s="12">
        <f>Table1[[#This Row],[Profit$]]/Table1[[#This Row],[cost price$]]</f>
        <v>0.3888888888888889</v>
      </c>
    </row>
    <row r="772" spans="1:30" ht="15.75" customHeight="1" x14ac:dyDescent="0.3">
      <c r="A772" s="2">
        <v>771</v>
      </c>
      <c r="B772" s="2" t="s">
        <v>2441</v>
      </c>
      <c r="C772" s="3">
        <v>42765</v>
      </c>
      <c r="D772" s="3" t="str">
        <f>TEXT(Table1[[#This Row],[Order Date]],"MMMM")</f>
        <v>January</v>
      </c>
      <c r="E772" s="3" t="str">
        <f>TEXT(Table1[[#This Row],[Order Date]],"YYYy")</f>
        <v>2017</v>
      </c>
      <c r="F772" s="3">
        <v>42771</v>
      </c>
      <c r="G772" s="2" t="s">
        <v>47</v>
      </c>
      <c r="H772" s="2" t="s">
        <v>2442</v>
      </c>
      <c r="I772" s="2" t="s">
        <v>2443</v>
      </c>
      <c r="J772" s="2" t="s">
        <v>38</v>
      </c>
      <c r="K772" s="2" t="s">
        <v>24</v>
      </c>
      <c r="L772" s="2" t="s">
        <v>1378</v>
      </c>
      <c r="M772" s="2" t="s">
        <v>486</v>
      </c>
      <c r="N772" s="2">
        <v>50315</v>
      </c>
      <c r="O772" s="2" t="s">
        <v>102</v>
      </c>
      <c r="P772" s="2" t="s">
        <v>2444</v>
      </c>
      <c r="Q772" s="2" t="s">
        <v>43</v>
      </c>
      <c r="R772" s="2" t="s">
        <v>72</v>
      </c>
      <c r="S772" s="2" t="s">
        <v>2445</v>
      </c>
      <c r="T772" s="6">
        <v>18.28</v>
      </c>
      <c r="U772" s="2">
        <v>2</v>
      </c>
      <c r="V772" s="9">
        <v>0</v>
      </c>
      <c r="W772" s="6">
        <v>9.14</v>
      </c>
      <c r="X772" s="12">
        <f>Table1[[#This Row],[Profit$]]/Table1[[#This Row],[Sales$]]</f>
        <v>0.5</v>
      </c>
      <c r="Y772" s="13">
        <f>Table1[[#This Row],[Sales$]]-Table1[[#This Row],[Profit$]]</f>
        <v>9.14</v>
      </c>
      <c r="Z772" s="13">
        <f>Table1[[#This Row],[Sales$]]/Table1[[#This Row],[Quantity]]</f>
        <v>9.14</v>
      </c>
      <c r="AA772" s="13">
        <f>Table1[[#This Row],[Profit$]]/Table1[[#This Row],[Quantity]]</f>
        <v>4.57</v>
      </c>
      <c r="AB772" s="4" t="str">
        <f>IF(Table1[[#This Row],[Profit$]]&lt;0,"loss","profit")</f>
        <v>profit</v>
      </c>
      <c r="AC772" s="4" t="str">
        <f>IF(Table1[[#This Row],[Discount]]&gt;0.2,"high",IF(Table1[[#This Row],[Discount]]&gt;0.1,"average","low"))</f>
        <v>low</v>
      </c>
      <c r="AD772" s="12">
        <f>Table1[[#This Row],[Profit$]]/Table1[[#This Row],[cost price$]]</f>
        <v>1</v>
      </c>
    </row>
    <row r="773" spans="1:30" ht="15.75" customHeight="1" x14ac:dyDescent="0.3">
      <c r="A773" s="2">
        <v>772</v>
      </c>
      <c r="B773" s="2" t="s">
        <v>2441</v>
      </c>
      <c r="C773" s="3">
        <v>42765</v>
      </c>
      <c r="D773" s="3" t="str">
        <f>TEXT(Table1[[#This Row],[Order Date]],"MMMM")</f>
        <v>January</v>
      </c>
      <c r="E773" s="3" t="str">
        <f>TEXT(Table1[[#This Row],[Order Date]],"YYYy")</f>
        <v>2017</v>
      </c>
      <c r="F773" s="3">
        <v>42771</v>
      </c>
      <c r="G773" s="2" t="s">
        <v>47</v>
      </c>
      <c r="H773" s="2" t="s">
        <v>2442</v>
      </c>
      <c r="I773" s="2" t="s">
        <v>2443</v>
      </c>
      <c r="J773" s="2" t="s">
        <v>38</v>
      </c>
      <c r="K773" s="2" t="s">
        <v>24</v>
      </c>
      <c r="L773" s="2" t="s">
        <v>1378</v>
      </c>
      <c r="M773" s="2" t="s">
        <v>486</v>
      </c>
      <c r="N773" s="2">
        <v>50315</v>
      </c>
      <c r="O773" s="2" t="s">
        <v>102</v>
      </c>
      <c r="P773" s="2" t="s">
        <v>1204</v>
      </c>
      <c r="Q773" s="2" t="s">
        <v>68</v>
      </c>
      <c r="R773" s="2" t="s">
        <v>69</v>
      </c>
      <c r="S773" s="2" t="s">
        <v>1205</v>
      </c>
      <c r="T773" s="6">
        <v>207</v>
      </c>
      <c r="U773" s="2">
        <v>3</v>
      </c>
      <c r="V773" s="9">
        <v>0</v>
      </c>
      <c r="W773" s="6">
        <v>51.75</v>
      </c>
      <c r="X773" s="12">
        <f>Table1[[#This Row],[Profit$]]/Table1[[#This Row],[Sales$]]</f>
        <v>0.25</v>
      </c>
      <c r="Y773" s="13">
        <f>Table1[[#This Row],[Sales$]]-Table1[[#This Row],[Profit$]]</f>
        <v>155.25</v>
      </c>
      <c r="Z773" s="13">
        <f>Table1[[#This Row],[Sales$]]/Table1[[#This Row],[Quantity]]</f>
        <v>69</v>
      </c>
      <c r="AA773" s="13">
        <f>Table1[[#This Row],[Profit$]]/Table1[[#This Row],[Quantity]]</f>
        <v>17.25</v>
      </c>
      <c r="AB773" s="4" t="str">
        <f>IF(Table1[[#This Row],[Profit$]]&lt;0,"loss","profit")</f>
        <v>profit</v>
      </c>
      <c r="AC773" s="4" t="str">
        <f>IF(Table1[[#This Row],[Discount]]&gt;0.2,"high",IF(Table1[[#This Row],[Discount]]&gt;0.1,"average","low"))</f>
        <v>low</v>
      </c>
      <c r="AD773" s="12">
        <f>Table1[[#This Row],[Profit$]]/Table1[[#This Row],[cost price$]]</f>
        <v>0.33333333333333331</v>
      </c>
    </row>
    <row r="774" spans="1:30" ht="15.75" customHeight="1" x14ac:dyDescent="0.3">
      <c r="A774" s="2">
        <v>773</v>
      </c>
      <c r="B774" s="2" t="s">
        <v>2441</v>
      </c>
      <c r="C774" s="3">
        <v>42765</v>
      </c>
      <c r="D774" s="3" t="str">
        <f>TEXT(Table1[[#This Row],[Order Date]],"MMMM")</f>
        <v>January</v>
      </c>
      <c r="E774" s="3" t="str">
        <f>TEXT(Table1[[#This Row],[Order Date]],"YYYy")</f>
        <v>2017</v>
      </c>
      <c r="F774" s="3">
        <v>42771</v>
      </c>
      <c r="G774" s="2" t="s">
        <v>47</v>
      </c>
      <c r="H774" s="2" t="s">
        <v>2442</v>
      </c>
      <c r="I774" s="2" t="s">
        <v>2443</v>
      </c>
      <c r="J774" s="2" t="s">
        <v>38</v>
      </c>
      <c r="K774" s="2" t="s">
        <v>24</v>
      </c>
      <c r="L774" s="2" t="s">
        <v>1378</v>
      </c>
      <c r="M774" s="2" t="s">
        <v>486</v>
      </c>
      <c r="N774" s="2">
        <v>50315</v>
      </c>
      <c r="O774" s="2" t="s">
        <v>102</v>
      </c>
      <c r="P774" s="2" t="s">
        <v>2446</v>
      </c>
      <c r="Q774" s="2" t="s">
        <v>43</v>
      </c>
      <c r="R774" s="2" t="s">
        <v>72</v>
      </c>
      <c r="S774" s="2" t="s">
        <v>2447</v>
      </c>
      <c r="T774" s="6">
        <v>32.35</v>
      </c>
      <c r="U774" s="2">
        <v>5</v>
      </c>
      <c r="V774" s="9">
        <v>0</v>
      </c>
      <c r="W774" s="6">
        <v>16.175000000000001</v>
      </c>
      <c r="X774" s="12">
        <f>Table1[[#This Row],[Profit$]]/Table1[[#This Row],[Sales$]]</f>
        <v>0.5</v>
      </c>
      <c r="Y774" s="13">
        <f>Table1[[#This Row],[Sales$]]-Table1[[#This Row],[Profit$]]</f>
        <v>16.175000000000001</v>
      </c>
      <c r="Z774" s="13">
        <f>Table1[[#This Row],[Sales$]]/Table1[[#This Row],[Quantity]]</f>
        <v>6.4700000000000006</v>
      </c>
      <c r="AA774" s="13">
        <f>Table1[[#This Row],[Profit$]]/Table1[[#This Row],[Quantity]]</f>
        <v>3.2350000000000003</v>
      </c>
      <c r="AB774" s="4" t="str">
        <f>IF(Table1[[#This Row],[Profit$]]&lt;0,"loss","profit")</f>
        <v>profit</v>
      </c>
      <c r="AC774" s="4" t="str">
        <f>IF(Table1[[#This Row],[Discount]]&gt;0.2,"high",IF(Table1[[#This Row],[Discount]]&gt;0.1,"average","low"))</f>
        <v>low</v>
      </c>
      <c r="AD774" s="12">
        <f>Table1[[#This Row],[Profit$]]/Table1[[#This Row],[cost price$]]</f>
        <v>1</v>
      </c>
    </row>
    <row r="775" spans="1:30" ht="15.75" customHeight="1" x14ac:dyDescent="0.3">
      <c r="A775" s="2">
        <v>774</v>
      </c>
      <c r="B775" s="2" t="s">
        <v>2441</v>
      </c>
      <c r="C775" s="3">
        <v>42765</v>
      </c>
      <c r="D775" s="3" t="str">
        <f>TEXT(Table1[[#This Row],[Order Date]],"MMMM")</f>
        <v>January</v>
      </c>
      <c r="E775" s="3" t="str">
        <f>TEXT(Table1[[#This Row],[Order Date]],"YYYy")</f>
        <v>2017</v>
      </c>
      <c r="F775" s="3">
        <v>42771</v>
      </c>
      <c r="G775" s="2" t="s">
        <v>47</v>
      </c>
      <c r="H775" s="2" t="s">
        <v>2442</v>
      </c>
      <c r="I775" s="2" t="s">
        <v>2443</v>
      </c>
      <c r="J775" s="2" t="s">
        <v>38</v>
      </c>
      <c r="K775" s="2" t="s">
        <v>24</v>
      </c>
      <c r="L775" s="2" t="s">
        <v>1378</v>
      </c>
      <c r="M775" s="2" t="s">
        <v>486</v>
      </c>
      <c r="N775" s="2">
        <v>50315</v>
      </c>
      <c r="O775" s="2" t="s">
        <v>102</v>
      </c>
      <c r="P775" s="2" t="s">
        <v>71</v>
      </c>
      <c r="Q775" s="2" t="s">
        <v>43</v>
      </c>
      <c r="R775" s="2" t="s">
        <v>72</v>
      </c>
      <c r="S775" s="2" t="s">
        <v>73</v>
      </c>
      <c r="T775" s="6">
        <v>7.71</v>
      </c>
      <c r="U775" s="2">
        <v>1</v>
      </c>
      <c r="V775" s="9">
        <v>0</v>
      </c>
      <c r="W775" s="6">
        <v>3.4695</v>
      </c>
      <c r="X775" s="12">
        <f>Table1[[#This Row],[Profit$]]/Table1[[#This Row],[Sales$]]</f>
        <v>0.45</v>
      </c>
      <c r="Y775" s="13">
        <f>Table1[[#This Row],[Sales$]]-Table1[[#This Row],[Profit$]]</f>
        <v>4.2404999999999999</v>
      </c>
      <c r="Z775" s="13">
        <f>Table1[[#This Row],[Sales$]]/Table1[[#This Row],[Quantity]]</f>
        <v>7.71</v>
      </c>
      <c r="AA775" s="13">
        <f>Table1[[#This Row],[Profit$]]/Table1[[#This Row],[Quantity]]</f>
        <v>3.4695</v>
      </c>
      <c r="AB775" s="4" t="str">
        <f>IF(Table1[[#This Row],[Profit$]]&lt;0,"loss","profit")</f>
        <v>profit</v>
      </c>
      <c r="AC775" s="4" t="str">
        <f>IF(Table1[[#This Row],[Discount]]&gt;0.2,"high",IF(Table1[[#This Row],[Discount]]&gt;0.1,"average","low"))</f>
        <v>low</v>
      </c>
      <c r="AD775" s="12">
        <f>Table1[[#This Row],[Profit$]]/Table1[[#This Row],[cost price$]]</f>
        <v>0.81818181818181823</v>
      </c>
    </row>
    <row r="776" spans="1:30" ht="15.75" customHeight="1" x14ac:dyDescent="0.3">
      <c r="A776" s="2">
        <v>775</v>
      </c>
      <c r="B776" s="2" t="s">
        <v>2441</v>
      </c>
      <c r="C776" s="3">
        <v>42765</v>
      </c>
      <c r="D776" s="3" t="str">
        <f>TEXT(Table1[[#This Row],[Order Date]],"MMMM")</f>
        <v>January</v>
      </c>
      <c r="E776" s="3" t="str">
        <f>TEXT(Table1[[#This Row],[Order Date]],"YYYy")</f>
        <v>2017</v>
      </c>
      <c r="F776" s="3">
        <v>42771</v>
      </c>
      <c r="G776" s="2" t="s">
        <v>47</v>
      </c>
      <c r="H776" s="2" t="s">
        <v>2442</v>
      </c>
      <c r="I776" s="2" t="s">
        <v>2443</v>
      </c>
      <c r="J776" s="2" t="s">
        <v>38</v>
      </c>
      <c r="K776" s="2" t="s">
        <v>24</v>
      </c>
      <c r="L776" s="2" t="s">
        <v>1378</v>
      </c>
      <c r="M776" s="2" t="s">
        <v>486</v>
      </c>
      <c r="N776" s="2">
        <v>50315</v>
      </c>
      <c r="O776" s="2" t="s">
        <v>102</v>
      </c>
      <c r="P776" s="2" t="s">
        <v>2448</v>
      </c>
      <c r="Q776" s="2" t="s">
        <v>43</v>
      </c>
      <c r="R776" s="2" t="s">
        <v>65</v>
      </c>
      <c r="S776" s="2" t="s">
        <v>2449</v>
      </c>
      <c r="T776" s="6">
        <v>40.299999999999997</v>
      </c>
      <c r="U776" s="2">
        <v>2</v>
      </c>
      <c r="V776" s="9">
        <v>0</v>
      </c>
      <c r="W776" s="6">
        <v>10.881</v>
      </c>
      <c r="X776" s="12">
        <f>Table1[[#This Row],[Profit$]]/Table1[[#This Row],[Sales$]]</f>
        <v>0.27</v>
      </c>
      <c r="Y776" s="13">
        <f>Table1[[#This Row],[Sales$]]-Table1[[#This Row],[Profit$]]</f>
        <v>29.418999999999997</v>
      </c>
      <c r="Z776" s="13">
        <f>Table1[[#This Row],[Sales$]]/Table1[[#This Row],[Quantity]]</f>
        <v>20.149999999999999</v>
      </c>
      <c r="AA776" s="13">
        <f>Table1[[#This Row],[Profit$]]/Table1[[#This Row],[Quantity]]</f>
        <v>5.4405000000000001</v>
      </c>
      <c r="AB776" s="4" t="str">
        <f>IF(Table1[[#This Row],[Profit$]]&lt;0,"loss","profit")</f>
        <v>profit</v>
      </c>
      <c r="AC776" s="4" t="str">
        <f>IF(Table1[[#This Row],[Discount]]&gt;0.2,"high",IF(Table1[[#This Row],[Discount]]&gt;0.1,"average","low"))</f>
        <v>low</v>
      </c>
      <c r="AD776" s="12">
        <f>Table1[[#This Row],[Profit$]]/Table1[[#This Row],[cost price$]]</f>
        <v>0.36986301369863017</v>
      </c>
    </row>
    <row r="777" spans="1:30" ht="15.75" customHeight="1" x14ac:dyDescent="0.3">
      <c r="A777" s="2">
        <v>776</v>
      </c>
      <c r="B777" s="2" t="s">
        <v>2441</v>
      </c>
      <c r="C777" s="3">
        <v>42765</v>
      </c>
      <c r="D777" s="3" t="str">
        <f>TEXT(Table1[[#This Row],[Order Date]],"MMMM")</f>
        <v>January</v>
      </c>
      <c r="E777" s="3" t="str">
        <f>TEXT(Table1[[#This Row],[Order Date]],"YYYy")</f>
        <v>2017</v>
      </c>
      <c r="F777" s="3">
        <v>42771</v>
      </c>
      <c r="G777" s="2" t="s">
        <v>47</v>
      </c>
      <c r="H777" s="2" t="s">
        <v>2442</v>
      </c>
      <c r="I777" s="2" t="s">
        <v>2443</v>
      </c>
      <c r="J777" s="2" t="s">
        <v>38</v>
      </c>
      <c r="K777" s="2" t="s">
        <v>24</v>
      </c>
      <c r="L777" s="2" t="s">
        <v>1378</v>
      </c>
      <c r="M777" s="2" t="s">
        <v>486</v>
      </c>
      <c r="N777" s="2">
        <v>50315</v>
      </c>
      <c r="O777" s="2" t="s">
        <v>102</v>
      </c>
      <c r="P777" s="2" t="s">
        <v>2450</v>
      </c>
      <c r="Q777" s="2" t="s">
        <v>29</v>
      </c>
      <c r="R777" s="2" t="s">
        <v>62</v>
      </c>
      <c r="S777" s="2" t="s">
        <v>2451</v>
      </c>
      <c r="T777" s="6">
        <v>34.580000000000005</v>
      </c>
      <c r="U777" s="2">
        <v>7</v>
      </c>
      <c r="V777" s="9">
        <v>0</v>
      </c>
      <c r="W777" s="6">
        <v>14.523600000000002</v>
      </c>
      <c r="X777" s="12">
        <f>Table1[[#This Row],[Profit$]]/Table1[[#This Row],[Sales$]]</f>
        <v>0.42</v>
      </c>
      <c r="Y777" s="13">
        <f>Table1[[#This Row],[Sales$]]-Table1[[#This Row],[Profit$]]</f>
        <v>20.056400000000004</v>
      </c>
      <c r="Z777" s="13">
        <f>Table1[[#This Row],[Sales$]]/Table1[[#This Row],[Quantity]]</f>
        <v>4.9400000000000004</v>
      </c>
      <c r="AA777" s="13">
        <f>Table1[[#This Row],[Profit$]]/Table1[[#This Row],[Quantity]]</f>
        <v>2.0748000000000002</v>
      </c>
      <c r="AB777" s="4" t="str">
        <f>IF(Table1[[#This Row],[Profit$]]&lt;0,"loss","profit")</f>
        <v>profit</v>
      </c>
      <c r="AC777" s="4" t="str">
        <f>IF(Table1[[#This Row],[Discount]]&gt;0.2,"high",IF(Table1[[#This Row],[Discount]]&gt;0.1,"average","low"))</f>
        <v>low</v>
      </c>
      <c r="AD777" s="12">
        <f>Table1[[#This Row],[Profit$]]/Table1[[#This Row],[cost price$]]</f>
        <v>0.72413793103448276</v>
      </c>
    </row>
    <row r="778" spans="1:30" ht="15.75" customHeight="1" x14ac:dyDescent="0.3">
      <c r="A778" s="2">
        <v>777</v>
      </c>
      <c r="B778" s="2" t="s">
        <v>2452</v>
      </c>
      <c r="C778" s="3">
        <v>41819</v>
      </c>
      <c r="D778" s="3" t="str">
        <f>TEXT(Table1[[#This Row],[Order Date]],"MMMM")</f>
        <v>June</v>
      </c>
      <c r="E778" s="3" t="str">
        <f>TEXT(Table1[[#This Row],[Order Date]],"YYYy")</f>
        <v>2014</v>
      </c>
      <c r="F778" s="3">
        <v>41826</v>
      </c>
      <c r="G778" s="2" t="s">
        <v>47</v>
      </c>
      <c r="H778" s="2" t="s">
        <v>2453</v>
      </c>
      <c r="I778" s="2" t="s">
        <v>2454</v>
      </c>
      <c r="J778" s="2" t="s">
        <v>23</v>
      </c>
      <c r="K778" s="2" t="s">
        <v>24</v>
      </c>
      <c r="L778" s="2" t="s">
        <v>1007</v>
      </c>
      <c r="M778" s="2" t="s">
        <v>495</v>
      </c>
      <c r="N778" s="2">
        <v>45231</v>
      </c>
      <c r="O778" s="2" t="s">
        <v>145</v>
      </c>
      <c r="P778" s="2" t="s">
        <v>2455</v>
      </c>
      <c r="Q778" s="2" t="s">
        <v>43</v>
      </c>
      <c r="R778" s="2" t="s">
        <v>65</v>
      </c>
      <c r="S778" s="2" t="s">
        <v>2456</v>
      </c>
      <c r="T778" s="6">
        <v>32.76</v>
      </c>
      <c r="U778" s="2">
        <v>7</v>
      </c>
      <c r="V778" s="9">
        <v>0.2</v>
      </c>
      <c r="W778" s="6">
        <v>3.6854999999999958</v>
      </c>
      <c r="X778" s="12">
        <f>Table1[[#This Row],[Profit$]]/Table1[[#This Row],[Sales$]]</f>
        <v>0.11249999999999988</v>
      </c>
      <c r="Y778" s="13">
        <f>Table1[[#This Row],[Sales$]]-Table1[[#This Row],[Profit$]]</f>
        <v>29.0745</v>
      </c>
      <c r="Z778" s="13">
        <f>Table1[[#This Row],[Sales$]]/Table1[[#This Row],[Quantity]]</f>
        <v>4.68</v>
      </c>
      <c r="AA778" s="13">
        <f>Table1[[#This Row],[Profit$]]/Table1[[#This Row],[Quantity]]</f>
        <v>0.52649999999999941</v>
      </c>
      <c r="AB778" s="4" t="str">
        <f>IF(Table1[[#This Row],[Profit$]]&lt;0,"loss","profit")</f>
        <v>profit</v>
      </c>
      <c r="AC778" s="4" t="str">
        <f>IF(Table1[[#This Row],[Discount]]&gt;0.2,"high",IF(Table1[[#This Row],[Discount]]&gt;0.1,"average","low"))</f>
        <v>average</v>
      </c>
      <c r="AD778" s="12">
        <f>Table1[[#This Row],[Profit$]]/Table1[[#This Row],[cost price$]]</f>
        <v>0.12676056338028155</v>
      </c>
    </row>
    <row r="779" spans="1:30" ht="15.75" customHeight="1" x14ac:dyDescent="0.3">
      <c r="A779" s="2">
        <v>778</v>
      </c>
      <c r="B779" s="2" t="s">
        <v>2457</v>
      </c>
      <c r="C779" s="3">
        <v>42237</v>
      </c>
      <c r="D779" s="3" t="str">
        <f>TEXT(Table1[[#This Row],[Order Date]],"MMMM")</f>
        <v>August</v>
      </c>
      <c r="E779" s="3" t="str">
        <f>TEXT(Table1[[#This Row],[Order Date]],"YYYy")</f>
        <v>2015</v>
      </c>
      <c r="F779" s="3">
        <v>42239</v>
      </c>
      <c r="G779" s="2" t="s">
        <v>185</v>
      </c>
      <c r="H779" s="2" t="s">
        <v>1068</v>
      </c>
      <c r="I779" s="2" t="s">
        <v>1069</v>
      </c>
      <c r="J779" s="2" t="s">
        <v>99</v>
      </c>
      <c r="K779" s="2" t="s">
        <v>24</v>
      </c>
      <c r="L779" s="2" t="s">
        <v>124</v>
      </c>
      <c r="M779" s="2" t="s">
        <v>40</v>
      </c>
      <c r="N779" s="2">
        <v>94110</v>
      </c>
      <c r="O779" s="2" t="s">
        <v>41</v>
      </c>
      <c r="P779" s="2" t="s">
        <v>2458</v>
      </c>
      <c r="Q779" s="2" t="s">
        <v>29</v>
      </c>
      <c r="R779" s="2" t="s">
        <v>33</v>
      </c>
      <c r="S779" s="2" t="s">
        <v>2459</v>
      </c>
      <c r="T779" s="6">
        <v>544.00800000000004</v>
      </c>
      <c r="U779" s="2">
        <v>3</v>
      </c>
      <c r="V779" s="9">
        <v>0.2</v>
      </c>
      <c r="W779" s="6">
        <v>40.800600000000003</v>
      </c>
      <c r="X779" s="12">
        <f>Table1[[#This Row],[Profit$]]/Table1[[#This Row],[Sales$]]</f>
        <v>7.4999999999999997E-2</v>
      </c>
      <c r="Y779" s="13">
        <f>Table1[[#This Row],[Sales$]]-Table1[[#This Row],[Profit$]]</f>
        <v>503.20740000000001</v>
      </c>
      <c r="Z779" s="13">
        <f>Table1[[#This Row],[Sales$]]/Table1[[#This Row],[Quantity]]</f>
        <v>181.33600000000001</v>
      </c>
      <c r="AA779" s="13">
        <f>Table1[[#This Row],[Profit$]]/Table1[[#This Row],[Quantity]]</f>
        <v>13.600200000000001</v>
      </c>
      <c r="AB779" s="4" t="str">
        <f>IF(Table1[[#This Row],[Profit$]]&lt;0,"loss","profit")</f>
        <v>profit</v>
      </c>
      <c r="AC779" s="4" t="str">
        <f>IF(Table1[[#This Row],[Discount]]&gt;0.2,"high",IF(Table1[[#This Row],[Discount]]&gt;0.1,"average","low"))</f>
        <v>average</v>
      </c>
      <c r="AD779" s="12">
        <f>Table1[[#This Row],[Profit$]]/Table1[[#This Row],[cost price$]]</f>
        <v>8.1081081081081086E-2</v>
      </c>
    </row>
    <row r="780" spans="1:30" ht="15.75" customHeight="1" x14ac:dyDescent="0.3">
      <c r="A780" s="2">
        <v>779</v>
      </c>
      <c r="B780" s="2" t="s">
        <v>2457</v>
      </c>
      <c r="C780" s="3">
        <v>42237</v>
      </c>
      <c r="D780" s="3" t="str">
        <f>TEXT(Table1[[#This Row],[Order Date]],"MMMM")</f>
        <v>August</v>
      </c>
      <c r="E780" s="3" t="str">
        <f>TEXT(Table1[[#This Row],[Order Date]],"YYYy")</f>
        <v>2015</v>
      </c>
      <c r="F780" s="3">
        <v>42239</v>
      </c>
      <c r="G780" s="2" t="s">
        <v>185</v>
      </c>
      <c r="H780" s="2" t="s">
        <v>1068</v>
      </c>
      <c r="I780" s="2" t="s">
        <v>1069</v>
      </c>
      <c r="J780" s="2" t="s">
        <v>99</v>
      </c>
      <c r="K780" s="2" t="s">
        <v>24</v>
      </c>
      <c r="L780" s="2" t="s">
        <v>124</v>
      </c>
      <c r="M780" s="2" t="s">
        <v>40</v>
      </c>
      <c r="N780" s="2">
        <v>94110</v>
      </c>
      <c r="O780" s="2" t="s">
        <v>41</v>
      </c>
      <c r="P780" s="2" t="s">
        <v>1452</v>
      </c>
      <c r="Q780" s="2" t="s">
        <v>43</v>
      </c>
      <c r="R780" s="2" t="s">
        <v>87</v>
      </c>
      <c r="S780" s="2" t="s">
        <v>1453</v>
      </c>
      <c r="T780" s="6">
        <v>59.94</v>
      </c>
      <c r="U780" s="2">
        <v>3</v>
      </c>
      <c r="V780" s="9">
        <v>0</v>
      </c>
      <c r="W780" s="6">
        <v>28.171799999999998</v>
      </c>
      <c r="X780" s="12">
        <f>Table1[[#This Row],[Profit$]]/Table1[[#This Row],[Sales$]]</f>
        <v>0.47</v>
      </c>
      <c r="Y780" s="13">
        <f>Table1[[#This Row],[Sales$]]-Table1[[#This Row],[Profit$]]</f>
        <v>31.7682</v>
      </c>
      <c r="Z780" s="13">
        <f>Table1[[#This Row],[Sales$]]/Table1[[#This Row],[Quantity]]</f>
        <v>19.98</v>
      </c>
      <c r="AA780" s="13">
        <f>Table1[[#This Row],[Profit$]]/Table1[[#This Row],[Quantity]]</f>
        <v>9.3905999999999992</v>
      </c>
      <c r="AB780" s="4" t="str">
        <f>IF(Table1[[#This Row],[Profit$]]&lt;0,"loss","profit")</f>
        <v>profit</v>
      </c>
      <c r="AC780" s="4" t="str">
        <f>IF(Table1[[#This Row],[Discount]]&gt;0.2,"high",IF(Table1[[#This Row],[Discount]]&gt;0.1,"average","low"))</f>
        <v>low</v>
      </c>
      <c r="AD780" s="12">
        <f>Table1[[#This Row],[Profit$]]/Table1[[#This Row],[cost price$]]</f>
        <v>0.88679245283018859</v>
      </c>
    </row>
    <row r="781" spans="1:30" ht="15.75" customHeight="1" x14ac:dyDescent="0.3">
      <c r="A781" s="2">
        <v>780</v>
      </c>
      <c r="B781" s="2" t="s">
        <v>2457</v>
      </c>
      <c r="C781" s="3">
        <v>42237</v>
      </c>
      <c r="D781" s="3" t="str">
        <f>TEXT(Table1[[#This Row],[Order Date]],"MMMM")</f>
        <v>August</v>
      </c>
      <c r="E781" s="3" t="str">
        <f>TEXT(Table1[[#This Row],[Order Date]],"YYYy")</f>
        <v>2015</v>
      </c>
      <c r="F781" s="3">
        <v>42239</v>
      </c>
      <c r="G781" s="2" t="s">
        <v>185</v>
      </c>
      <c r="H781" s="2" t="s">
        <v>1068</v>
      </c>
      <c r="I781" s="2" t="s">
        <v>1069</v>
      </c>
      <c r="J781" s="2" t="s">
        <v>99</v>
      </c>
      <c r="K781" s="2" t="s">
        <v>24</v>
      </c>
      <c r="L781" s="2" t="s">
        <v>124</v>
      </c>
      <c r="M781" s="2" t="s">
        <v>40</v>
      </c>
      <c r="N781" s="2">
        <v>94110</v>
      </c>
      <c r="O781" s="2" t="s">
        <v>41</v>
      </c>
      <c r="P781" s="2" t="s">
        <v>1421</v>
      </c>
      <c r="Q781" s="2" t="s">
        <v>43</v>
      </c>
      <c r="R781" s="2" t="s">
        <v>87</v>
      </c>
      <c r="S781" s="2" t="s">
        <v>1422</v>
      </c>
      <c r="T781" s="6">
        <v>23.92</v>
      </c>
      <c r="U781" s="2">
        <v>4</v>
      </c>
      <c r="V781" s="9">
        <v>0</v>
      </c>
      <c r="W781" s="6">
        <v>11.720800000000001</v>
      </c>
      <c r="X781" s="12">
        <f>Table1[[#This Row],[Profit$]]/Table1[[#This Row],[Sales$]]</f>
        <v>0.49</v>
      </c>
      <c r="Y781" s="13">
        <f>Table1[[#This Row],[Sales$]]-Table1[[#This Row],[Profit$]]</f>
        <v>12.199200000000001</v>
      </c>
      <c r="Z781" s="13">
        <f>Table1[[#This Row],[Sales$]]/Table1[[#This Row],[Quantity]]</f>
        <v>5.98</v>
      </c>
      <c r="AA781" s="13">
        <f>Table1[[#This Row],[Profit$]]/Table1[[#This Row],[Quantity]]</f>
        <v>2.9302000000000001</v>
      </c>
      <c r="AB781" s="4" t="str">
        <f>IF(Table1[[#This Row],[Profit$]]&lt;0,"loss","profit")</f>
        <v>profit</v>
      </c>
      <c r="AC781" s="4" t="str">
        <f>IF(Table1[[#This Row],[Discount]]&gt;0.2,"high",IF(Table1[[#This Row],[Discount]]&gt;0.1,"average","low"))</f>
        <v>low</v>
      </c>
      <c r="AD781" s="12">
        <f>Table1[[#This Row],[Profit$]]/Table1[[#This Row],[cost price$]]</f>
        <v>0.96078431372549011</v>
      </c>
    </row>
    <row r="782" spans="1:30" ht="15.75" customHeight="1" x14ac:dyDescent="0.3">
      <c r="A782" s="2">
        <v>781</v>
      </c>
      <c r="B782" s="2" t="s">
        <v>2457</v>
      </c>
      <c r="C782" s="3">
        <v>42237</v>
      </c>
      <c r="D782" s="3" t="str">
        <f>TEXT(Table1[[#This Row],[Order Date]],"MMMM")</f>
        <v>August</v>
      </c>
      <c r="E782" s="3" t="str">
        <f>TEXT(Table1[[#This Row],[Order Date]],"YYYy")</f>
        <v>2015</v>
      </c>
      <c r="F782" s="3">
        <v>42239</v>
      </c>
      <c r="G782" s="2" t="s">
        <v>185</v>
      </c>
      <c r="H782" s="2" t="s">
        <v>1068</v>
      </c>
      <c r="I782" s="2" t="s">
        <v>1069</v>
      </c>
      <c r="J782" s="2" t="s">
        <v>99</v>
      </c>
      <c r="K782" s="2" t="s">
        <v>24</v>
      </c>
      <c r="L782" s="2" t="s">
        <v>124</v>
      </c>
      <c r="M782" s="2" t="s">
        <v>40</v>
      </c>
      <c r="N782" s="2">
        <v>94110</v>
      </c>
      <c r="O782" s="2" t="s">
        <v>41</v>
      </c>
      <c r="P782" s="2" t="s">
        <v>2460</v>
      </c>
      <c r="Q782" s="2" t="s">
        <v>43</v>
      </c>
      <c r="R782" s="2" t="s">
        <v>87</v>
      </c>
      <c r="S782" s="2" t="s">
        <v>2461</v>
      </c>
      <c r="T782" s="6">
        <v>4.28</v>
      </c>
      <c r="U782" s="2">
        <v>1</v>
      </c>
      <c r="V782" s="9">
        <v>0</v>
      </c>
      <c r="W782" s="6">
        <v>1.9259999999999997</v>
      </c>
      <c r="X782" s="12">
        <f>Table1[[#This Row],[Profit$]]/Table1[[#This Row],[Sales$]]</f>
        <v>0.4499999999999999</v>
      </c>
      <c r="Y782" s="13">
        <f>Table1[[#This Row],[Sales$]]-Table1[[#This Row],[Profit$]]</f>
        <v>2.3540000000000005</v>
      </c>
      <c r="Z782" s="13">
        <f>Table1[[#This Row],[Sales$]]/Table1[[#This Row],[Quantity]]</f>
        <v>4.28</v>
      </c>
      <c r="AA782" s="13">
        <f>Table1[[#This Row],[Profit$]]/Table1[[#This Row],[Quantity]]</f>
        <v>1.9259999999999997</v>
      </c>
      <c r="AB782" s="4" t="str">
        <f>IF(Table1[[#This Row],[Profit$]]&lt;0,"loss","profit")</f>
        <v>profit</v>
      </c>
      <c r="AC782" s="4" t="str">
        <f>IF(Table1[[#This Row],[Discount]]&gt;0.2,"high",IF(Table1[[#This Row],[Discount]]&gt;0.1,"average","low"))</f>
        <v>low</v>
      </c>
      <c r="AD782" s="12">
        <f>Table1[[#This Row],[Profit$]]/Table1[[#This Row],[cost price$]]</f>
        <v>0.8181818181818179</v>
      </c>
    </row>
    <row r="783" spans="1:30" ht="15.75" customHeight="1" x14ac:dyDescent="0.3">
      <c r="A783" s="2">
        <v>782</v>
      </c>
      <c r="B783" s="2" t="s">
        <v>2462</v>
      </c>
      <c r="C783" s="3">
        <v>42280</v>
      </c>
      <c r="D783" s="3" t="str">
        <f>TEXT(Table1[[#This Row],[Order Date]],"MMMM")</f>
        <v>October</v>
      </c>
      <c r="E783" s="3" t="str">
        <f>TEXT(Table1[[#This Row],[Order Date]],"YYYy")</f>
        <v>2015</v>
      </c>
      <c r="F783" s="3">
        <v>42283</v>
      </c>
      <c r="G783" s="2" t="s">
        <v>20</v>
      </c>
      <c r="H783" s="2" t="s">
        <v>2463</v>
      </c>
      <c r="I783" s="2" t="s">
        <v>2464</v>
      </c>
      <c r="J783" s="2" t="s">
        <v>23</v>
      </c>
      <c r="K783" s="2" t="s">
        <v>24</v>
      </c>
      <c r="L783" s="2" t="s">
        <v>494</v>
      </c>
      <c r="M783" s="2" t="s">
        <v>495</v>
      </c>
      <c r="N783" s="2">
        <v>43229</v>
      </c>
      <c r="O783" s="2" t="s">
        <v>145</v>
      </c>
      <c r="P783" s="2" t="s">
        <v>1598</v>
      </c>
      <c r="Q783" s="2" t="s">
        <v>43</v>
      </c>
      <c r="R783" s="2" t="s">
        <v>72</v>
      </c>
      <c r="S783" s="2" t="s">
        <v>1599</v>
      </c>
      <c r="T783" s="6">
        <v>32.07</v>
      </c>
      <c r="U783" s="2">
        <v>5</v>
      </c>
      <c r="V783" s="9">
        <v>0.7</v>
      </c>
      <c r="W783" s="6">
        <v>-22.448999999999991</v>
      </c>
      <c r="X783" s="12">
        <f>Table1[[#This Row],[Profit$]]/Table1[[#This Row],[Sales$]]</f>
        <v>-0.69999999999999973</v>
      </c>
      <c r="Y783" s="13">
        <f>Table1[[#This Row],[Sales$]]-Table1[[#This Row],[Profit$]]</f>
        <v>54.518999999999991</v>
      </c>
      <c r="Z783" s="13">
        <f>Table1[[#This Row],[Sales$]]/Table1[[#This Row],[Quantity]]</f>
        <v>6.4139999999999997</v>
      </c>
      <c r="AA783" s="13">
        <f>Table1[[#This Row],[Profit$]]/Table1[[#This Row],[Quantity]]</f>
        <v>-4.489799999999998</v>
      </c>
      <c r="AB783" s="4" t="str">
        <f>IF(Table1[[#This Row],[Profit$]]&lt;0,"loss","profit")</f>
        <v>loss</v>
      </c>
      <c r="AC783" s="4" t="str">
        <f>IF(Table1[[#This Row],[Discount]]&gt;0.2,"high",IF(Table1[[#This Row],[Discount]]&gt;0.1,"average","low"))</f>
        <v>high</v>
      </c>
      <c r="AD783" s="12">
        <f>Table1[[#This Row],[Profit$]]/Table1[[#This Row],[cost price$]]</f>
        <v>-0.41176470588235287</v>
      </c>
    </row>
    <row r="784" spans="1:30" ht="15.75" customHeight="1" x14ac:dyDescent="0.3">
      <c r="A784" s="2">
        <v>783</v>
      </c>
      <c r="B784" s="2" t="s">
        <v>2462</v>
      </c>
      <c r="C784" s="3">
        <v>42280</v>
      </c>
      <c r="D784" s="3" t="str">
        <f>TEXT(Table1[[#This Row],[Order Date]],"MMMM")</f>
        <v>October</v>
      </c>
      <c r="E784" s="3" t="str">
        <f>TEXT(Table1[[#This Row],[Order Date]],"YYYy")</f>
        <v>2015</v>
      </c>
      <c r="F784" s="3">
        <v>42283</v>
      </c>
      <c r="G784" s="2" t="s">
        <v>20</v>
      </c>
      <c r="H784" s="2" t="s">
        <v>2463</v>
      </c>
      <c r="I784" s="2" t="s">
        <v>2464</v>
      </c>
      <c r="J784" s="2" t="s">
        <v>23</v>
      </c>
      <c r="K784" s="2" t="s">
        <v>24</v>
      </c>
      <c r="L784" s="2" t="s">
        <v>494</v>
      </c>
      <c r="M784" s="2" t="s">
        <v>495</v>
      </c>
      <c r="N784" s="2">
        <v>43229</v>
      </c>
      <c r="O784" s="2" t="s">
        <v>145</v>
      </c>
      <c r="P784" s="2" t="s">
        <v>243</v>
      </c>
      <c r="Q784" s="2" t="s">
        <v>68</v>
      </c>
      <c r="R784" s="2" t="s">
        <v>158</v>
      </c>
      <c r="S784" s="2" t="s">
        <v>244</v>
      </c>
      <c r="T784" s="6">
        <v>24</v>
      </c>
      <c r="U784" s="2">
        <v>2</v>
      </c>
      <c r="V784" s="9">
        <v>0.2</v>
      </c>
      <c r="W784" s="6">
        <v>-2.6999999999999993</v>
      </c>
      <c r="X784" s="12">
        <f>Table1[[#This Row],[Profit$]]/Table1[[#This Row],[Sales$]]</f>
        <v>-0.11249999999999998</v>
      </c>
      <c r="Y784" s="13">
        <f>Table1[[#This Row],[Sales$]]-Table1[[#This Row],[Profit$]]</f>
        <v>26.7</v>
      </c>
      <c r="Z784" s="13">
        <f>Table1[[#This Row],[Sales$]]/Table1[[#This Row],[Quantity]]</f>
        <v>12</v>
      </c>
      <c r="AA784" s="13">
        <f>Table1[[#This Row],[Profit$]]/Table1[[#This Row],[Quantity]]</f>
        <v>-1.3499999999999996</v>
      </c>
      <c r="AB784" s="4" t="str">
        <f>IF(Table1[[#This Row],[Profit$]]&lt;0,"loss","profit")</f>
        <v>loss</v>
      </c>
      <c r="AC784" s="4" t="str">
        <f>IF(Table1[[#This Row],[Discount]]&gt;0.2,"high",IF(Table1[[#This Row],[Discount]]&gt;0.1,"average","low"))</f>
        <v>average</v>
      </c>
      <c r="AD784" s="12">
        <f>Table1[[#This Row],[Profit$]]/Table1[[#This Row],[cost price$]]</f>
        <v>-0.10112359550561795</v>
      </c>
    </row>
    <row r="785" spans="1:30" ht="15.75" customHeight="1" x14ac:dyDescent="0.3">
      <c r="A785" s="2">
        <v>784</v>
      </c>
      <c r="B785" s="2" t="s">
        <v>2462</v>
      </c>
      <c r="C785" s="3">
        <v>42280</v>
      </c>
      <c r="D785" s="3" t="str">
        <f>TEXT(Table1[[#This Row],[Order Date]],"MMMM")</f>
        <v>October</v>
      </c>
      <c r="E785" s="3" t="str">
        <f>TEXT(Table1[[#This Row],[Order Date]],"YYYy")</f>
        <v>2015</v>
      </c>
      <c r="F785" s="3">
        <v>42283</v>
      </c>
      <c r="G785" s="2" t="s">
        <v>20</v>
      </c>
      <c r="H785" s="2" t="s">
        <v>2463</v>
      </c>
      <c r="I785" s="2" t="s">
        <v>2464</v>
      </c>
      <c r="J785" s="2" t="s">
        <v>23</v>
      </c>
      <c r="K785" s="2" t="s">
        <v>24</v>
      </c>
      <c r="L785" s="2" t="s">
        <v>494</v>
      </c>
      <c r="M785" s="2" t="s">
        <v>495</v>
      </c>
      <c r="N785" s="2">
        <v>43229</v>
      </c>
      <c r="O785" s="2" t="s">
        <v>145</v>
      </c>
      <c r="P785" s="2" t="s">
        <v>2465</v>
      </c>
      <c r="Q785" s="2" t="s">
        <v>29</v>
      </c>
      <c r="R785" s="2" t="s">
        <v>30</v>
      </c>
      <c r="S785" s="2" t="s">
        <v>2466</v>
      </c>
      <c r="T785" s="6">
        <v>35.49</v>
      </c>
      <c r="U785" s="2">
        <v>1</v>
      </c>
      <c r="V785" s="9">
        <v>0.5</v>
      </c>
      <c r="W785" s="6">
        <v>-15.615600000000001</v>
      </c>
      <c r="X785" s="12">
        <f>Table1[[#This Row],[Profit$]]/Table1[[#This Row],[Sales$]]</f>
        <v>-0.44</v>
      </c>
      <c r="Y785" s="13">
        <f>Table1[[#This Row],[Sales$]]-Table1[[#This Row],[Profit$]]</f>
        <v>51.105600000000003</v>
      </c>
      <c r="Z785" s="13">
        <f>Table1[[#This Row],[Sales$]]/Table1[[#This Row],[Quantity]]</f>
        <v>35.49</v>
      </c>
      <c r="AA785" s="13">
        <f>Table1[[#This Row],[Profit$]]/Table1[[#This Row],[Quantity]]</f>
        <v>-15.615600000000001</v>
      </c>
      <c r="AB785" s="4" t="str">
        <f>IF(Table1[[#This Row],[Profit$]]&lt;0,"loss","profit")</f>
        <v>loss</v>
      </c>
      <c r="AC785" s="4" t="str">
        <f>IF(Table1[[#This Row],[Discount]]&gt;0.2,"high",IF(Table1[[#This Row],[Discount]]&gt;0.1,"average","low"))</f>
        <v>high</v>
      </c>
      <c r="AD785" s="12">
        <f>Table1[[#This Row],[Profit$]]/Table1[[#This Row],[cost price$]]</f>
        <v>-0.30555555555555552</v>
      </c>
    </row>
    <row r="786" spans="1:30" ht="15.75" customHeight="1" x14ac:dyDescent="0.3">
      <c r="A786" s="2">
        <v>785</v>
      </c>
      <c r="B786" s="2" t="s">
        <v>2462</v>
      </c>
      <c r="C786" s="3">
        <v>42280</v>
      </c>
      <c r="D786" s="3" t="str">
        <f>TEXT(Table1[[#This Row],[Order Date]],"MMMM")</f>
        <v>October</v>
      </c>
      <c r="E786" s="3" t="str">
        <f>TEXT(Table1[[#This Row],[Order Date]],"YYYy")</f>
        <v>2015</v>
      </c>
      <c r="F786" s="3">
        <v>42283</v>
      </c>
      <c r="G786" s="2" t="s">
        <v>20</v>
      </c>
      <c r="H786" s="2" t="s">
        <v>2463</v>
      </c>
      <c r="I786" s="2" t="s">
        <v>2464</v>
      </c>
      <c r="J786" s="2" t="s">
        <v>23</v>
      </c>
      <c r="K786" s="2" t="s">
        <v>24</v>
      </c>
      <c r="L786" s="2" t="s">
        <v>494</v>
      </c>
      <c r="M786" s="2" t="s">
        <v>495</v>
      </c>
      <c r="N786" s="2">
        <v>43229</v>
      </c>
      <c r="O786" s="2" t="s">
        <v>145</v>
      </c>
      <c r="P786" s="2" t="s">
        <v>2467</v>
      </c>
      <c r="Q786" s="2" t="s">
        <v>68</v>
      </c>
      <c r="R786" s="2" t="s">
        <v>158</v>
      </c>
      <c r="S786" s="2" t="s">
        <v>2468</v>
      </c>
      <c r="T786" s="6">
        <v>47.984000000000002</v>
      </c>
      <c r="U786" s="2">
        <v>2</v>
      </c>
      <c r="V786" s="9">
        <v>0.2</v>
      </c>
      <c r="W786" s="6">
        <v>0.59979999999999656</v>
      </c>
      <c r="X786" s="12">
        <f>Table1[[#This Row],[Profit$]]/Table1[[#This Row],[Sales$]]</f>
        <v>1.2499999999999928E-2</v>
      </c>
      <c r="Y786" s="13">
        <f>Table1[[#This Row],[Sales$]]-Table1[[#This Row],[Profit$]]</f>
        <v>47.384200000000007</v>
      </c>
      <c r="Z786" s="13">
        <f>Table1[[#This Row],[Sales$]]/Table1[[#This Row],[Quantity]]</f>
        <v>23.992000000000001</v>
      </c>
      <c r="AA786" s="13">
        <f>Table1[[#This Row],[Profit$]]/Table1[[#This Row],[Quantity]]</f>
        <v>0.29989999999999828</v>
      </c>
      <c r="AB786" s="4" t="str">
        <f>IF(Table1[[#This Row],[Profit$]]&lt;0,"loss","profit")</f>
        <v>profit</v>
      </c>
      <c r="AC786" s="4" t="str">
        <f>IF(Table1[[#This Row],[Discount]]&gt;0.2,"high",IF(Table1[[#This Row],[Discount]]&gt;0.1,"average","low"))</f>
        <v>average</v>
      </c>
      <c r="AD786" s="12">
        <f>Table1[[#This Row],[Profit$]]/Table1[[#This Row],[cost price$]]</f>
        <v>1.2658227848101191E-2</v>
      </c>
    </row>
    <row r="787" spans="1:30" ht="15.75" customHeight="1" x14ac:dyDescent="0.3">
      <c r="A787" s="2">
        <v>786</v>
      </c>
      <c r="B787" s="2" t="s">
        <v>2469</v>
      </c>
      <c r="C787" s="3">
        <v>42147</v>
      </c>
      <c r="D787" s="3" t="str">
        <f>TEXT(Table1[[#This Row],[Order Date]],"MMMM")</f>
        <v>May</v>
      </c>
      <c r="E787" s="3" t="str">
        <f>TEXT(Table1[[#This Row],[Order Date]],"YYYy")</f>
        <v>2015</v>
      </c>
      <c r="F787" s="3">
        <v>42152</v>
      </c>
      <c r="G787" s="2" t="s">
        <v>47</v>
      </c>
      <c r="H787" s="2" t="s">
        <v>894</v>
      </c>
      <c r="I787" s="2" t="s">
        <v>895</v>
      </c>
      <c r="J787" s="2" t="s">
        <v>38</v>
      </c>
      <c r="K787" s="2" t="s">
        <v>24</v>
      </c>
      <c r="L787" s="2" t="s">
        <v>379</v>
      </c>
      <c r="M787" s="2" t="s">
        <v>380</v>
      </c>
      <c r="N787" s="2">
        <v>29203</v>
      </c>
      <c r="O787" s="2" t="s">
        <v>27</v>
      </c>
      <c r="P787" s="2" t="s">
        <v>2470</v>
      </c>
      <c r="Q787" s="2" t="s">
        <v>43</v>
      </c>
      <c r="R787" s="2" t="s">
        <v>170</v>
      </c>
      <c r="S787" s="2" t="s">
        <v>2471</v>
      </c>
      <c r="T787" s="6">
        <v>186.69</v>
      </c>
      <c r="U787" s="2">
        <v>3</v>
      </c>
      <c r="V787" s="9">
        <v>0</v>
      </c>
      <c r="W787" s="6">
        <v>87.744299999999981</v>
      </c>
      <c r="X787" s="12">
        <f>Table1[[#This Row],[Profit$]]/Table1[[#This Row],[Sales$]]</f>
        <v>0.46999999999999992</v>
      </c>
      <c r="Y787" s="13">
        <f>Table1[[#This Row],[Sales$]]-Table1[[#This Row],[Profit$]]</f>
        <v>98.945700000000016</v>
      </c>
      <c r="Z787" s="13">
        <f>Table1[[#This Row],[Sales$]]/Table1[[#This Row],[Quantity]]</f>
        <v>62.23</v>
      </c>
      <c r="AA787" s="13">
        <f>Table1[[#This Row],[Profit$]]/Table1[[#This Row],[Quantity]]</f>
        <v>29.248099999999994</v>
      </c>
      <c r="AB787" s="4" t="str">
        <f>IF(Table1[[#This Row],[Profit$]]&lt;0,"loss","profit")</f>
        <v>profit</v>
      </c>
      <c r="AC787" s="4" t="str">
        <f>IF(Table1[[#This Row],[Discount]]&gt;0.2,"high",IF(Table1[[#This Row],[Discount]]&gt;0.1,"average","low"))</f>
        <v>low</v>
      </c>
      <c r="AD787" s="12">
        <f>Table1[[#This Row],[Profit$]]/Table1[[#This Row],[cost price$]]</f>
        <v>0.88679245283018837</v>
      </c>
    </row>
    <row r="788" spans="1:30" ht="15.75" customHeight="1" x14ac:dyDescent="0.3">
      <c r="A788" s="2">
        <v>787</v>
      </c>
      <c r="B788" s="2" t="s">
        <v>2472</v>
      </c>
      <c r="C788" s="3">
        <v>42811</v>
      </c>
      <c r="D788" s="3" t="str">
        <f>TEXT(Table1[[#This Row],[Order Date]],"MMMM")</f>
        <v>March</v>
      </c>
      <c r="E788" s="3" t="str">
        <f>TEXT(Table1[[#This Row],[Order Date]],"YYYy")</f>
        <v>2017</v>
      </c>
      <c r="F788" s="3">
        <v>42815</v>
      </c>
      <c r="G788" s="2" t="s">
        <v>20</v>
      </c>
      <c r="H788" s="2" t="s">
        <v>483</v>
      </c>
      <c r="I788" s="2" t="s">
        <v>484</v>
      </c>
      <c r="J788" s="2" t="s">
        <v>23</v>
      </c>
      <c r="K788" s="2" t="s">
        <v>24</v>
      </c>
      <c r="L788" s="2" t="s">
        <v>2473</v>
      </c>
      <c r="M788" s="2" t="s">
        <v>40</v>
      </c>
      <c r="N788" s="2">
        <v>93534</v>
      </c>
      <c r="O788" s="2" t="s">
        <v>41</v>
      </c>
      <c r="P788" s="2" t="s">
        <v>2474</v>
      </c>
      <c r="Q788" s="2" t="s">
        <v>43</v>
      </c>
      <c r="R788" s="2" t="s">
        <v>72</v>
      </c>
      <c r="S788" s="2" t="s">
        <v>2475</v>
      </c>
      <c r="T788" s="6">
        <v>17.456</v>
      </c>
      <c r="U788" s="2">
        <v>2</v>
      </c>
      <c r="V788" s="9">
        <v>0.2</v>
      </c>
      <c r="W788" s="6">
        <v>5.8914</v>
      </c>
      <c r="X788" s="12">
        <f>Table1[[#This Row],[Profit$]]/Table1[[#This Row],[Sales$]]</f>
        <v>0.33750000000000002</v>
      </c>
      <c r="Y788" s="13">
        <f>Table1[[#This Row],[Sales$]]-Table1[[#This Row],[Profit$]]</f>
        <v>11.564599999999999</v>
      </c>
      <c r="Z788" s="13">
        <f>Table1[[#This Row],[Sales$]]/Table1[[#This Row],[Quantity]]</f>
        <v>8.7279999999999998</v>
      </c>
      <c r="AA788" s="13">
        <f>Table1[[#This Row],[Profit$]]/Table1[[#This Row],[Quantity]]</f>
        <v>2.9457</v>
      </c>
      <c r="AB788" s="4" t="str">
        <f>IF(Table1[[#This Row],[Profit$]]&lt;0,"loss","profit")</f>
        <v>profit</v>
      </c>
      <c r="AC788" s="4" t="str">
        <f>IF(Table1[[#This Row],[Discount]]&gt;0.2,"high",IF(Table1[[#This Row],[Discount]]&gt;0.1,"average","low"))</f>
        <v>average</v>
      </c>
      <c r="AD788" s="12">
        <f>Table1[[#This Row],[Profit$]]/Table1[[#This Row],[cost price$]]</f>
        <v>0.50943396226415105</v>
      </c>
    </row>
    <row r="789" spans="1:30" ht="15.75" customHeight="1" x14ac:dyDescent="0.3">
      <c r="A789" s="2">
        <v>788</v>
      </c>
      <c r="B789" s="2" t="s">
        <v>2476</v>
      </c>
      <c r="C789" s="3">
        <v>42350</v>
      </c>
      <c r="D789" s="3" t="str">
        <f>TEXT(Table1[[#This Row],[Order Date]],"MMMM")</f>
        <v>December</v>
      </c>
      <c r="E789" s="3" t="str">
        <f>TEXT(Table1[[#This Row],[Order Date]],"YYYy")</f>
        <v>2015</v>
      </c>
      <c r="F789" s="3">
        <v>42354</v>
      </c>
      <c r="G789" s="2" t="s">
        <v>47</v>
      </c>
      <c r="H789" s="2" t="s">
        <v>2477</v>
      </c>
      <c r="I789" s="2" t="s">
        <v>2478</v>
      </c>
      <c r="J789" s="2" t="s">
        <v>23</v>
      </c>
      <c r="K789" s="2" t="s">
        <v>24</v>
      </c>
      <c r="L789" s="2" t="s">
        <v>2473</v>
      </c>
      <c r="M789" s="2" t="s">
        <v>40</v>
      </c>
      <c r="N789" s="2">
        <v>93534</v>
      </c>
      <c r="O789" s="2" t="s">
        <v>41</v>
      </c>
      <c r="P789" s="2" t="s">
        <v>2479</v>
      </c>
      <c r="Q789" s="2" t="s">
        <v>29</v>
      </c>
      <c r="R789" s="2" t="s">
        <v>33</v>
      </c>
      <c r="S789" s="2" t="s">
        <v>2480</v>
      </c>
      <c r="T789" s="6">
        <v>348.92800000000005</v>
      </c>
      <c r="U789" s="2">
        <v>2</v>
      </c>
      <c r="V789" s="9">
        <v>0.2</v>
      </c>
      <c r="W789" s="6">
        <v>34.89279999999998</v>
      </c>
      <c r="X789" s="12">
        <f>Table1[[#This Row],[Profit$]]/Table1[[#This Row],[Sales$]]</f>
        <v>9.9999999999999922E-2</v>
      </c>
      <c r="Y789" s="13">
        <f>Table1[[#This Row],[Sales$]]-Table1[[#This Row],[Profit$]]</f>
        <v>314.03520000000009</v>
      </c>
      <c r="Z789" s="13">
        <f>Table1[[#This Row],[Sales$]]/Table1[[#This Row],[Quantity]]</f>
        <v>174.46400000000003</v>
      </c>
      <c r="AA789" s="13">
        <f>Table1[[#This Row],[Profit$]]/Table1[[#This Row],[Quantity]]</f>
        <v>17.44639999999999</v>
      </c>
      <c r="AB789" s="4" t="str">
        <f>IF(Table1[[#This Row],[Profit$]]&lt;0,"loss","profit")</f>
        <v>profit</v>
      </c>
      <c r="AC789" s="4" t="str">
        <f>IF(Table1[[#This Row],[Discount]]&gt;0.2,"high",IF(Table1[[#This Row],[Discount]]&gt;0.1,"average","low"))</f>
        <v>average</v>
      </c>
      <c r="AD789" s="12">
        <f>Table1[[#This Row],[Profit$]]/Table1[[#This Row],[cost price$]]</f>
        <v>0.11111111111111102</v>
      </c>
    </row>
    <row r="790" spans="1:30" ht="15.75" customHeight="1" x14ac:dyDescent="0.3">
      <c r="A790" s="2">
        <v>789</v>
      </c>
      <c r="B790" s="2" t="s">
        <v>2481</v>
      </c>
      <c r="C790" s="3">
        <v>42181</v>
      </c>
      <c r="D790" s="3" t="str">
        <f>TEXT(Table1[[#This Row],[Order Date]],"MMMM")</f>
        <v>June</v>
      </c>
      <c r="E790" s="3" t="str">
        <f>TEXT(Table1[[#This Row],[Order Date]],"YYYy")</f>
        <v>2015</v>
      </c>
      <c r="F790" s="3">
        <v>42185</v>
      </c>
      <c r="G790" s="2" t="s">
        <v>47</v>
      </c>
      <c r="H790" s="2" t="s">
        <v>1676</v>
      </c>
      <c r="I790" s="2" t="s">
        <v>1677</v>
      </c>
      <c r="J790" s="2" t="s">
        <v>23</v>
      </c>
      <c r="K790" s="2" t="s">
        <v>24</v>
      </c>
      <c r="L790" s="2" t="s">
        <v>1466</v>
      </c>
      <c r="M790" s="2" t="s">
        <v>316</v>
      </c>
      <c r="N790" s="2">
        <v>23223</v>
      </c>
      <c r="O790" s="2" t="s">
        <v>27</v>
      </c>
      <c r="P790" s="2" t="s">
        <v>1496</v>
      </c>
      <c r="Q790" s="2" t="s">
        <v>43</v>
      </c>
      <c r="R790" s="2" t="s">
        <v>72</v>
      </c>
      <c r="S790" s="2" t="s">
        <v>1497</v>
      </c>
      <c r="T790" s="6">
        <v>143.96</v>
      </c>
      <c r="U790" s="2">
        <v>4</v>
      </c>
      <c r="V790" s="9">
        <v>0</v>
      </c>
      <c r="W790" s="6">
        <v>69.100800000000007</v>
      </c>
      <c r="X790" s="12">
        <f>Table1[[#This Row],[Profit$]]/Table1[[#This Row],[Sales$]]</f>
        <v>0.48000000000000004</v>
      </c>
      <c r="Y790" s="13">
        <f>Table1[[#This Row],[Sales$]]-Table1[[#This Row],[Profit$]]</f>
        <v>74.859200000000001</v>
      </c>
      <c r="Z790" s="13">
        <f>Table1[[#This Row],[Sales$]]/Table1[[#This Row],[Quantity]]</f>
        <v>35.99</v>
      </c>
      <c r="AA790" s="13">
        <f>Table1[[#This Row],[Profit$]]/Table1[[#This Row],[Quantity]]</f>
        <v>17.275200000000002</v>
      </c>
      <c r="AB790" s="4" t="str">
        <f>IF(Table1[[#This Row],[Profit$]]&lt;0,"loss","profit")</f>
        <v>profit</v>
      </c>
      <c r="AC790" s="4" t="str">
        <f>IF(Table1[[#This Row],[Discount]]&gt;0.2,"high",IF(Table1[[#This Row],[Discount]]&gt;0.1,"average","low"))</f>
        <v>low</v>
      </c>
      <c r="AD790" s="12">
        <f>Table1[[#This Row],[Profit$]]/Table1[[#This Row],[cost price$]]</f>
        <v>0.92307692307692313</v>
      </c>
    </row>
    <row r="791" spans="1:30" ht="15.75" customHeight="1" x14ac:dyDescent="0.3">
      <c r="A791" s="2">
        <v>790</v>
      </c>
      <c r="B791" s="2" t="s">
        <v>2481</v>
      </c>
      <c r="C791" s="3">
        <v>42181</v>
      </c>
      <c r="D791" s="3" t="str">
        <f>TEXT(Table1[[#This Row],[Order Date]],"MMMM")</f>
        <v>June</v>
      </c>
      <c r="E791" s="3" t="str">
        <f>TEXT(Table1[[#This Row],[Order Date]],"YYYy")</f>
        <v>2015</v>
      </c>
      <c r="F791" s="3">
        <v>42185</v>
      </c>
      <c r="G791" s="2" t="s">
        <v>47</v>
      </c>
      <c r="H791" s="2" t="s">
        <v>1676</v>
      </c>
      <c r="I791" s="2" t="s">
        <v>1677</v>
      </c>
      <c r="J791" s="2" t="s">
        <v>23</v>
      </c>
      <c r="K791" s="2" t="s">
        <v>24</v>
      </c>
      <c r="L791" s="2" t="s">
        <v>1466</v>
      </c>
      <c r="M791" s="2" t="s">
        <v>316</v>
      </c>
      <c r="N791" s="2">
        <v>23223</v>
      </c>
      <c r="O791" s="2" t="s">
        <v>27</v>
      </c>
      <c r="P791" s="2" t="s">
        <v>1637</v>
      </c>
      <c r="Q791" s="2" t="s">
        <v>43</v>
      </c>
      <c r="R791" s="2" t="s">
        <v>56</v>
      </c>
      <c r="S791" s="2" t="s">
        <v>1638</v>
      </c>
      <c r="T791" s="6">
        <v>15.42</v>
      </c>
      <c r="U791" s="2">
        <v>1</v>
      </c>
      <c r="V791" s="9">
        <v>0</v>
      </c>
      <c r="W791" s="6">
        <v>4.1634000000000011</v>
      </c>
      <c r="X791" s="12">
        <f>Table1[[#This Row],[Profit$]]/Table1[[#This Row],[Sales$]]</f>
        <v>0.27000000000000007</v>
      </c>
      <c r="Y791" s="13">
        <f>Table1[[#This Row],[Sales$]]-Table1[[#This Row],[Profit$]]</f>
        <v>11.256599999999999</v>
      </c>
      <c r="Z791" s="13">
        <f>Table1[[#This Row],[Sales$]]/Table1[[#This Row],[Quantity]]</f>
        <v>15.42</v>
      </c>
      <c r="AA791" s="13">
        <f>Table1[[#This Row],[Profit$]]/Table1[[#This Row],[Quantity]]</f>
        <v>4.1634000000000011</v>
      </c>
      <c r="AB791" s="4" t="str">
        <f>IF(Table1[[#This Row],[Profit$]]&lt;0,"loss","profit")</f>
        <v>profit</v>
      </c>
      <c r="AC791" s="4" t="str">
        <f>IF(Table1[[#This Row],[Discount]]&gt;0.2,"high",IF(Table1[[#This Row],[Discount]]&gt;0.1,"average","low"))</f>
        <v>low</v>
      </c>
      <c r="AD791" s="12">
        <f>Table1[[#This Row],[Profit$]]/Table1[[#This Row],[cost price$]]</f>
        <v>0.36986301369863028</v>
      </c>
    </row>
    <row r="792" spans="1:30" ht="15.75" customHeight="1" x14ac:dyDescent="0.3">
      <c r="A792" s="2">
        <v>791</v>
      </c>
      <c r="B792" s="2" t="s">
        <v>2481</v>
      </c>
      <c r="C792" s="3">
        <v>42181</v>
      </c>
      <c r="D792" s="3" t="str">
        <f>TEXT(Table1[[#This Row],[Order Date]],"MMMM")</f>
        <v>June</v>
      </c>
      <c r="E792" s="3" t="str">
        <f>TEXT(Table1[[#This Row],[Order Date]],"YYYy")</f>
        <v>2015</v>
      </c>
      <c r="F792" s="3">
        <v>42185</v>
      </c>
      <c r="G792" s="2" t="s">
        <v>47</v>
      </c>
      <c r="H792" s="2" t="s">
        <v>1676</v>
      </c>
      <c r="I792" s="2" t="s">
        <v>1677</v>
      </c>
      <c r="J792" s="2" t="s">
        <v>23</v>
      </c>
      <c r="K792" s="2" t="s">
        <v>24</v>
      </c>
      <c r="L792" s="2" t="s">
        <v>1466</v>
      </c>
      <c r="M792" s="2" t="s">
        <v>316</v>
      </c>
      <c r="N792" s="2">
        <v>23223</v>
      </c>
      <c r="O792" s="2" t="s">
        <v>27</v>
      </c>
      <c r="P792" s="2" t="s">
        <v>2482</v>
      </c>
      <c r="Q792" s="2" t="s">
        <v>43</v>
      </c>
      <c r="R792" s="2" t="s">
        <v>72</v>
      </c>
      <c r="S792" s="2" t="s">
        <v>2483</v>
      </c>
      <c r="T792" s="6">
        <v>43.04</v>
      </c>
      <c r="U792" s="2">
        <v>8</v>
      </c>
      <c r="V792" s="9">
        <v>0</v>
      </c>
      <c r="W792" s="6">
        <v>21.089600000000001</v>
      </c>
      <c r="X792" s="12">
        <f>Table1[[#This Row],[Profit$]]/Table1[[#This Row],[Sales$]]</f>
        <v>0.49000000000000005</v>
      </c>
      <c r="Y792" s="13">
        <f>Table1[[#This Row],[Sales$]]-Table1[[#This Row],[Profit$]]</f>
        <v>21.950399999999998</v>
      </c>
      <c r="Z792" s="13">
        <f>Table1[[#This Row],[Sales$]]/Table1[[#This Row],[Quantity]]</f>
        <v>5.38</v>
      </c>
      <c r="AA792" s="13">
        <f>Table1[[#This Row],[Profit$]]/Table1[[#This Row],[Quantity]]</f>
        <v>2.6362000000000001</v>
      </c>
      <c r="AB792" s="4" t="str">
        <f>IF(Table1[[#This Row],[Profit$]]&lt;0,"loss","profit")</f>
        <v>profit</v>
      </c>
      <c r="AC792" s="4" t="str">
        <f>IF(Table1[[#This Row],[Discount]]&gt;0.2,"high",IF(Table1[[#This Row],[Discount]]&gt;0.1,"average","low"))</f>
        <v>low</v>
      </c>
      <c r="AD792" s="12">
        <f>Table1[[#This Row],[Profit$]]/Table1[[#This Row],[cost price$]]</f>
        <v>0.96078431372549034</v>
      </c>
    </row>
    <row r="793" spans="1:30" ht="15.75" customHeight="1" x14ac:dyDescent="0.3">
      <c r="A793" s="2">
        <v>792</v>
      </c>
      <c r="B793" s="2" t="s">
        <v>2481</v>
      </c>
      <c r="C793" s="3">
        <v>42181</v>
      </c>
      <c r="D793" s="3" t="str">
        <f>TEXT(Table1[[#This Row],[Order Date]],"MMMM")</f>
        <v>June</v>
      </c>
      <c r="E793" s="3" t="str">
        <f>TEXT(Table1[[#This Row],[Order Date]],"YYYy")</f>
        <v>2015</v>
      </c>
      <c r="F793" s="3">
        <v>42185</v>
      </c>
      <c r="G793" s="2" t="s">
        <v>47</v>
      </c>
      <c r="H793" s="2" t="s">
        <v>1676</v>
      </c>
      <c r="I793" s="2" t="s">
        <v>1677</v>
      </c>
      <c r="J793" s="2" t="s">
        <v>23</v>
      </c>
      <c r="K793" s="2" t="s">
        <v>24</v>
      </c>
      <c r="L793" s="2" t="s">
        <v>1466</v>
      </c>
      <c r="M793" s="2" t="s">
        <v>316</v>
      </c>
      <c r="N793" s="2">
        <v>23223</v>
      </c>
      <c r="O793" s="2" t="s">
        <v>27</v>
      </c>
      <c r="P793" s="2" t="s">
        <v>2484</v>
      </c>
      <c r="Q793" s="2" t="s">
        <v>29</v>
      </c>
      <c r="R793" s="2" t="s">
        <v>33</v>
      </c>
      <c r="S793" s="2" t="s">
        <v>2485</v>
      </c>
      <c r="T793" s="6">
        <v>332.94</v>
      </c>
      <c r="U793" s="2">
        <v>3</v>
      </c>
      <c r="V793" s="9">
        <v>0</v>
      </c>
      <c r="W793" s="6">
        <v>79.905599999999993</v>
      </c>
      <c r="X793" s="12">
        <f>Table1[[#This Row],[Profit$]]/Table1[[#This Row],[Sales$]]</f>
        <v>0.24</v>
      </c>
      <c r="Y793" s="13">
        <f>Table1[[#This Row],[Sales$]]-Table1[[#This Row],[Profit$]]</f>
        <v>253.03440000000001</v>
      </c>
      <c r="Z793" s="13">
        <f>Table1[[#This Row],[Sales$]]/Table1[[#This Row],[Quantity]]</f>
        <v>110.98</v>
      </c>
      <c r="AA793" s="13">
        <f>Table1[[#This Row],[Profit$]]/Table1[[#This Row],[Quantity]]</f>
        <v>26.635199999999998</v>
      </c>
      <c r="AB793" s="4" t="str">
        <f>IF(Table1[[#This Row],[Profit$]]&lt;0,"loss","profit")</f>
        <v>profit</v>
      </c>
      <c r="AC793" s="4" t="str">
        <f>IF(Table1[[#This Row],[Discount]]&gt;0.2,"high",IF(Table1[[#This Row],[Discount]]&gt;0.1,"average","low"))</f>
        <v>low</v>
      </c>
      <c r="AD793" s="12">
        <f>Table1[[#This Row],[Profit$]]/Table1[[#This Row],[cost price$]]</f>
        <v>0.31578947368421051</v>
      </c>
    </row>
    <row r="794" spans="1:30" ht="15.75" customHeight="1" x14ac:dyDescent="0.3">
      <c r="A794" s="2">
        <v>793</v>
      </c>
      <c r="B794" s="2" t="s">
        <v>2486</v>
      </c>
      <c r="C794" s="3">
        <v>42510</v>
      </c>
      <c r="D794" s="3" t="str">
        <f>TEXT(Table1[[#This Row],[Order Date]],"MMMM")</f>
        <v>May</v>
      </c>
      <c r="E794" s="3" t="str">
        <f>TEXT(Table1[[#This Row],[Order Date]],"YYYy")</f>
        <v>2016</v>
      </c>
      <c r="F794" s="3">
        <v>42510</v>
      </c>
      <c r="G794" s="2" t="s">
        <v>1290</v>
      </c>
      <c r="H794" s="2" t="s">
        <v>2487</v>
      </c>
      <c r="I794" s="2" t="s">
        <v>2488</v>
      </c>
      <c r="J794" s="2" t="s">
        <v>23</v>
      </c>
      <c r="K794" s="2" t="s">
        <v>24</v>
      </c>
      <c r="L794" s="2" t="s">
        <v>2489</v>
      </c>
      <c r="M794" s="2" t="s">
        <v>85</v>
      </c>
      <c r="N794" s="2">
        <v>28806</v>
      </c>
      <c r="O794" s="2" t="s">
        <v>27</v>
      </c>
      <c r="P794" s="2" t="s">
        <v>2490</v>
      </c>
      <c r="Q794" s="2" t="s">
        <v>68</v>
      </c>
      <c r="R794" s="2" t="s">
        <v>69</v>
      </c>
      <c r="S794" s="2" t="s">
        <v>2491</v>
      </c>
      <c r="T794" s="6">
        <v>1363.96</v>
      </c>
      <c r="U794" s="2">
        <v>5</v>
      </c>
      <c r="V794" s="9">
        <v>0.2</v>
      </c>
      <c r="W794" s="6">
        <v>85.247500000000002</v>
      </c>
      <c r="X794" s="12">
        <f>Table1[[#This Row],[Profit$]]/Table1[[#This Row],[Sales$]]</f>
        <v>6.25E-2</v>
      </c>
      <c r="Y794" s="13">
        <f>Table1[[#This Row],[Sales$]]-Table1[[#This Row],[Profit$]]</f>
        <v>1278.7125000000001</v>
      </c>
      <c r="Z794" s="13">
        <f>Table1[[#This Row],[Sales$]]/Table1[[#This Row],[Quantity]]</f>
        <v>272.79200000000003</v>
      </c>
      <c r="AA794" s="13">
        <f>Table1[[#This Row],[Profit$]]/Table1[[#This Row],[Quantity]]</f>
        <v>17.049500000000002</v>
      </c>
      <c r="AB794" s="4" t="str">
        <f>IF(Table1[[#This Row],[Profit$]]&lt;0,"loss","profit")</f>
        <v>profit</v>
      </c>
      <c r="AC794" s="4" t="str">
        <f>IF(Table1[[#This Row],[Discount]]&gt;0.2,"high",IF(Table1[[#This Row],[Discount]]&gt;0.1,"average","low"))</f>
        <v>average</v>
      </c>
      <c r="AD794" s="12">
        <f>Table1[[#This Row],[Profit$]]/Table1[[#This Row],[cost price$]]</f>
        <v>6.6666666666666666E-2</v>
      </c>
    </row>
    <row r="795" spans="1:30" ht="15.75" customHeight="1" x14ac:dyDescent="0.3">
      <c r="A795" s="2">
        <v>794</v>
      </c>
      <c r="B795" s="2" t="s">
        <v>2492</v>
      </c>
      <c r="C795" s="3">
        <v>41902</v>
      </c>
      <c r="D795" s="3" t="str">
        <f>TEXT(Table1[[#This Row],[Order Date]],"MMMM")</f>
        <v>September</v>
      </c>
      <c r="E795" s="3" t="str">
        <f>TEXT(Table1[[#This Row],[Order Date]],"YYYy")</f>
        <v>2014</v>
      </c>
      <c r="F795" s="3">
        <v>41908</v>
      </c>
      <c r="G795" s="2" t="s">
        <v>47</v>
      </c>
      <c r="H795" s="2" t="s">
        <v>2493</v>
      </c>
      <c r="I795" s="2" t="s">
        <v>2494</v>
      </c>
      <c r="J795" s="2" t="s">
        <v>23</v>
      </c>
      <c r="K795" s="2" t="s">
        <v>24</v>
      </c>
      <c r="L795" s="2" t="s">
        <v>124</v>
      </c>
      <c r="M795" s="2" t="s">
        <v>40</v>
      </c>
      <c r="N795" s="2">
        <v>94110</v>
      </c>
      <c r="O795" s="2" t="s">
        <v>41</v>
      </c>
      <c r="P795" s="2" t="s">
        <v>2495</v>
      </c>
      <c r="Q795" s="2" t="s">
        <v>43</v>
      </c>
      <c r="R795" s="2" t="s">
        <v>44</v>
      </c>
      <c r="S795" s="2" t="s">
        <v>2496</v>
      </c>
      <c r="T795" s="6">
        <v>9.9600000000000009</v>
      </c>
      <c r="U795" s="2">
        <v>2</v>
      </c>
      <c r="V795" s="9">
        <v>0</v>
      </c>
      <c r="W795" s="6">
        <v>4.5815999999999999</v>
      </c>
      <c r="X795" s="12">
        <f>Table1[[#This Row],[Profit$]]/Table1[[#This Row],[Sales$]]</f>
        <v>0.45999999999999996</v>
      </c>
      <c r="Y795" s="13">
        <f>Table1[[#This Row],[Sales$]]-Table1[[#This Row],[Profit$]]</f>
        <v>5.378400000000001</v>
      </c>
      <c r="Z795" s="13">
        <f>Table1[[#This Row],[Sales$]]/Table1[[#This Row],[Quantity]]</f>
        <v>4.9800000000000004</v>
      </c>
      <c r="AA795" s="13">
        <f>Table1[[#This Row],[Profit$]]/Table1[[#This Row],[Quantity]]</f>
        <v>2.2907999999999999</v>
      </c>
      <c r="AB795" s="4" t="str">
        <f>IF(Table1[[#This Row],[Profit$]]&lt;0,"loss","profit")</f>
        <v>profit</v>
      </c>
      <c r="AC795" s="4" t="str">
        <f>IF(Table1[[#This Row],[Discount]]&gt;0.2,"high",IF(Table1[[#This Row],[Discount]]&gt;0.1,"average","low"))</f>
        <v>low</v>
      </c>
      <c r="AD795" s="12">
        <f>Table1[[#This Row],[Profit$]]/Table1[[#This Row],[cost price$]]</f>
        <v>0.85185185185185164</v>
      </c>
    </row>
    <row r="796" spans="1:30" ht="15.75" customHeight="1" x14ac:dyDescent="0.3">
      <c r="A796" s="2">
        <v>795</v>
      </c>
      <c r="B796" s="2" t="s">
        <v>2492</v>
      </c>
      <c r="C796" s="3">
        <v>41902</v>
      </c>
      <c r="D796" s="3" t="str">
        <f>TEXT(Table1[[#This Row],[Order Date]],"MMMM")</f>
        <v>September</v>
      </c>
      <c r="E796" s="3" t="str">
        <f>TEXT(Table1[[#This Row],[Order Date]],"YYYy")</f>
        <v>2014</v>
      </c>
      <c r="F796" s="3">
        <v>41908</v>
      </c>
      <c r="G796" s="2" t="s">
        <v>47</v>
      </c>
      <c r="H796" s="2" t="s">
        <v>2493</v>
      </c>
      <c r="I796" s="2" t="s">
        <v>2494</v>
      </c>
      <c r="J796" s="2" t="s">
        <v>23</v>
      </c>
      <c r="K796" s="2" t="s">
        <v>24</v>
      </c>
      <c r="L796" s="2" t="s">
        <v>124</v>
      </c>
      <c r="M796" s="2" t="s">
        <v>40</v>
      </c>
      <c r="N796" s="2">
        <v>94110</v>
      </c>
      <c r="O796" s="2" t="s">
        <v>41</v>
      </c>
      <c r="P796" s="2" t="s">
        <v>1436</v>
      </c>
      <c r="Q796" s="2" t="s">
        <v>43</v>
      </c>
      <c r="R796" s="2" t="s">
        <v>87</v>
      </c>
      <c r="S796" s="2" t="s">
        <v>1437</v>
      </c>
      <c r="T796" s="6">
        <v>21.72</v>
      </c>
      <c r="U796" s="2">
        <v>4</v>
      </c>
      <c r="V796" s="9">
        <v>0</v>
      </c>
      <c r="W796" s="6">
        <v>10.642799999999999</v>
      </c>
      <c r="X796" s="12">
        <f>Table1[[#This Row],[Profit$]]/Table1[[#This Row],[Sales$]]</f>
        <v>0.49</v>
      </c>
      <c r="Y796" s="13">
        <f>Table1[[#This Row],[Sales$]]-Table1[[#This Row],[Profit$]]</f>
        <v>11.077199999999999</v>
      </c>
      <c r="Z796" s="13">
        <f>Table1[[#This Row],[Sales$]]/Table1[[#This Row],[Quantity]]</f>
        <v>5.43</v>
      </c>
      <c r="AA796" s="13">
        <f>Table1[[#This Row],[Profit$]]/Table1[[#This Row],[Quantity]]</f>
        <v>2.6606999999999998</v>
      </c>
      <c r="AB796" s="4" t="str">
        <f>IF(Table1[[#This Row],[Profit$]]&lt;0,"loss","profit")</f>
        <v>profit</v>
      </c>
      <c r="AC796" s="4" t="str">
        <f>IF(Table1[[#This Row],[Discount]]&gt;0.2,"high",IF(Table1[[#This Row],[Discount]]&gt;0.1,"average","low"))</f>
        <v>low</v>
      </c>
      <c r="AD796" s="12">
        <f>Table1[[#This Row],[Profit$]]/Table1[[#This Row],[cost price$]]</f>
        <v>0.96078431372549022</v>
      </c>
    </row>
    <row r="797" spans="1:30" ht="15.75" customHeight="1" x14ac:dyDescent="0.3">
      <c r="A797" s="2">
        <v>796</v>
      </c>
      <c r="B797" s="2" t="s">
        <v>2497</v>
      </c>
      <c r="C797" s="3">
        <v>42999</v>
      </c>
      <c r="D797" s="3" t="str">
        <f>TEXT(Table1[[#This Row],[Order Date]],"MMMM")</f>
        <v>September</v>
      </c>
      <c r="E797" s="3" t="str">
        <f>TEXT(Table1[[#This Row],[Order Date]],"YYYy")</f>
        <v>2017</v>
      </c>
      <c r="F797" s="3">
        <v>43004</v>
      </c>
      <c r="G797" s="2" t="s">
        <v>47</v>
      </c>
      <c r="H797" s="2" t="s">
        <v>2498</v>
      </c>
      <c r="I797" s="2" t="s">
        <v>2499</v>
      </c>
      <c r="J797" s="2" t="s">
        <v>23</v>
      </c>
      <c r="K797" s="2" t="s">
        <v>24</v>
      </c>
      <c r="L797" s="2" t="s">
        <v>386</v>
      </c>
      <c r="M797" s="2" t="s">
        <v>226</v>
      </c>
      <c r="N797" s="2">
        <v>55901</v>
      </c>
      <c r="O797" s="2" t="s">
        <v>102</v>
      </c>
      <c r="P797" s="2" t="s">
        <v>2393</v>
      </c>
      <c r="Q797" s="2" t="s">
        <v>43</v>
      </c>
      <c r="R797" s="2" t="s">
        <v>72</v>
      </c>
      <c r="S797" s="2" t="s">
        <v>2394</v>
      </c>
      <c r="T797" s="6">
        <v>20.16</v>
      </c>
      <c r="U797" s="2">
        <v>7</v>
      </c>
      <c r="V797" s="9">
        <v>0</v>
      </c>
      <c r="W797" s="6">
        <v>9.8783999999999992</v>
      </c>
      <c r="X797" s="12">
        <f>Table1[[#This Row],[Profit$]]/Table1[[#This Row],[Sales$]]</f>
        <v>0.48999999999999994</v>
      </c>
      <c r="Y797" s="13">
        <f>Table1[[#This Row],[Sales$]]-Table1[[#This Row],[Profit$]]</f>
        <v>10.281600000000001</v>
      </c>
      <c r="Z797" s="13">
        <f>Table1[[#This Row],[Sales$]]/Table1[[#This Row],[Quantity]]</f>
        <v>2.88</v>
      </c>
      <c r="AA797" s="13">
        <f>Table1[[#This Row],[Profit$]]/Table1[[#This Row],[Quantity]]</f>
        <v>1.4111999999999998</v>
      </c>
      <c r="AB797" s="4" t="str">
        <f>IF(Table1[[#This Row],[Profit$]]&lt;0,"loss","profit")</f>
        <v>profit</v>
      </c>
      <c r="AC797" s="4" t="str">
        <f>IF(Table1[[#This Row],[Discount]]&gt;0.2,"high",IF(Table1[[#This Row],[Discount]]&gt;0.1,"average","low"))</f>
        <v>low</v>
      </c>
      <c r="AD797" s="12">
        <f>Table1[[#This Row],[Profit$]]/Table1[[#This Row],[cost price$]]</f>
        <v>0.96078431372549</v>
      </c>
    </row>
    <row r="798" spans="1:30" ht="15.75" customHeight="1" x14ac:dyDescent="0.3">
      <c r="A798" s="2">
        <v>797</v>
      </c>
      <c r="B798" s="2" t="s">
        <v>2500</v>
      </c>
      <c r="C798" s="3">
        <v>42362</v>
      </c>
      <c r="D798" s="3" t="str">
        <f>TEXT(Table1[[#This Row],[Order Date]],"MMMM")</f>
        <v>December</v>
      </c>
      <c r="E798" s="3" t="str">
        <f>TEXT(Table1[[#This Row],[Order Date]],"YYYy")</f>
        <v>2015</v>
      </c>
      <c r="F798" s="3">
        <v>42364</v>
      </c>
      <c r="G798" s="2" t="s">
        <v>185</v>
      </c>
      <c r="H798" s="2" t="s">
        <v>909</v>
      </c>
      <c r="I798" s="2" t="s">
        <v>910</v>
      </c>
      <c r="J798" s="2" t="s">
        <v>38</v>
      </c>
      <c r="K798" s="2" t="s">
        <v>24</v>
      </c>
      <c r="L798" s="2" t="s">
        <v>386</v>
      </c>
      <c r="M798" s="2" t="s">
        <v>264</v>
      </c>
      <c r="N798" s="2">
        <v>14609</v>
      </c>
      <c r="O798" s="2" t="s">
        <v>145</v>
      </c>
      <c r="P798" s="2" t="s">
        <v>2501</v>
      </c>
      <c r="Q798" s="2" t="s">
        <v>43</v>
      </c>
      <c r="R798" s="2" t="s">
        <v>87</v>
      </c>
      <c r="S798" s="2" t="s">
        <v>2502</v>
      </c>
      <c r="T798" s="6">
        <v>132.79</v>
      </c>
      <c r="U798" s="2">
        <v>7</v>
      </c>
      <c r="V798" s="9">
        <v>0</v>
      </c>
      <c r="W798" s="6">
        <v>63.739199999999997</v>
      </c>
      <c r="X798" s="12">
        <f>Table1[[#This Row],[Profit$]]/Table1[[#This Row],[Sales$]]</f>
        <v>0.48</v>
      </c>
      <c r="Y798" s="13">
        <f>Table1[[#This Row],[Sales$]]-Table1[[#This Row],[Profit$]]</f>
        <v>69.050799999999995</v>
      </c>
      <c r="Z798" s="13">
        <f>Table1[[#This Row],[Sales$]]/Table1[[#This Row],[Quantity]]</f>
        <v>18.97</v>
      </c>
      <c r="AA798" s="13">
        <f>Table1[[#This Row],[Profit$]]/Table1[[#This Row],[Quantity]]</f>
        <v>9.105599999999999</v>
      </c>
      <c r="AB798" s="4" t="str">
        <f>IF(Table1[[#This Row],[Profit$]]&lt;0,"loss","profit")</f>
        <v>profit</v>
      </c>
      <c r="AC798" s="4" t="str">
        <f>IF(Table1[[#This Row],[Discount]]&gt;0.2,"high",IF(Table1[[#This Row],[Discount]]&gt;0.1,"average","low"))</f>
        <v>low</v>
      </c>
      <c r="AD798" s="12">
        <f>Table1[[#This Row],[Profit$]]/Table1[[#This Row],[cost price$]]</f>
        <v>0.92307692307692313</v>
      </c>
    </row>
    <row r="799" spans="1:30" ht="15.75" customHeight="1" x14ac:dyDescent="0.3">
      <c r="A799" s="2">
        <v>798</v>
      </c>
      <c r="B799" s="2" t="s">
        <v>2500</v>
      </c>
      <c r="C799" s="3">
        <v>42362</v>
      </c>
      <c r="D799" s="3" t="str">
        <f>TEXT(Table1[[#This Row],[Order Date]],"MMMM")</f>
        <v>December</v>
      </c>
      <c r="E799" s="3" t="str">
        <f>TEXT(Table1[[#This Row],[Order Date]],"YYYy")</f>
        <v>2015</v>
      </c>
      <c r="F799" s="3">
        <v>42364</v>
      </c>
      <c r="G799" s="2" t="s">
        <v>185</v>
      </c>
      <c r="H799" s="2" t="s">
        <v>909</v>
      </c>
      <c r="I799" s="2" t="s">
        <v>910</v>
      </c>
      <c r="J799" s="2" t="s">
        <v>38</v>
      </c>
      <c r="K799" s="2" t="s">
        <v>24</v>
      </c>
      <c r="L799" s="2" t="s">
        <v>386</v>
      </c>
      <c r="M799" s="2" t="s">
        <v>264</v>
      </c>
      <c r="N799" s="2">
        <v>14609</v>
      </c>
      <c r="O799" s="2" t="s">
        <v>145</v>
      </c>
      <c r="P799" s="2" t="s">
        <v>86</v>
      </c>
      <c r="Q799" s="2" t="s">
        <v>43</v>
      </c>
      <c r="R799" s="2" t="s">
        <v>87</v>
      </c>
      <c r="S799" s="2" t="s">
        <v>88</v>
      </c>
      <c r="T799" s="6">
        <v>12.96</v>
      </c>
      <c r="U799" s="2">
        <v>2</v>
      </c>
      <c r="V799" s="9">
        <v>0</v>
      </c>
      <c r="W799" s="6">
        <v>6.2208000000000006</v>
      </c>
      <c r="X799" s="12">
        <f>Table1[[#This Row],[Profit$]]/Table1[[#This Row],[Sales$]]</f>
        <v>0.48000000000000004</v>
      </c>
      <c r="Y799" s="13">
        <f>Table1[[#This Row],[Sales$]]-Table1[[#This Row],[Profit$]]</f>
        <v>6.7392000000000003</v>
      </c>
      <c r="Z799" s="13">
        <f>Table1[[#This Row],[Sales$]]/Table1[[#This Row],[Quantity]]</f>
        <v>6.48</v>
      </c>
      <c r="AA799" s="13">
        <f>Table1[[#This Row],[Profit$]]/Table1[[#This Row],[Quantity]]</f>
        <v>3.1104000000000003</v>
      </c>
      <c r="AB799" s="4" t="str">
        <f>IF(Table1[[#This Row],[Profit$]]&lt;0,"loss","profit")</f>
        <v>profit</v>
      </c>
      <c r="AC799" s="4" t="str">
        <f>IF(Table1[[#This Row],[Discount]]&gt;0.2,"high",IF(Table1[[#This Row],[Discount]]&gt;0.1,"average","low"))</f>
        <v>low</v>
      </c>
      <c r="AD799" s="12">
        <f>Table1[[#This Row],[Profit$]]/Table1[[#This Row],[cost price$]]</f>
        <v>0.92307692307692313</v>
      </c>
    </row>
    <row r="800" spans="1:30" ht="15.75" customHeight="1" x14ac:dyDescent="0.3">
      <c r="A800" s="2">
        <v>799</v>
      </c>
      <c r="B800" s="2" t="s">
        <v>2500</v>
      </c>
      <c r="C800" s="3">
        <v>42362</v>
      </c>
      <c r="D800" s="3" t="str">
        <f>TEXT(Table1[[#This Row],[Order Date]],"MMMM")</f>
        <v>December</v>
      </c>
      <c r="E800" s="3" t="str">
        <f>TEXT(Table1[[#This Row],[Order Date]],"YYYy")</f>
        <v>2015</v>
      </c>
      <c r="F800" s="3">
        <v>42364</v>
      </c>
      <c r="G800" s="2" t="s">
        <v>185</v>
      </c>
      <c r="H800" s="2" t="s">
        <v>909</v>
      </c>
      <c r="I800" s="2" t="s">
        <v>910</v>
      </c>
      <c r="J800" s="2" t="s">
        <v>38</v>
      </c>
      <c r="K800" s="2" t="s">
        <v>24</v>
      </c>
      <c r="L800" s="2" t="s">
        <v>386</v>
      </c>
      <c r="M800" s="2" t="s">
        <v>264</v>
      </c>
      <c r="N800" s="2">
        <v>14609</v>
      </c>
      <c r="O800" s="2" t="s">
        <v>145</v>
      </c>
      <c r="P800" s="2" t="s">
        <v>2503</v>
      </c>
      <c r="Q800" s="2" t="s">
        <v>43</v>
      </c>
      <c r="R800" s="2" t="s">
        <v>44</v>
      </c>
      <c r="S800" s="2" t="s">
        <v>2504</v>
      </c>
      <c r="T800" s="6">
        <v>21.560000000000002</v>
      </c>
      <c r="U800" s="2">
        <v>7</v>
      </c>
      <c r="V800" s="9">
        <v>0</v>
      </c>
      <c r="W800" s="6">
        <v>10.348799999999999</v>
      </c>
      <c r="X800" s="12">
        <f>Table1[[#This Row],[Profit$]]/Table1[[#This Row],[Sales$]]</f>
        <v>0.47999999999999987</v>
      </c>
      <c r="Y800" s="13">
        <f>Table1[[#This Row],[Sales$]]-Table1[[#This Row],[Profit$]]</f>
        <v>11.211200000000003</v>
      </c>
      <c r="Z800" s="13">
        <f>Table1[[#This Row],[Sales$]]/Table1[[#This Row],[Quantity]]</f>
        <v>3.0800000000000005</v>
      </c>
      <c r="AA800" s="13">
        <f>Table1[[#This Row],[Profit$]]/Table1[[#This Row],[Quantity]]</f>
        <v>1.4783999999999999</v>
      </c>
      <c r="AB800" s="4" t="str">
        <f>IF(Table1[[#This Row],[Profit$]]&lt;0,"loss","profit")</f>
        <v>profit</v>
      </c>
      <c r="AC800" s="4" t="str">
        <f>IF(Table1[[#This Row],[Discount]]&gt;0.2,"high",IF(Table1[[#This Row],[Discount]]&gt;0.1,"average","low"))</f>
        <v>low</v>
      </c>
      <c r="AD800" s="12">
        <f>Table1[[#This Row],[Profit$]]/Table1[[#This Row],[cost price$]]</f>
        <v>0.92307692307692268</v>
      </c>
    </row>
    <row r="801" spans="1:30" ht="15.75" customHeight="1" x14ac:dyDescent="0.3">
      <c r="A801" s="2">
        <v>800</v>
      </c>
      <c r="B801" s="2" t="s">
        <v>2505</v>
      </c>
      <c r="C801" s="3">
        <v>42335</v>
      </c>
      <c r="D801" s="3" t="str">
        <f>TEXT(Table1[[#This Row],[Order Date]],"MMMM")</f>
        <v>November</v>
      </c>
      <c r="E801" s="3" t="str">
        <f>TEXT(Table1[[#This Row],[Order Date]],"YYYy")</f>
        <v>2015</v>
      </c>
      <c r="F801" s="3">
        <v>42341</v>
      </c>
      <c r="G801" s="2" t="s">
        <v>47</v>
      </c>
      <c r="H801" s="2" t="s">
        <v>2506</v>
      </c>
      <c r="I801" s="2" t="s">
        <v>2507</v>
      </c>
      <c r="J801" s="2" t="s">
        <v>23</v>
      </c>
      <c r="K801" s="2" t="s">
        <v>24</v>
      </c>
      <c r="L801" s="2" t="s">
        <v>2508</v>
      </c>
      <c r="M801" s="2" t="s">
        <v>40</v>
      </c>
      <c r="N801" s="2">
        <v>92530</v>
      </c>
      <c r="O801" s="2" t="s">
        <v>41</v>
      </c>
      <c r="P801" s="2" t="s">
        <v>1841</v>
      </c>
      <c r="Q801" s="2" t="s">
        <v>29</v>
      </c>
      <c r="R801" s="2" t="s">
        <v>33</v>
      </c>
      <c r="S801" s="2" t="s">
        <v>1842</v>
      </c>
      <c r="T801" s="6">
        <v>283.92</v>
      </c>
      <c r="U801" s="2">
        <v>5</v>
      </c>
      <c r="V801" s="9">
        <v>0.2</v>
      </c>
      <c r="W801" s="6">
        <v>17.745000000000019</v>
      </c>
      <c r="X801" s="12">
        <f>Table1[[#This Row],[Profit$]]/Table1[[#This Row],[Sales$]]</f>
        <v>6.2500000000000069E-2</v>
      </c>
      <c r="Y801" s="13">
        <f>Table1[[#This Row],[Sales$]]-Table1[[#This Row],[Profit$]]</f>
        <v>266.17500000000001</v>
      </c>
      <c r="Z801" s="13">
        <f>Table1[[#This Row],[Sales$]]/Table1[[#This Row],[Quantity]]</f>
        <v>56.784000000000006</v>
      </c>
      <c r="AA801" s="13">
        <f>Table1[[#This Row],[Profit$]]/Table1[[#This Row],[Quantity]]</f>
        <v>3.5490000000000039</v>
      </c>
      <c r="AB801" s="4" t="str">
        <f>IF(Table1[[#This Row],[Profit$]]&lt;0,"loss","profit")</f>
        <v>profit</v>
      </c>
      <c r="AC801" s="4" t="str">
        <f>IF(Table1[[#This Row],[Discount]]&gt;0.2,"high",IF(Table1[[#This Row],[Discount]]&gt;0.1,"average","low"))</f>
        <v>average</v>
      </c>
      <c r="AD801" s="12">
        <f>Table1[[#This Row],[Profit$]]/Table1[[#This Row],[cost price$]]</f>
        <v>6.6666666666666735E-2</v>
      </c>
    </row>
    <row r="802" spans="1:30" ht="15.75" customHeight="1" x14ac:dyDescent="0.3">
      <c r="A802" s="2">
        <v>801</v>
      </c>
      <c r="B802" s="2" t="s">
        <v>2509</v>
      </c>
      <c r="C802" s="3">
        <v>42786</v>
      </c>
      <c r="D802" s="3" t="str">
        <f>TEXT(Table1[[#This Row],[Order Date]],"MMMM")</f>
        <v>February</v>
      </c>
      <c r="E802" s="3" t="str">
        <f>TEXT(Table1[[#This Row],[Order Date]],"YYYy")</f>
        <v>2017</v>
      </c>
      <c r="F802" s="3">
        <v>42789</v>
      </c>
      <c r="G802" s="2" t="s">
        <v>185</v>
      </c>
      <c r="H802" s="2" t="s">
        <v>2510</v>
      </c>
      <c r="I802" s="2" t="s">
        <v>2511</v>
      </c>
      <c r="J802" s="2" t="s">
        <v>38</v>
      </c>
      <c r="K802" s="2" t="s">
        <v>24</v>
      </c>
      <c r="L802" s="2" t="s">
        <v>947</v>
      </c>
      <c r="M802" s="2" t="s">
        <v>40</v>
      </c>
      <c r="N802" s="2">
        <v>92105</v>
      </c>
      <c r="O802" s="2" t="s">
        <v>41</v>
      </c>
      <c r="P802" s="2" t="s">
        <v>2512</v>
      </c>
      <c r="Q802" s="2" t="s">
        <v>29</v>
      </c>
      <c r="R802" s="2" t="s">
        <v>62</v>
      </c>
      <c r="S802" s="2" t="s">
        <v>2513</v>
      </c>
      <c r="T802" s="6">
        <v>22.23</v>
      </c>
      <c r="U802" s="2">
        <v>1</v>
      </c>
      <c r="V802" s="9">
        <v>0</v>
      </c>
      <c r="W802" s="6">
        <v>7.3358999999999988</v>
      </c>
      <c r="X802" s="12">
        <f>Table1[[#This Row],[Profit$]]/Table1[[#This Row],[Sales$]]</f>
        <v>0.32999999999999996</v>
      </c>
      <c r="Y802" s="13">
        <f>Table1[[#This Row],[Sales$]]-Table1[[#This Row],[Profit$]]</f>
        <v>14.894100000000002</v>
      </c>
      <c r="Z802" s="13">
        <f>Table1[[#This Row],[Sales$]]/Table1[[#This Row],[Quantity]]</f>
        <v>22.23</v>
      </c>
      <c r="AA802" s="13">
        <f>Table1[[#This Row],[Profit$]]/Table1[[#This Row],[Quantity]]</f>
        <v>7.3358999999999988</v>
      </c>
      <c r="AB802" s="4" t="str">
        <f>IF(Table1[[#This Row],[Profit$]]&lt;0,"loss","profit")</f>
        <v>profit</v>
      </c>
      <c r="AC802" s="4" t="str">
        <f>IF(Table1[[#This Row],[Discount]]&gt;0.2,"high",IF(Table1[[#This Row],[Discount]]&gt;0.1,"average","low"))</f>
        <v>low</v>
      </c>
      <c r="AD802" s="12">
        <f>Table1[[#This Row],[Profit$]]/Table1[[#This Row],[cost price$]]</f>
        <v>0.49253731343283569</v>
      </c>
    </row>
    <row r="803" spans="1:30" ht="15.75" customHeight="1" x14ac:dyDescent="0.3">
      <c r="A803" s="2">
        <v>802</v>
      </c>
      <c r="B803" s="2" t="s">
        <v>2509</v>
      </c>
      <c r="C803" s="3">
        <v>42786</v>
      </c>
      <c r="D803" s="3" t="str">
        <f>TEXT(Table1[[#This Row],[Order Date]],"MMMM")</f>
        <v>February</v>
      </c>
      <c r="E803" s="3" t="str">
        <f>TEXT(Table1[[#This Row],[Order Date]],"YYYy")</f>
        <v>2017</v>
      </c>
      <c r="F803" s="3">
        <v>42789</v>
      </c>
      <c r="G803" s="2" t="s">
        <v>185</v>
      </c>
      <c r="H803" s="2" t="s">
        <v>2510</v>
      </c>
      <c r="I803" s="2" t="s">
        <v>2511</v>
      </c>
      <c r="J803" s="2" t="s">
        <v>38</v>
      </c>
      <c r="K803" s="2" t="s">
        <v>24</v>
      </c>
      <c r="L803" s="2" t="s">
        <v>947</v>
      </c>
      <c r="M803" s="2" t="s">
        <v>40</v>
      </c>
      <c r="N803" s="2">
        <v>92105</v>
      </c>
      <c r="O803" s="2" t="s">
        <v>41</v>
      </c>
      <c r="P803" s="2" t="s">
        <v>962</v>
      </c>
      <c r="Q803" s="2" t="s">
        <v>68</v>
      </c>
      <c r="R803" s="2" t="s">
        <v>69</v>
      </c>
      <c r="S803" s="2" t="s">
        <v>963</v>
      </c>
      <c r="T803" s="6">
        <v>215.96799999999999</v>
      </c>
      <c r="U803" s="2">
        <v>2</v>
      </c>
      <c r="V803" s="9">
        <v>0.2</v>
      </c>
      <c r="W803" s="6">
        <v>18.897199999999991</v>
      </c>
      <c r="X803" s="12">
        <f>Table1[[#This Row],[Profit$]]/Table1[[#This Row],[Sales$]]</f>
        <v>8.7499999999999967E-2</v>
      </c>
      <c r="Y803" s="13">
        <f>Table1[[#This Row],[Sales$]]-Table1[[#This Row],[Profit$]]</f>
        <v>197.07079999999999</v>
      </c>
      <c r="Z803" s="13">
        <f>Table1[[#This Row],[Sales$]]/Table1[[#This Row],[Quantity]]</f>
        <v>107.98399999999999</v>
      </c>
      <c r="AA803" s="13">
        <f>Table1[[#This Row],[Profit$]]/Table1[[#This Row],[Quantity]]</f>
        <v>9.4485999999999954</v>
      </c>
      <c r="AB803" s="4" t="str">
        <f>IF(Table1[[#This Row],[Profit$]]&lt;0,"loss","profit")</f>
        <v>profit</v>
      </c>
      <c r="AC803" s="4" t="str">
        <f>IF(Table1[[#This Row],[Discount]]&gt;0.2,"high",IF(Table1[[#This Row],[Discount]]&gt;0.1,"average","low"))</f>
        <v>average</v>
      </c>
      <c r="AD803" s="12">
        <f>Table1[[#This Row],[Profit$]]/Table1[[#This Row],[cost price$]]</f>
        <v>9.5890410958904063E-2</v>
      </c>
    </row>
    <row r="804" spans="1:30" ht="15.75" customHeight="1" x14ac:dyDescent="0.3">
      <c r="A804" s="2">
        <v>803</v>
      </c>
      <c r="B804" s="2" t="s">
        <v>2514</v>
      </c>
      <c r="C804" s="3">
        <v>42600</v>
      </c>
      <c r="D804" s="3" t="str">
        <f>TEXT(Table1[[#This Row],[Order Date]],"MMMM")</f>
        <v>August</v>
      </c>
      <c r="E804" s="3" t="str">
        <f>TEXT(Table1[[#This Row],[Order Date]],"YYYy")</f>
        <v>2016</v>
      </c>
      <c r="F804" s="3">
        <v>42605</v>
      </c>
      <c r="G804" s="2" t="s">
        <v>20</v>
      </c>
      <c r="H804" s="2" t="s">
        <v>2510</v>
      </c>
      <c r="I804" s="2" t="s">
        <v>2511</v>
      </c>
      <c r="J804" s="2" t="s">
        <v>38</v>
      </c>
      <c r="K804" s="2" t="s">
        <v>24</v>
      </c>
      <c r="L804" s="2" t="s">
        <v>263</v>
      </c>
      <c r="M804" s="2" t="s">
        <v>264</v>
      </c>
      <c r="N804" s="2">
        <v>10024</v>
      </c>
      <c r="O804" s="2" t="s">
        <v>145</v>
      </c>
      <c r="P804" s="2" t="s">
        <v>2515</v>
      </c>
      <c r="Q804" s="2" t="s">
        <v>43</v>
      </c>
      <c r="R804" s="2" t="s">
        <v>75</v>
      </c>
      <c r="S804" s="2" t="s">
        <v>2516</v>
      </c>
      <c r="T804" s="6">
        <v>355.32</v>
      </c>
      <c r="U804" s="2">
        <v>9</v>
      </c>
      <c r="V804" s="9">
        <v>0</v>
      </c>
      <c r="W804" s="6">
        <v>99.48960000000001</v>
      </c>
      <c r="X804" s="12">
        <f>Table1[[#This Row],[Profit$]]/Table1[[#This Row],[Sales$]]</f>
        <v>0.28000000000000003</v>
      </c>
      <c r="Y804" s="13">
        <f>Table1[[#This Row],[Sales$]]-Table1[[#This Row],[Profit$]]</f>
        <v>255.8304</v>
      </c>
      <c r="Z804" s="13">
        <f>Table1[[#This Row],[Sales$]]/Table1[[#This Row],[Quantity]]</f>
        <v>39.479999999999997</v>
      </c>
      <c r="AA804" s="13">
        <f>Table1[[#This Row],[Profit$]]/Table1[[#This Row],[Quantity]]</f>
        <v>11.054400000000001</v>
      </c>
      <c r="AB804" s="4" t="str">
        <f>IF(Table1[[#This Row],[Profit$]]&lt;0,"loss","profit")</f>
        <v>profit</v>
      </c>
      <c r="AC804" s="4" t="str">
        <f>IF(Table1[[#This Row],[Discount]]&gt;0.2,"high",IF(Table1[[#This Row],[Discount]]&gt;0.1,"average","low"))</f>
        <v>low</v>
      </c>
      <c r="AD804" s="12">
        <f>Table1[[#This Row],[Profit$]]/Table1[[#This Row],[cost price$]]</f>
        <v>0.38888888888888895</v>
      </c>
    </row>
    <row r="805" spans="1:30" ht="15.75" customHeight="1" x14ac:dyDescent="0.3">
      <c r="A805" s="2">
        <v>804</v>
      </c>
      <c r="B805" s="2" t="s">
        <v>2517</v>
      </c>
      <c r="C805" s="3">
        <v>42441</v>
      </c>
      <c r="D805" s="3" t="str">
        <f>TEXT(Table1[[#This Row],[Order Date]],"MMMM")</f>
        <v>March</v>
      </c>
      <c r="E805" s="3" t="str">
        <f>TEXT(Table1[[#This Row],[Order Date]],"YYYy")</f>
        <v>2016</v>
      </c>
      <c r="F805" s="3">
        <v>42446</v>
      </c>
      <c r="G805" s="2" t="s">
        <v>47</v>
      </c>
      <c r="H805" s="2" t="s">
        <v>2518</v>
      </c>
      <c r="I805" s="2" t="s">
        <v>2519</v>
      </c>
      <c r="J805" s="2" t="s">
        <v>38</v>
      </c>
      <c r="K805" s="2" t="s">
        <v>24</v>
      </c>
      <c r="L805" s="2" t="s">
        <v>734</v>
      </c>
      <c r="M805" s="2" t="s">
        <v>735</v>
      </c>
      <c r="N805" s="2">
        <v>71203</v>
      </c>
      <c r="O805" s="2" t="s">
        <v>27</v>
      </c>
      <c r="P805" s="2" t="s">
        <v>2520</v>
      </c>
      <c r="Q805" s="2" t="s">
        <v>43</v>
      </c>
      <c r="R805" s="2" t="s">
        <v>87</v>
      </c>
      <c r="S805" s="2" t="s">
        <v>2521</v>
      </c>
      <c r="T805" s="6">
        <v>12.96</v>
      </c>
      <c r="U805" s="2">
        <v>2</v>
      </c>
      <c r="V805" s="9">
        <v>0</v>
      </c>
      <c r="W805" s="6">
        <v>6.2208000000000006</v>
      </c>
      <c r="X805" s="12">
        <f>Table1[[#This Row],[Profit$]]/Table1[[#This Row],[Sales$]]</f>
        <v>0.48000000000000004</v>
      </c>
      <c r="Y805" s="13">
        <f>Table1[[#This Row],[Sales$]]-Table1[[#This Row],[Profit$]]</f>
        <v>6.7392000000000003</v>
      </c>
      <c r="Z805" s="13">
        <f>Table1[[#This Row],[Sales$]]/Table1[[#This Row],[Quantity]]</f>
        <v>6.48</v>
      </c>
      <c r="AA805" s="13">
        <f>Table1[[#This Row],[Profit$]]/Table1[[#This Row],[Quantity]]</f>
        <v>3.1104000000000003</v>
      </c>
      <c r="AB805" s="4" t="str">
        <f>IF(Table1[[#This Row],[Profit$]]&lt;0,"loss","profit")</f>
        <v>profit</v>
      </c>
      <c r="AC805" s="4" t="str">
        <f>IF(Table1[[#This Row],[Discount]]&gt;0.2,"high",IF(Table1[[#This Row],[Discount]]&gt;0.1,"average","low"))</f>
        <v>low</v>
      </c>
      <c r="AD805" s="12">
        <f>Table1[[#This Row],[Profit$]]/Table1[[#This Row],[cost price$]]</f>
        <v>0.92307692307692313</v>
      </c>
    </row>
    <row r="806" spans="1:30" ht="15.75" customHeight="1" x14ac:dyDescent="0.3">
      <c r="A806" s="2">
        <v>805</v>
      </c>
      <c r="B806" s="2" t="s">
        <v>2522</v>
      </c>
      <c r="C806" s="3">
        <v>42847</v>
      </c>
      <c r="D806" s="3" t="str">
        <f>TEXT(Table1[[#This Row],[Order Date]],"MMMM")</f>
        <v>April</v>
      </c>
      <c r="E806" s="3" t="str">
        <f>TEXT(Table1[[#This Row],[Order Date]],"YYYy")</f>
        <v>2017</v>
      </c>
      <c r="F806" s="3">
        <v>42849</v>
      </c>
      <c r="G806" s="2" t="s">
        <v>185</v>
      </c>
      <c r="H806" s="2" t="s">
        <v>2523</v>
      </c>
      <c r="I806" s="2" t="s">
        <v>2524</v>
      </c>
      <c r="J806" s="2" t="s">
        <v>23</v>
      </c>
      <c r="K806" s="2" t="s">
        <v>24</v>
      </c>
      <c r="L806" s="2" t="s">
        <v>124</v>
      </c>
      <c r="M806" s="2" t="s">
        <v>40</v>
      </c>
      <c r="N806" s="2">
        <v>94122</v>
      </c>
      <c r="O806" s="2" t="s">
        <v>41</v>
      </c>
      <c r="P806" s="2" t="s">
        <v>2525</v>
      </c>
      <c r="Q806" s="2" t="s">
        <v>29</v>
      </c>
      <c r="R806" s="2" t="s">
        <v>62</v>
      </c>
      <c r="S806" s="2" t="s">
        <v>2526</v>
      </c>
      <c r="T806" s="6">
        <v>18.28</v>
      </c>
      <c r="U806" s="2">
        <v>2</v>
      </c>
      <c r="V806" s="9">
        <v>0</v>
      </c>
      <c r="W806" s="6">
        <v>6.2151999999999994</v>
      </c>
      <c r="X806" s="12">
        <f>Table1[[#This Row],[Profit$]]/Table1[[#This Row],[Sales$]]</f>
        <v>0.33999999999999997</v>
      </c>
      <c r="Y806" s="13">
        <f>Table1[[#This Row],[Sales$]]-Table1[[#This Row],[Profit$]]</f>
        <v>12.064800000000002</v>
      </c>
      <c r="Z806" s="13">
        <f>Table1[[#This Row],[Sales$]]/Table1[[#This Row],[Quantity]]</f>
        <v>9.14</v>
      </c>
      <c r="AA806" s="13">
        <f>Table1[[#This Row],[Profit$]]/Table1[[#This Row],[Quantity]]</f>
        <v>3.1075999999999997</v>
      </c>
      <c r="AB806" s="4" t="str">
        <f>IF(Table1[[#This Row],[Profit$]]&lt;0,"loss","profit")</f>
        <v>profit</v>
      </c>
      <c r="AC806" s="4" t="str">
        <f>IF(Table1[[#This Row],[Discount]]&gt;0.2,"high",IF(Table1[[#This Row],[Discount]]&gt;0.1,"average","low"))</f>
        <v>low</v>
      </c>
      <c r="AD806" s="12">
        <f>Table1[[#This Row],[Profit$]]/Table1[[#This Row],[cost price$]]</f>
        <v>0.51515151515151503</v>
      </c>
    </row>
    <row r="807" spans="1:30" ht="15.75" customHeight="1" x14ac:dyDescent="0.3">
      <c r="A807" s="2">
        <v>806</v>
      </c>
      <c r="B807" s="2" t="s">
        <v>2527</v>
      </c>
      <c r="C807" s="3">
        <v>41944</v>
      </c>
      <c r="D807" s="3" t="str">
        <f>TEXT(Table1[[#This Row],[Order Date]],"MMMM")</f>
        <v>November</v>
      </c>
      <c r="E807" s="3" t="str">
        <f>TEXT(Table1[[#This Row],[Order Date]],"YYYy")</f>
        <v>2014</v>
      </c>
      <c r="F807" s="3">
        <v>41950</v>
      </c>
      <c r="G807" s="2" t="s">
        <v>47</v>
      </c>
      <c r="H807" s="2" t="s">
        <v>1330</v>
      </c>
      <c r="I807" s="2" t="s">
        <v>1331</v>
      </c>
      <c r="J807" s="2" t="s">
        <v>23</v>
      </c>
      <c r="K807" s="2" t="s">
        <v>24</v>
      </c>
      <c r="L807" s="2" t="s">
        <v>806</v>
      </c>
      <c r="M807" s="2" t="s">
        <v>454</v>
      </c>
      <c r="N807" s="2">
        <v>80219</v>
      </c>
      <c r="O807" s="2" t="s">
        <v>41</v>
      </c>
      <c r="P807" s="2" t="s">
        <v>2528</v>
      </c>
      <c r="Q807" s="2" t="s">
        <v>43</v>
      </c>
      <c r="R807" s="2" t="s">
        <v>65</v>
      </c>
      <c r="S807" s="2" t="s">
        <v>2529</v>
      </c>
      <c r="T807" s="6">
        <v>43.176000000000002</v>
      </c>
      <c r="U807" s="2">
        <v>3</v>
      </c>
      <c r="V807" s="9">
        <v>0.2</v>
      </c>
      <c r="W807" s="6">
        <v>4.3176000000000005</v>
      </c>
      <c r="X807" s="12">
        <f>Table1[[#This Row],[Profit$]]/Table1[[#This Row],[Sales$]]</f>
        <v>0.1</v>
      </c>
      <c r="Y807" s="13">
        <f>Table1[[#This Row],[Sales$]]-Table1[[#This Row],[Profit$]]</f>
        <v>38.858400000000003</v>
      </c>
      <c r="Z807" s="13">
        <f>Table1[[#This Row],[Sales$]]/Table1[[#This Row],[Quantity]]</f>
        <v>14.392000000000001</v>
      </c>
      <c r="AA807" s="13">
        <f>Table1[[#This Row],[Profit$]]/Table1[[#This Row],[Quantity]]</f>
        <v>1.4392000000000003</v>
      </c>
      <c r="AB807" s="4" t="str">
        <f>IF(Table1[[#This Row],[Profit$]]&lt;0,"loss","profit")</f>
        <v>profit</v>
      </c>
      <c r="AC807" s="4" t="str">
        <f>IF(Table1[[#This Row],[Discount]]&gt;0.2,"high",IF(Table1[[#This Row],[Discount]]&gt;0.1,"average","low"))</f>
        <v>average</v>
      </c>
      <c r="AD807" s="12">
        <f>Table1[[#This Row],[Profit$]]/Table1[[#This Row],[cost price$]]</f>
        <v>0.11111111111111112</v>
      </c>
    </row>
    <row r="808" spans="1:30" ht="15.75" customHeight="1" x14ac:dyDescent="0.3">
      <c r="A808" s="2">
        <v>807</v>
      </c>
      <c r="B808" s="2" t="s">
        <v>2527</v>
      </c>
      <c r="C808" s="3">
        <v>41944</v>
      </c>
      <c r="D808" s="3" t="str">
        <f>TEXT(Table1[[#This Row],[Order Date]],"MMMM")</f>
        <v>November</v>
      </c>
      <c r="E808" s="3" t="str">
        <f>TEXT(Table1[[#This Row],[Order Date]],"YYYy")</f>
        <v>2014</v>
      </c>
      <c r="F808" s="3">
        <v>41950</v>
      </c>
      <c r="G808" s="2" t="s">
        <v>47</v>
      </c>
      <c r="H808" s="2" t="s">
        <v>1330</v>
      </c>
      <c r="I808" s="2" t="s">
        <v>1331</v>
      </c>
      <c r="J808" s="2" t="s">
        <v>23</v>
      </c>
      <c r="K808" s="2" t="s">
        <v>24</v>
      </c>
      <c r="L808" s="2" t="s">
        <v>806</v>
      </c>
      <c r="M808" s="2" t="s">
        <v>454</v>
      </c>
      <c r="N808" s="2">
        <v>80219</v>
      </c>
      <c r="O808" s="2" t="s">
        <v>41</v>
      </c>
      <c r="P808" s="2" t="s">
        <v>2530</v>
      </c>
      <c r="Q808" s="2" t="s">
        <v>68</v>
      </c>
      <c r="R808" s="2" t="s">
        <v>69</v>
      </c>
      <c r="S808" s="2" t="s">
        <v>2531</v>
      </c>
      <c r="T808" s="6">
        <v>1983.9680000000001</v>
      </c>
      <c r="U808" s="2">
        <v>4</v>
      </c>
      <c r="V808" s="9">
        <v>0.2</v>
      </c>
      <c r="W808" s="6">
        <v>247.99599999999981</v>
      </c>
      <c r="X808" s="12">
        <f>Table1[[#This Row],[Profit$]]/Table1[[#This Row],[Sales$]]</f>
        <v>0.1249999999999999</v>
      </c>
      <c r="Y808" s="13">
        <f>Table1[[#This Row],[Sales$]]-Table1[[#This Row],[Profit$]]</f>
        <v>1735.9720000000002</v>
      </c>
      <c r="Z808" s="13">
        <f>Table1[[#This Row],[Sales$]]/Table1[[#This Row],[Quantity]]</f>
        <v>495.99200000000002</v>
      </c>
      <c r="AA808" s="13">
        <f>Table1[[#This Row],[Profit$]]/Table1[[#This Row],[Quantity]]</f>
        <v>61.998999999999953</v>
      </c>
      <c r="AB808" s="4" t="str">
        <f>IF(Table1[[#This Row],[Profit$]]&lt;0,"loss","profit")</f>
        <v>profit</v>
      </c>
      <c r="AC808" s="4" t="str">
        <f>IF(Table1[[#This Row],[Discount]]&gt;0.2,"high",IF(Table1[[#This Row],[Discount]]&gt;0.1,"average","low"))</f>
        <v>average</v>
      </c>
      <c r="AD808" s="12">
        <f>Table1[[#This Row],[Profit$]]/Table1[[#This Row],[cost price$]]</f>
        <v>0.14285714285714274</v>
      </c>
    </row>
    <row r="809" spans="1:30" ht="15.75" customHeight="1" x14ac:dyDescent="0.3">
      <c r="A809" s="2">
        <v>808</v>
      </c>
      <c r="B809" s="2" t="s">
        <v>2532</v>
      </c>
      <c r="C809" s="3">
        <v>42038</v>
      </c>
      <c r="D809" s="3" t="str">
        <f>TEXT(Table1[[#This Row],[Order Date]],"MMMM")</f>
        <v>February</v>
      </c>
      <c r="E809" s="3" t="str">
        <f>TEXT(Table1[[#This Row],[Order Date]],"YYYy")</f>
        <v>2015</v>
      </c>
      <c r="F809" s="3">
        <v>42040</v>
      </c>
      <c r="G809" s="2" t="s">
        <v>185</v>
      </c>
      <c r="H809" s="2" t="s">
        <v>1823</v>
      </c>
      <c r="I809" s="2" t="s">
        <v>1824</v>
      </c>
      <c r="J809" s="2" t="s">
        <v>23</v>
      </c>
      <c r="K809" s="2" t="s">
        <v>24</v>
      </c>
      <c r="L809" s="2" t="s">
        <v>2533</v>
      </c>
      <c r="M809" s="2" t="s">
        <v>135</v>
      </c>
      <c r="N809" s="2">
        <v>68104</v>
      </c>
      <c r="O809" s="2" t="s">
        <v>102</v>
      </c>
      <c r="P809" s="2" t="s">
        <v>1494</v>
      </c>
      <c r="Q809" s="2" t="s">
        <v>29</v>
      </c>
      <c r="R809" s="2" t="s">
        <v>62</v>
      </c>
      <c r="S809" s="2" t="s">
        <v>1495</v>
      </c>
      <c r="T809" s="6">
        <v>28.4</v>
      </c>
      <c r="U809" s="2">
        <v>2</v>
      </c>
      <c r="V809" s="9">
        <v>0</v>
      </c>
      <c r="W809" s="6">
        <v>11.076000000000001</v>
      </c>
      <c r="X809" s="12">
        <f>Table1[[#This Row],[Profit$]]/Table1[[#This Row],[Sales$]]</f>
        <v>0.39</v>
      </c>
      <c r="Y809" s="13">
        <f>Table1[[#This Row],[Sales$]]-Table1[[#This Row],[Profit$]]</f>
        <v>17.323999999999998</v>
      </c>
      <c r="Z809" s="13">
        <f>Table1[[#This Row],[Sales$]]/Table1[[#This Row],[Quantity]]</f>
        <v>14.2</v>
      </c>
      <c r="AA809" s="13">
        <f>Table1[[#This Row],[Profit$]]/Table1[[#This Row],[Quantity]]</f>
        <v>5.5380000000000003</v>
      </c>
      <c r="AB809" s="4" t="str">
        <f>IF(Table1[[#This Row],[Profit$]]&lt;0,"loss","profit")</f>
        <v>profit</v>
      </c>
      <c r="AC809" s="4" t="str">
        <f>IF(Table1[[#This Row],[Discount]]&gt;0.2,"high",IF(Table1[[#This Row],[Discount]]&gt;0.1,"average","low"))</f>
        <v>low</v>
      </c>
      <c r="AD809" s="12">
        <f>Table1[[#This Row],[Profit$]]/Table1[[#This Row],[cost price$]]</f>
        <v>0.63934426229508212</v>
      </c>
    </row>
    <row r="810" spans="1:30" ht="15.75" customHeight="1" x14ac:dyDescent="0.3">
      <c r="A810" s="2">
        <v>809</v>
      </c>
      <c r="B810" s="2" t="s">
        <v>2532</v>
      </c>
      <c r="C810" s="3">
        <v>42038</v>
      </c>
      <c r="D810" s="3" t="str">
        <f>TEXT(Table1[[#This Row],[Order Date]],"MMMM")</f>
        <v>February</v>
      </c>
      <c r="E810" s="3" t="str">
        <f>TEXT(Table1[[#This Row],[Order Date]],"YYYy")</f>
        <v>2015</v>
      </c>
      <c r="F810" s="3">
        <v>42040</v>
      </c>
      <c r="G810" s="2" t="s">
        <v>185</v>
      </c>
      <c r="H810" s="2" t="s">
        <v>1823</v>
      </c>
      <c r="I810" s="2" t="s">
        <v>1824</v>
      </c>
      <c r="J810" s="2" t="s">
        <v>23</v>
      </c>
      <c r="K810" s="2" t="s">
        <v>24</v>
      </c>
      <c r="L810" s="2" t="s">
        <v>2533</v>
      </c>
      <c r="M810" s="2" t="s">
        <v>135</v>
      </c>
      <c r="N810" s="2">
        <v>68104</v>
      </c>
      <c r="O810" s="2" t="s">
        <v>102</v>
      </c>
      <c r="P810" s="2" t="s">
        <v>2534</v>
      </c>
      <c r="Q810" s="2" t="s">
        <v>68</v>
      </c>
      <c r="R810" s="2" t="s">
        <v>158</v>
      </c>
      <c r="S810" s="2" t="s">
        <v>2535</v>
      </c>
      <c r="T810" s="6">
        <v>149.97</v>
      </c>
      <c r="U810" s="2">
        <v>3</v>
      </c>
      <c r="V810" s="9">
        <v>0</v>
      </c>
      <c r="W810" s="6">
        <v>50.989800000000002</v>
      </c>
      <c r="X810" s="12">
        <f>Table1[[#This Row],[Profit$]]/Table1[[#This Row],[Sales$]]</f>
        <v>0.34</v>
      </c>
      <c r="Y810" s="13">
        <f>Table1[[#This Row],[Sales$]]-Table1[[#This Row],[Profit$]]</f>
        <v>98.980199999999996</v>
      </c>
      <c r="Z810" s="13">
        <f>Table1[[#This Row],[Sales$]]/Table1[[#This Row],[Quantity]]</f>
        <v>49.99</v>
      </c>
      <c r="AA810" s="13">
        <f>Table1[[#This Row],[Profit$]]/Table1[[#This Row],[Quantity]]</f>
        <v>16.996600000000001</v>
      </c>
      <c r="AB810" s="4" t="str">
        <f>IF(Table1[[#This Row],[Profit$]]&lt;0,"loss","profit")</f>
        <v>profit</v>
      </c>
      <c r="AC810" s="4" t="str">
        <f>IF(Table1[[#This Row],[Discount]]&gt;0.2,"high",IF(Table1[[#This Row],[Discount]]&gt;0.1,"average","low"))</f>
        <v>low</v>
      </c>
      <c r="AD810" s="12">
        <f>Table1[[#This Row],[Profit$]]/Table1[[#This Row],[cost price$]]</f>
        <v>0.51515151515151525</v>
      </c>
    </row>
    <row r="811" spans="1:30" ht="15.75" customHeight="1" x14ac:dyDescent="0.3">
      <c r="A811" s="2">
        <v>810</v>
      </c>
      <c r="B811" s="2" t="s">
        <v>2536</v>
      </c>
      <c r="C811" s="3">
        <v>41925</v>
      </c>
      <c r="D811" s="3" t="str">
        <f>TEXT(Table1[[#This Row],[Order Date]],"MMMM")</f>
        <v>October</v>
      </c>
      <c r="E811" s="3" t="str">
        <f>TEXT(Table1[[#This Row],[Order Date]],"YYYy")</f>
        <v>2014</v>
      </c>
      <c r="F811" s="3">
        <v>41927</v>
      </c>
      <c r="G811" s="2" t="s">
        <v>185</v>
      </c>
      <c r="H811" s="2" t="s">
        <v>1976</v>
      </c>
      <c r="I811" s="2" t="s">
        <v>1977</v>
      </c>
      <c r="J811" s="2" t="s">
        <v>23</v>
      </c>
      <c r="K811" s="2" t="s">
        <v>24</v>
      </c>
      <c r="L811" s="2" t="s">
        <v>2537</v>
      </c>
      <c r="M811" s="2" t="s">
        <v>93</v>
      </c>
      <c r="N811" s="2">
        <v>98026</v>
      </c>
      <c r="O811" s="2" t="s">
        <v>41</v>
      </c>
      <c r="P811" s="2" t="s">
        <v>2538</v>
      </c>
      <c r="Q811" s="2" t="s">
        <v>43</v>
      </c>
      <c r="R811" s="2" t="s">
        <v>65</v>
      </c>
      <c r="S811" s="2" t="s">
        <v>2539</v>
      </c>
      <c r="T811" s="6">
        <v>11.52</v>
      </c>
      <c r="U811" s="2">
        <v>4</v>
      </c>
      <c r="V811" s="9">
        <v>0</v>
      </c>
      <c r="W811" s="6">
        <v>3.2256</v>
      </c>
      <c r="X811" s="12">
        <f>Table1[[#This Row],[Profit$]]/Table1[[#This Row],[Sales$]]</f>
        <v>0.28000000000000003</v>
      </c>
      <c r="Y811" s="13">
        <f>Table1[[#This Row],[Sales$]]-Table1[[#This Row],[Profit$]]</f>
        <v>8.2943999999999996</v>
      </c>
      <c r="Z811" s="13">
        <f>Table1[[#This Row],[Sales$]]/Table1[[#This Row],[Quantity]]</f>
        <v>2.88</v>
      </c>
      <c r="AA811" s="13">
        <f>Table1[[#This Row],[Profit$]]/Table1[[#This Row],[Quantity]]</f>
        <v>0.80640000000000001</v>
      </c>
      <c r="AB811" s="4" t="str">
        <f>IF(Table1[[#This Row],[Profit$]]&lt;0,"loss","profit")</f>
        <v>profit</v>
      </c>
      <c r="AC811" s="4" t="str">
        <f>IF(Table1[[#This Row],[Discount]]&gt;0.2,"high",IF(Table1[[#This Row],[Discount]]&gt;0.1,"average","low"))</f>
        <v>low</v>
      </c>
      <c r="AD811" s="12">
        <f>Table1[[#This Row],[Profit$]]/Table1[[#This Row],[cost price$]]</f>
        <v>0.3888888888888889</v>
      </c>
    </row>
    <row r="812" spans="1:30" ht="15.75" customHeight="1" x14ac:dyDescent="0.3">
      <c r="A812" s="2">
        <v>811</v>
      </c>
      <c r="B812" s="2" t="s">
        <v>2536</v>
      </c>
      <c r="C812" s="3">
        <v>41925</v>
      </c>
      <c r="D812" s="3" t="str">
        <f>TEXT(Table1[[#This Row],[Order Date]],"MMMM")</f>
        <v>October</v>
      </c>
      <c r="E812" s="3" t="str">
        <f>TEXT(Table1[[#This Row],[Order Date]],"YYYy")</f>
        <v>2014</v>
      </c>
      <c r="F812" s="3">
        <v>41927</v>
      </c>
      <c r="G812" s="2" t="s">
        <v>185</v>
      </c>
      <c r="H812" s="2" t="s">
        <v>1976</v>
      </c>
      <c r="I812" s="2" t="s">
        <v>1977</v>
      </c>
      <c r="J812" s="2" t="s">
        <v>23</v>
      </c>
      <c r="K812" s="2" t="s">
        <v>24</v>
      </c>
      <c r="L812" s="2" t="s">
        <v>2537</v>
      </c>
      <c r="M812" s="2" t="s">
        <v>93</v>
      </c>
      <c r="N812" s="2">
        <v>98026</v>
      </c>
      <c r="O812" s="2" t="s">
        <v>41</v>
      </c>
      <c r="P812" s="2" t="s">
        <v>1051</v>
      </c>
      <c r="Q812" s="2" t="s">
        <v>29</v>
      </c>
      <c r="R812" s="2" t="s">
        <v>53</v>
      </c>
      <c r="S812" s="2" t="s">
        <v>1052</v>
      </c>
      <c r="T812" s="6">
        <v>1298.55</v>
      </c>
      <c r="U812" s="2">
        <v>5</v>
      </c>
      <c r="V812" s="9">
        <v>0</v>
      </c>
      <c r="W812" s="6">
        <v>311.65199999999999</v>
      </c>
      <c r="X812" s="12">
        <f>Table1[[#This Row],[Profit$]]/Table1[[#This Row],[Sales$]]</f>
        <v>0.24</v>
      </c>
      <c r="Y812" s="13">
        <f>Table1[[#This Row],[Sales$]]-Table1[[#This Row],[Profit$]]</f>
        <v>986.89799999999991</v>
      </c>
      <c r="Z812" s="13">
        <f>Table1[[#This Row],[Sales$]]/Table1[[#This Row],[Quantity]]</f>
        <v>259.70999999999998</v>
      </c>
      <c r="AA812" s="13">
        <f>Table1[[#This Row],[Profit$]]/Table1[[#This Row],[Quantity]]</f>
        <v>62.330399999999997</v>
      </c>
      <c r="AB812" s="4" t="str">
        <f>IF(Table1[[#This Row],[Profit$]]&lt;0,"loss","profit")</f>
        <v>profit</v>
      </c>
      <c r="AC812" s="4" t="str">
        <f>IF(Table1[[#This Row],[Discount]]&gt;0.2,"high",IF(Table1[[#This Row],[Discount]]&gt;0.1,"average","low"))</f>
        <v>low</v>
      </c>
      <c r="AD812" s="12">
        <f>Table1[[#This Row],[Profit$]]/Table1[[#This Row],[cost price$]]</f>
        <v>0.31578947368421056</v>
      </c>
    </row>
    <row r="813" spans="1:30" ht="15.75" customHeight="1" x14ac:dyDescent="0.3">
      <c r="A813" s="2">
        <v>812</v>
      </c>
      <c r="B813" s="2" t="s">
        <v>2536</v>
      </c>
      <c r="C813" s="3">
        <v>41925</v>
      </c>
      <c r="D813" s="3" t="str">
        <f>TEXT(Table1[[#This Row],[Order Date]],"MMMM")</f>
        <v>October</v>
      </c>
      <c r="E813" s="3" t="str">
        <f>TEXT(Table1[[#This Row],[Order Date]],"YYYy")</f>
        <v>2014</v>
      </c>
      <c r="F813" s="3">
        <v>41927</v>
      </c>
      <c r="G813" s="2" t="s">
        <v>185</v>
      </c>
      <c r="H813" s="2" t="s">
        <v>1976</v>
      </c>
      <c r="I813" s="2" t="s">
        <v>1977</v>
      </c>
      <c r="J813" s="2" t="s">
        <v>23</v>
      </c>
      <c r="K813" s="2" t="s">
        <v>24</v>
      </c>
      <c r="L813" s="2" t="s">
        <v>2537</v>
      </c>
      <c r="M813" s="2" t="s">
        <v>93</v>
      </c>
      <c r="N813" s="2">
        <v>98026</v>
      </c>
      <c r="O813" s="2" t="s">
        <v>41</v>
      </c>
      <c r="P813" s="2" t="s">
        <v>2540</v>
      </c>
      <c r="Q813" s="2" t="s">
        <v>43</v>
      </c>
      <c r="R813" s="2" t="s">
        <v>75</v>
      </c>
      <c r="S813" s="2" t="s">
        <v>2541</v>
      </c>
      <c r="T813" s="6">
        <v>213.92</v>
      </c>
      <c r="U813" s="2">
        <v>4</v>
      </c>
      <c r="V813" s="9">
        <v>0</v>
      </c>
      <c r="W813" s="6">
        <v>62.036799999999971</v>
      </c>
      <c r="X813" s="12">
        <f>Table1[[#This Row],[Profit$]]/Table1[[#This Row],[Sales$]]</f>
        <v>0.28999999999999987</v>
      </c>
      <c r="Y813" s="13">
        <f>Table1[[#This Row],[Sales$]]-Table1[[#This Row],[Profit$]]</f>
        <v>151.88320000000002</v>
      </c>
      <c r="Z813" s="13">
        <f>Table1[[#This Row],[Sales$]]/Table1[[#This Row],[Quantity]]</f>
        <v>53.48</v>
      </c>
      <c r="AA813" s="13">
        <f>Table1[[#This Row],[Profit$]]/Table1[[#This Row],[Quantity]]</f>
        <v>15.509199999999993</v>
      </c>
      <c r="AB813" s="4" t="str">
        <f>IF(Table1[[#This Row],[Profit$]]&lt;0,"loss","profit")</f>
        <v>profit</v>
      </c>
      <c r="AC813" s="4" t="str">
        <f>IF(Table1[[#This Row],[Discount]]&gt;0.2,"high",IF(Table1[[#This Row],[Discount]]&gt;0.1,"average","low"))</f>
        <v>low</v>
      </c>
      <c r="AD813" s="12">
        <f>Table1[[#This Row],[Profit$]]/Table1[[#This Row],[cost price$]]</f>
        <v>0.4084507042253519</v>
      </c>
    </row>
    <row r="814" spans="1:30" ht="15.75" customHeight="1" x14ac:dyDescent="0.3">
      <c r="A814" s="2">
        <v>813</v>
      </c>
      <c r="B814" s="2" t="s">
        <v>2536</v>
      </c>
      <c r="C814" s="3">
        <v>41925</v>
      </c>
      <c r="D814" s="3" t="str">
        <f>TEXT(Table1[[#This Row],[Order Date]],"MMMM")</f>
        <v>October</v>
      </c>
      <c r="E814" s="3" t="str">
        <f>TEXT(Table1[[#This Row],[Order Date]],"YYYy")</f>
        <v>2014</v>
      </c>
      <c r="F814" s="3">
        <v>41927</v>
      </c>
      <c r="G814" s="2" t="s">
        <v>185</v>
      </c>
      <c r="H814" s="2" t="s">
        <v>1976</v>
      </c>
      <c r="I814" s="2" t="s">
        <v>1977</v>
      </c>
      <c r="J814" s="2" t="s">
        <v>23</v>
      </c>
      <c r="K814" s="2" t="s">
        <v>24</v>
      </c>
      <c r="L814" s="2" t="s">
        <v>2537</v>
      </c>
      <c r="M814" s="2" t="s">
        <v>93</v>
      </c>
      <c r="N814" s="2">
        <v>98026</v>
      </c>
      <c r="O814" s="2" t="s">
        <v>41</v>
      </c>
      <c r="P814" s="2" t="s">
        <v>2151</v>
      </c>
      <c r="Q814" s="2" t="s">
        <v>68</v>
      </c>
      <c r="R814" s="2" t="s">
        <v>158</v>
      </c>
      <c r="S814" s="2" t="s">
        <v>2152</v>
      </c>
      <c r="T814" s="6">
        <v>25.78</v>
      </c>
      <c r="U814" s="2">
        <v>2</v>
      </c>
      <c r="V814" s="9">
        <v>0</v>
      </c>
      <c r="W814" s="6">
        <v>2.5779999999999994</v>
      </c>
      <c r="X814" s="12">
        <f>Table1[[#This Row],[Profit$]]/Table1[[#This Row],[Sales$]]</f>
        <v>9.9999999999999978E-2</v>
      </c>
      <c r="Y814" s="13">
        <f>Table1[[#This Row],[Sales$]]-Table1[[#This Row],[Profit$]]</f>
        <v>23.202000000000002</v>
      </c>
      <c r="Z814" s="13">
        <f>Table1[[#This Row],[Sales$]]/Table1[[#This Row],[Quantity]]</f>
        <v>12.89</v>
      </c>
      <c r="AA814" s="13">
        <f>Table1[[#This Row],[Profit$]]/Table1[[#This Row],[Quantity]]</f>
        <v>1.2889999999999997</v>
      </c>
      <c r="AB814" s="4" t="str">
        <f>IF(Table1[[#This Row],[Profit$]]&lt;0,"loss","profit")</f>
        <v>profit</v>
      </c>
      <c r="AC814" s="4" t="str">
        <f>IF(Table1[[#This Row],[Discount]]&gt;0.2,"high",IF(Table1[[#This Row],[Discount]]&gt;0.1,"average","low"))</f>
        <v>low</v>
      </c>
      <c r="AD814" s="12">
        <f>Table1[[#This Row],[Profit$]]/Table1[[#This Row],[cost price$]]</f>
        <v>0.11111111111111108</v>
      </c>
    </row>
    <row r="815" spans="1:30" ht="15.75" customHeight="1" x14ac:dyDescent="0.3">
      <c r="A815" s="2">
        <v>814</v>
      </c>
      <c r="B815" s="2" t="s">
        <v>2542</v>
      </c>
      <c r="C815" s="3">
        <v>42869</v>
      </c>
      <c r="D815" s="3" t="str">
        <f>TEXT(Table1[[#This Row],[Order Date]],"MMMM")</f>
        <v>May</v>
      </c>
      <c r="E815" s="3" t="str">
        <f>TEXT(Table1[[#This Row],[Order Date]],"YYYy")</f>
        <v>2017</v>
      </c>
      <c r="F815" s="3">
        <v>42869</v>
      </c>
      <c r="G815" s="2" t="s">
        <v>1290</v>
      </c>
      <c r="H815" s="2" t="s">
        <v>2543</v>
      </c>
      <c r="I815" s="2" t="s">
        <v>2544</v>
      </c>
      <c r="J815" s="2" t="s">
        <v>23</v>
      </c>
      <c r="K815" s="2" t="s">
        <v>24</v>
      </c>
      <c r="L815" s="2" t="s">
        <v>2545</v>
      </c>
      <c r="M815" s="2" t="s">
        <v>40</v>
      </c>
      <c r="N815" s="2">
        <v>92704</v>
      </c>
      <c r="O815" s="2" t="s">
        <v>41</v>
      </c>
      <c r="P815" s="2" t="s">
        <v>2525</v>
      </c>
      <c r="Q815" s="2" t="s">
        <v>29</v>
      </c>
      <c r="R815" s="2" t="s">
        <v>62</v>
      </c>
      <c r="S815" s="2" t="s">
        <v>2526</v>
      </c>
      <c r="T815" s="6">
        <v>18.28</v>
      </c>
      <c r="U815" s="2">
        <v>2</v>
      </c>
      <c r="V815" s="9">
        <v>0</v>
      </c>
      <c r="W815" s="6">
        <v>6.2151999999999994</v>
      </c>
      <c r="X815" s="12">
        <f>Table1[[#This Row],[Profit$]]/Table1[[#This Row],[Sales$]]</f>
        <v>0.33999999999999997</v>
      </c>
      <c r="Y815" s="13">
        <f>Table1[[#This Row],[Sales$]]-Table1[[#This Row],[Profit$]]</f>
        <v>12.064800000000002</v>
      </c>
      <c r="Z815" s="13">
        <f>Table1[[#This Row],[Sales$]]/Table1[[#This Row],[Quantity]]</f>
        <v>9.14</v>
      </c>
      <c r="AA815" s="13">
        <f>Table1[[#This Row],[Profit$]]/Table1[[#This Row],[Quantity]]</f>
        <v>3.1075999999999997</v>
      </c>
      <c r="AB815" s="4" t="str">
        <f>IF(Table1[[#This Row],[Profit$]]&lt;0,"loss","profit")</f>
        <v>profit</v>
      </c>
      <c r="AC815" s="4" t="str">
        <f>IF(Table1[[#This Row],[Discount]]&gt;0.2,"high",IF(Table1[[#This Row],[Discount]]&gt;0.1,"average","low"))</f>
        <v>low</v>
      </c>
      <c r="AD815" s="12">
        <f>Table1[[#This Row],[Profit$]]/Table1[[#This Row],[cost price$]]</f>
        <v>0.51515151515151503</v>
      </c>
    </row>
    <row r="816" spans="1:30" ht="15.75" customHeight="1" x14ac:dyDescent="0.3">
      <c r="A816" s="2">
        <v>815</v>
      </c>
      <c r="B816" s="2" t="s">
        <v>2542</v>
      </c>
      <c r="C816" s="3">
        <v>42869</v>
      </c>
      <c r="D816" s="3" t="str">
        <f>TEXT(Table1[[#This Row],[Order Date]],"MMMM")</f>
        <v>May</v>
      </c>
      <c r="E816" s="3" t="str">
        <f>TEXT(Table1[[#This Row],[Order Date]],"YYYy")</f>
        <v>2017</v>
      </c>
      <c r="F816" s="3">
        <v>42869</v>
      </c>
      <c r="G816" s="2" t="s">
        <v>1290</v>
      </c>
      <c r="H816" s="2" t="s">
        <v>2543</v>
      </c>
      <c r="I816" s="2" t="s">
        <v>2544</v>
      </c>
      <c r="J816" s="2" t="s">
        <v>23</v>
      </c>
      <c r="K816" s="2" t="s">
        <v>24</v>
      </c>
      <c r="L816" s="2" t="s">
        <v>2545</v>
      </c>
      <c r="M816" s="2" t="s">
        <v>40</v>
      </c>
      <c r="N816" s="2">
        <v>92704</v>
      </c>
      <c r="O816" s="2" t="s">
        <v>41</v>
      </c>
      <c r="P816" s="2" t="s">
        <v>2546</v>
      </c>
      <c r="Q816" s="2" t="s">
        <v>68</v>
      </c>
      <c r="R816" s="2" t="s">
        <v>158</v>
      </c>
      <c r="S816" s="2" t="s">
        <v>2547</v>
      </c>
      <c r="T816" s="6">
        <v>1399.93</v>
      </c>
      <c r="U816" s="2">
        <v>7</v>
      </c>
      <c r="V816" s="9">
        <v>0</v>
      </c>
      <c r="W816" s="6">
        <v>601.96990000000005</v>
      </c>
      <c r="X816" s="12">
        <f>Table1[[#This Row],[Profit$]]/Table1[[#This Row],[Sales$]]</f>
        <v>0.43</v>
      </c>
      <c r="Y816" s="13">
        <f>Table1[[#This Row],[Sales$]]-Table1[[#This Row],[Profit$]]</f>
        <v>797.96010000000001</v>
      </c>
      <c r="Z816" s="13">
        <f>Table1[[#This Row],[Sales$]]/Table1[[#This Row],[Quantity]]</f>
        <v>199.99</v>
      </c>
      <c r="AA816" s="13">
        <f>Table1[[#This Row],[Profit$]]/Table1[[#This Row],[Quantity]]</f>
        <v>85.995700000000014</v>
      </c>
      <c r="AB816" s="4" t="str">
        <f>IF(Table1[[#This Row],[Profit$]]&lt;0,"loss","profit")</f>
        <v>profit</v>
      </c>
      <c r="AC816" s="4" t="str">
        <f>IF(Table1[[#This Row],[Discount]]&gt;0.2,"high",IF(Table1[[#This Row],[Discount]]&gt;0.1,"average","low"))</f>
        <v>low</v>
      </c>
      <c r="AD816" s="12">
        <f>Table1[[#This Row],[Profit$]]/Table1[[#This Row],[cost price$]]</f>
        <v>0.75438596491228072</v>
      </c>
    </row>
    <row r="817" spans="1:30" ht="15.75" customHeight="1" x14ac:dyDescent="0.3">
      <c r="A817" s="2">
        <v>816</v>
      </c>
      <c r="B817" s="2" t="s">
        <v>2548</v>
      </c>
      <c r="C817" s="3">
        <v>42083</v>
      </c>
      <c r="D817" s="3" t="str">
        <f>TEXT(Table1[[#This Row],[Order Date]],"MMMM")</f>
        <v>March</v>
      </c>
      <c r="E817" s="3" t="str">
        <f>TEXT(Table1[[#This Row],[Order Date]],"YYYy")</f>
        <v>2015</v>
      </c>
      <c r="F817" s="3">
        <v>42086</v>
      </c>
      <c r="G817" s="2" t="s">
        <v>185</v>
      </c>
      <c r="H817" s="2" t="s">
        <v>2549</v>
      </c>
      <c r="I817" s="2" t="s">
        <v>2550</v>
      </c>
      <c r="J817" s="2" t="s">
        <v>38</v>
      </c>
      <c r="K817" s="2" t="s">
        <v>24</v>
      </c>
      <c r="L817" s="2" t="s">
        <v>2551</v>
      </c>
      <c r="M817" s="2" t="s">
        <v>111</v>
      </c>
      <c r="N817" s="2">
        <v>53209</v>
      </c>
      <c r="O817" s="2" t="s">
        <v>102</v>
      </c>
      <c r="P817" s="2" t="s">
        <v>767</v>
      </c>
      <c r="Q817" s="2" t="s">
        <v>43</v>
      </c>
      <c r="R817" s="2" t="s">
        <v>87</v>
      </c>
      <c r="S817" s="2" t="s">
        <v>768</v>
      </c>
      <c r="T817" s="6">
        <v>51.84</v>
      </c>
      <c r="U817" s="2">
        <v>8</v>
      </c>
      <c r="V817" s="9">
        <v>0</v>
      </c>
      <c r="W817" s="6">
        <v>24.883200000000002</v>
      </c>
      <c r="X817" s="12">
        <f>Table1[[#This Row],[Profit$]]/Table1[[#This Row],[Sales$]]</f>
        <v>0.48000000000000004</v>
      </c>
      <c r="Y817" s="13">
        <f>Table1[[#This Row],[Sales$]]-Table1[[#This Row],[Profit$]]</f>
        <v>26.956800000000001</v>
      </c>
      <c r="Z817" s="13">
        <f>Table1[[#This Row],[Sales$]]/Table1[[#This Row],[Quantity]]</f>
        <v>6.48</v>
      </c>
      <c r="AA817" s="13">
        <f>Table1[[#This Row],[Profit$]]/Table1[[#This Row],[Quantity]]</f>
        <v>3.1104000000000003</v>
      </c>
      <c r="AB817" s="4" t="str">
        <f>IF(Table1[[#This Row],[Profit$]]&lt;0,"loss","profit")</f>
        <v>profit</v>
      </c>
      <c r="AC817" s="4" t="str">
        <f>IF(Table1[[#This Row],[Discount]]&gt;0.2,"high",IF(Table1[[#This Row],[Discount]]&gt;0.1,"average","low"))</f>
        <v>low</v>
      </c>
      <c r="AD817" s="12">
        <f>Table1[[#This Row],[Profit$]]/Table1[[#This Row],[cost price$]]</f>
        <v>0.92307692307692313</v>
      </c>
    </row>
    <row r="818" spans="1:30" ht="15.75" customHeight="1" x14ac:dyDescent="0.3">
      <c r="A818" s="2">
        <v>817</v>
      </c>
      <c r="B818" s="2" t="s">
        <v>2552</v>
      </c>
      <c r="C818" s="3">
        <v>42628</v>
      </c>
      <c r="D818" s="3" t="str">
        <f>TEXT(Table1[[#This Row],[Order Date]],"MMMM")</f>
        <v>September</v>
      </c>
      <c r="E818" s="3" t="str">
        <f>TEXT(Table1[[#This Row],[Order Date]],"YYYy")</f>
        <v>2016</v>
      </c>
      <c r="F818" s="3">
        <v>42632</v>
      </c>
      <c r="G818" s="2" t="s">
        <v>47</v>
      </c>
      <c r="H818" s="2" t="s">
        <v>1774</v>
      </c>
      <c r="I818" s="2" t="s">
        <v>1775</v>
      </c>
      <c r="J818" s="2" t="s">
        <v>23</v>
      </c>
      <c r="K818" s="2" t="s">
        <v>24</v>
      </c>
      <c r="L818" s="2" t="s">
        <v>143</v>
      </c>
      <c r="M818" s="2" t="s">
        <v>144</v>
      </c>
      <c r="N818" s="2">
        <v>19140</v>
      </c>
      <c r="O818" s="2" t="s">
        <v>145</v>
      </c>
      <c r="P818" s="2" t="s">
        <v>2553</v>
      </c>
      <c r="Q818" s="2" t="s">
        <v>43</v>
      </c>
      <c r="R818" s="2" t="s">
        <v>87</v>
      </c>
      <c r="S818" s="2" t="s">
        <v>2554</v>
      </c>
      <c r="T818" s="6">
        <v>5.3440000000000003</v>
      </c>
      <c r="U818" s="2">
        <v>1</v>
      </c>
      <c r="V818" s="9">
        <v>0.2</v>
      </c>
      <c r="W818" s="6">
        <v>1.8703999999999998</v>
      </c>
      <c r="X818" s="12">
        <f>Table1[[#This Row],[Profit$]]/Table1[[#This Row],[Sales$]]</f>
        <v>0.35</v>
      </c>
      <c r="Y818" s="13">
        <f>Table1[[#This Row],[Sales$]]-Table1[[#This Row],[Profit$]]</f>
        <v>3.4736000000000002</v>
      </c>
      <c r="Z818" s="13">
        <f>Table1[[#This Row],[Sales$]]/Table1[[#This Row],[Quantity]]</f>
        <v>5.3440000000000003</v>
      </c>
      <c r="AA818" s="13">
        <f>Table1[[#This Row],[Profit$]]/Table1[[#This Row],[Quantity]]</f>
        <v>1.8703999999999998</v>
      </c>
      <c r="AB818" s="4" t="str">
        <f>IF(Table1[[#This Row],[Profit$]]&lt;0,"loss","profit")</f>
        <v>profit</v>
      </c>
      <c r="AC818" s="4" t="str">
        <f>IF(Table1[[#This Row],[Discount]]&gt;0.2,"high",IF(Table1[[#This Row],[Discount]]&gt;0.1,"average","low"))</f>
        <v>average</v>
      </c>
      <c r="AD818" s="12">
        <f>Table1[[#This Row],[Profit$]]/Table1[[#This Row],[cost price$]]</f>
        <v>0.53846153846153832</v>
      </c>
    </row>
    <row r="819" spans="1:30" ht="15.75" customHeight="1" x14ac:dyDescent="0.3">
      <c r="A819" s="2">
        <v>818</v>
      </c>
      <c r="B819" s="2" t="s">
        <v>2555</v>
      </c>
      <c r="C819" s="3">
        <v>41818</v>
      </c>
      <c r="D819" s="3" t="str">
        <f>TEXT(Table1[[#This Row],[Order Date]],"MMMM")</f>
        <v>June</v>
      </c>
      <c r="E819" s="3" t="str">
        <f>TEXT(Table1[[#This Row],[Order Date]],"YYYy")</f>
        <v>2014</v>
      </c>
      <c r="F819" s="3">
        <v>41822</v>
      </c>
      <c r="G819" s="2" t="s">
        <v>47</v>
      </c>
      <c r="H819" s="2" t="s">
        <v>1908</v>
      </c>
      <c r="I819" s="2" t="s">
        <v>1909</v>
      </c>
      <c r="J819" s="2" t="s">
        <v>23</v>
      </c>
      <c r="K819" s="2" t="s">
        <v>24</v>
      </c>
      <c r="L819" s="2" t="s">
        <v>143</v>
      </c>
      <c r="M819" s="2" t="s">
        <v>144</v>
      </c>
      <c r="N819" s="2">
        <v>19140</v>
      </c>
      <c r="O819" s="2" t="s">
        <v>145</v>
      </c>
      <c r="P819" s="2" t="s">
        <v>401</v>
      </c>
      <c r="Q819" s="2" t="s">
        <v>43</v>
      </c>
      <c r="R819" s="2" t="s">
        <v>87</v>
      </c>
      <c r="S819" s="2" t="s">
        <v>402</v>
      </c>
      <c r="T819" s="6">
        <v>41.472000000000008</v>
      </c>
      <c r="U819" s="2">
        <v>8</v>
      </c>
      <c r="V819" s="9">
        <v>0.2</v>
      </c>
      <c r="W819" s="6">
        <v>14.5152</v>
      </c>
      <c r="X819" s="12">
        <f>Table1[[#This Row],[Profit$]]/Table1[[#This Row],[Sales$]]</f>
        <v>0.34999999999999992</v>
      </c>
      <c r="Y819" s="13">
        <f>Table1[[#This Row],[Sales$]]-Table1[[#This Row],[Profit$]]</f>
        <v>26.956800000000008</v>
      </c>
      <c r="Z819" s="13">
        <f>Table1[[#This Row],[Sales$]]/Table1[[#This Row],[Quantity]]</f>
        <v>5.1840000000000011</v>
      </c>
      <c r="AA819" s="13">
        <f>Table1[[#This Row],[Profit$]]/Table1[[#This Row],[Quantity]]</f>
        <v>1.8144</v>
      </c>
      <c r="AB819" s="4" t="str">
        <f>IF(Table1[[#This Row],[Profit$]]&lt;0,"loss","profit")</f>
        <v>profit</v>
      </c>
      <c r="AC819" s="4" t="str">
        <f>IF(Table1[[#This Row],[Discount]]&gt;0.2,"high",IF(Table1[[#This Row],[Discount]]&gt;0.1,"average","low"))</f>
        <v>average</v>
      </c>
      <c r="AD819" s="12">
        <f>Table1[[#This Row],[Profit$]]/Table1[[#This Row],[cost price$]]</f>
        <v>0.53846153846153832</v>
      </c>
    </row>
    <row r="820" spans="1:30" ht="15.75" customHeight="1" x14ac:dyDescent="0.3">
      <c r="A820" s="2">
        <v>819</v>
      </c>
      <c r="B820" s="2" t="s">
        <v>2555</v>
      </c>
      <c r="C820" s="3">
        <v>41818</v>
      </c>
      <c r="D820" s="3" t="str">
        <f>TEXT(Table1[[#This Row],[Order Date]],"MMMM")</f>
        <v>June</v>
      </c>
      <c r="E820" s="3" t="str">
        <f>TEXT(Table1[[#This Row],[Order Date]],"YYYy")</f>
        <v>2014</v>
      </c>
      <c r="F820" s="3">
        <v>41822</v>
      </c>
      <c r="G820" s="2" t="s">
        <v>47</v>
      </c>
      <c r="H820" s="2" t="s">
        <v>1908</v>
      </c>
      <c r="I820" s="2" t="s">
        <v>1909</v>
      </c>
      <c r="J820" s="2" t="s">
        <v>23</v>
      </c>
      <c r="K820" s="2" t="s">
        <v>24</v>
      </c>
      <c r="L820" s="2" t="s">
        <v>143</v>
      </c>
      <c r="M820" s="2" t="s">
        <v>144</v>
      </c>
      <c r="N820" s="2">
        <v>19140</v>
      </c>
      <c r="O820" s="2" t="s">
        <v>145</v>
      </c>
      <c r="P820" s="2" t="s">
        <v>2556</v>
      </c>
      <c r="Q820" s="2" t="s">
        <v>43</v>
      </c>
      <c r="R820" s="2" t="s">
        <v>72</v>
      </c>
      <c r="S820" s="2" t="s">
        <v>2557</v>
      </c>
      <c r="T820" s="6">
        <v>3.168000000000001</v>
      </c>
      <c r="U820" s="2">
        <v>3</v>
      </c>
      <c r="V820" s="9">
        <v>0.7</v>
      </c>
      <c r="W820" s="6">
        <v>-2.4287999999999998</v>
      </c>
      <c r="X820" s="12">
        <f>Table1[[#This Row],[Profit$]]/Table1[[#This Row],[Sales$]]</f>
        <v>-0.76666666666666639</v>
      </c>
      <c r="Y820" s="13">
        <f>Table1[[#This Row],[Sales$]]-Table1[[#This Row],[Profit$]]</f>
        <v>5.5968000000000009</v>
      </c>
      <c r="Z820" s="13">
        <f>Table1[[#This Row],[Sales$]]/Table1[[#This Row],[Quantity]]</f>
        <v>1.0560000000000003</v>
      </c>
      <c r="AA820" s="13">
        <f>Table1[[#This Row],[Profit$]]/Table1[[#This Row],[Quantity]]</f>
        <v>-0.80959999999999999</v>
      </c>
      <c r="AB820" s="4" t="str">
        <f>IF(Table1[[#This Row],[Profit$]]&lt;0,"loss","profit")</f>
        <v>loss</v>
      </c>
      <c r="AC820" s="4" t="str">
        <f>IF(Table1[[#This Row],[Discount]]&gt;0.2,"high",IF(Table1[[#This Row],[Discount]]&gt;0.1,"average","low"))</f>
        <v>high</v>
      </c>
      <c r="AD820" s="12">
        <f>Table1[[#This Row],[Profit$]]/Table1[[#This Row],[cost price$]]</f>
        <v>-0.4339622641509433</v>
      </c>
    </row>
    <row r="821" spans="1:30" ht="15.75" customHeight="1" x14ac:dyDescent="0.3">
      <c r="A821" s="2">
        <v>820</v>
      </c>
      <c r="B821" s="2" t="s">
        <v>2555</v>
      </c>
      <c r="C821" s="3">
        <v>41818</v>
      </c>
      <c r="D821" s="3" t="str">
        <f>TEXT(Table1[[#This Row],[Order Date]],"MMMM")</f>
        <v>June</v>
      </c>
      <c r="E821" s="3" t="str">
        <f>TEXT(Table1[[#This Row],[Order Date]],"YYYy")</f>
        <v>2014</v>
      </c>
      <c r="F821" s="3">
        <v>41822</v>
      </c>
      <c r="G821" s="2" t="s">
        <v>47</v>
      </c>
      <c r="H821" s="2" t="s">
        <v>1908</v>
      </c>
      <c r="I821" s="2" t="s">
        <v>1909</v>
      </c>
      <c r="J821" s="2" t="s">
        <v>23</v>
      </c>
      <c r="K821" s="2" t="s">
        <v>24</v>
      </c>
      <c r="L821" s="2" t="s">
        <v>143</v>
      </c>
      <c r="M821" s="2" t="s">
        <v>144</v>
      </c>
      <c r="N821" s="2">
        <v>19140</v>
      </c>
      <c r="O821" s="2" t="s">
        <v>145</v>
      </c>
      <c r="P821" s="2" t="s">
        <v>2558</v>
      </c>
      <c r="Q821" s="2" t="s">
        <v>29</v>
      </c>
      <c r="R821" s="2" t="s">
        <v>33</v>
      </c>
      <c r="S821" s="2" t="s">
        <v>2559</v>
      </c>
      <c r="T821" s="6">
        <v>1228.4649999999999</v>
      </c>
      <c r="U821" s="2">
        <v>5</v>
      </c>
      <c r="V821" s="9">
        <v>0.3</v>
      </c>
      <c r="W821" s="6">
        <v>0</v>
      </c>
      <c r="X821" s="12">
        <f>Table1[[#This Row],[Profit$]]/Table1[[#This Row],[Sales$]]</f>
        <v>0</v>
      </c>
      <c r="Y821" s="13">
        <f>Table1[[#This Row],[Sales$]]-Table1[[#This Row],[Profit$]]</f>
        <v>1228.4649999999999</v>
      </c>
      <c r="Z821" s="13">
        <f>Table1[[#This Row],[Sales$]]/Table1[[#This Row],[Quantity]]</f>
        <v>245.69299999999998</v>
      </c>
      <c r="AA821" s="13">
        <f>Table1[[#This Row],[Profit$]]/Table1[[#This Row],[Quantity]]</f>
        <v>0</v>
      </c>
      <c r="AB821" s="4" t="str">
        <f>IF(Table1[[#This Row],[Profit$]]&lt;0,"loss","profit")</f>
        <v>profit</v>
      </c>
      <c r="AC821" s="4" t="str">
        <f>IF(Table1[[#This Row],[Discount]]&gt;0.2,"high",IF(Table1[[#This Row],[Discount]]&gt;0.1,"average","low"))</f>
        <v>high</v>
      </c>
      <c r="AD821" s="12">
        <f>Table1[[#This Row],[Profit$]]/Table1[[#This Row],[cost price$]]</f>
        <v>0</v>
      </c>
    </row>
    <row r="822" spans="1:30" ht="15.75" customHeight="1" x14ac:dyDescent="0.3">
      <c r="A822" s="2">
        <v>821</v>
      </c>
      <c r="B822" s="2" t="s">
        <v>2555</v>
      </c>
      <c r="C822" s="3">
        <v>41818</v>
      </c>
      <c r="D822" s="3" t="str">
        <f>TEXT(Table1[[#This Row],[Order Date]],"MMMM")</f>
        <v>June</v>
      </c>
      <c r="E822" s="3" t="str">
        <f>TEXT(Table1[[#This Row],[Order Date]],"YYYy")</f>
        <v>2014</v>
      </c>
      <c r="F822" s="3">
        <v>41822</v>
      </c>
      <c r="G822" s="2" t="s">
        <v>47</v>
      </c>
      <c r="H822" s="2" t="s">
        <v>1908</v>
      </c>
      <c r="I822" s="2" t="s">
        <v>1909</v>
      </c>
      <c r="J822" s="2" t="s">
        <v>23</v>
      </c>
      <c r="K822" s="2" t="s">
        <v>24</v>
      </c>
      <c r="L822" s="2" t="s">
        <v>143</v>
      </c>
      <c r="M822" s="2" t="s">
        <v>144</v>
      </c>
      <c r="N822" s="2">
        <v>19140</v>
      </c>
      <c r="O822" s="2" t="s">
        <v>145</v>
      </c>
      <c r="P822" s="2" t="s">
        <v>2560</v>
      </c>
      <c r="Q822" s="2" t="s">
        <v>43</v>
      </c>
      <c r="R822" s="2" t="s">
        <v>72</v>
      </c>
      <c r="S822" s="2" t="s">
        <v>2561</v>
      </c>
      <c r="T822" s="6">
        <v>31.086000000000006</v>
      </c>
      <c r="U822" s="2">
        <v>3</v>
      </c>
      <c r="V822" s="9">
        <v>0.7</v>
      </c>
      <c r="W822" s="6">
        <v>-22.796399999999991</v>
      </c>
      <c r="X822" s="12">
        <f>Table1[[#This Row],[Profit$]]/Table1[[#This Row],[Sales$]]</f>
        <v>-0.73333333333333295</v>
      </c>
      <c r="Y822" s="13">
        <f>Table1[[#This Row],[Sales$]]-Table1[[#This Row],[Profit$]]</f>
        <v>53.882399999999997</v>
      </c>
      <c r="Z822" s="13">
        <f>Table1[[#This Row],[Sales$]]/Table1[[#This Row],[Quantity]]</f>
        <v>10.362000000000002</v>
      </c>
      <c r="AA822" s="13">
        <f>Table1[[#This Row],[Profit$]]/Table1[[#This Row],[Quantity]]</f>
        <v>-7.5987999999999971</v>
      </c>
      <c r="AB822" s="4" t="str">
        <f>IF(Table1[[#This Row],[Profit$]]&lt;0,"loss","profit")</f>
        <v>loss</v>
      </c>
      <c r="AC822" s="4" t="str">
        <f>IF(Table1[[#This Row],[Discount]]&gt;0.2,"high",IF(Table1[[#This Row],[Discount]]&gt;0.1,"average","low"))</f>
        <v>high</v>
      </c>
      <c r="AD822" s="12">
        <f>Table1[[#This Row],[Profit$]]/Table1[[#This Row],[cost price$]]</f>
        <v>-0.42307692307692296</v>
      </c>
    </row>
    <row r="823" spans="1:30" ht="15.75" customHeight="1" x14ac:dyDescent="0.3">
      <c r="A823" s="2">
        <v>822</v>
      </c>
      <c r="B823" s="2" t="s">
        <v>2555</v>
      </c>
      <c r="C823" s="3">
        <v>41818</v>
      </c>
      <c r="D823" s="3" t="str">
        <f>TEXT(Table1[[#This Row],[Order Date]],"MMMM")</f>
        <v>June</v>
      </c>
      <c r="E823" s="3" t="str">
        <f>TEXT(Table1[[#This Row],[Order Date]],"YYYy")</f>
        <v>2014</v>
      </c>
      <c r="F823" s="3">
        <v>41822</v>
      </c>
      <c r="G823" s="2" t="s">
        <v>47</v>
      </c>
      <c r="H823" s="2" t="s">
        <v>1908</v>
      </c>
      <c r="I823" s="2" t="s">
        <v>1909</v>
      </c>
      <c r="J823" s="2" t="s">
        <v>23</v>
      </c>
      <c r="K823" s="2" t="s">
        <v>24</v>
      </c>
      <c r="L823" s="2" t="s">
        <v>143</v>
      </c>
      <c r="M823" s="2" t="s">
        <v>144</v>
      </c>
      <c r="N823" s="2">
        <v>19140</v>
      </c>
      <c r="O823" s="2" t="s">
        <v>145</v>
      </c>
      <c r="P823" s="2" t="s">
        <v>2562</v>
      </c>
      <c r="Q823" s="2" t="s">
        <v>43</v>
      </c>
      <c r="R823" s="2" t="s">
        <v>87</v>
      </c>
      <c r="S823" s="2" t="s">
        <v>2563</v>
      </c>
      <c r="T823" s="6">
        <v>335.52</v>
      </c>
      <c r="U823" s="2">
        <v>4</v>
      </c>
      <c r="V823" s="9">
        <v>0.2</v>
      </c>
      <c r="W823" s="6">
        <v>117.43199999999999</v>
      </c>
      <c r="X823" s="12">
        <f>Table1[[#This Row],[Profit$]]/Table1[[#This Row],[Sales$]]</f>
        <v>0.35</v>
      </c>
      <c r="Y823" s="13">
        <f>Table1[[#This Row],[Sales$]]-Table1[[#This Row],[Profit$]]</f>
        <v>218.08799999999999</v>
      </c>
      <c r="Z823" s="13">
        <f>Table1[[#This Row],[Sales$]]/Table1[[#This Row],[Quantity]]</f>
        <v>83.88</v>
      </c>
      <c r="AA823" s="13">
        <f>Table1[[#This Row],[Profit$]]/Table1[[#This Row],[Quantity]]</f>
        <v>29.357999999999997</v>
      </c>
      <c r="AB823" s="4" t="str">
        <f>IF(Table1[[#This Row],[Profit$]]&lt;0,"loss","profit")</f>
        <v>profit</v>
      </c>
      <c r="AC823" s="4" t="str">
        <f>IF(Table1[[#This Row],[Discount]]&gt;0.2,"high",IF(Table1[[#This Row],[Discount]]&gt;0.1,"average","low"))</f>
        <v>average</v>
      </c>
      <c r="AD823" s="12">
        <f>Table1[[#This Row],[Profit$]]/Table1[[#This Row],[cost price$]]</f>
        <v>0.53846153846153844</v>
      </c>
    </row>
    <row r="824" spans="1:30" ht="15.75" customHeight="1" x14ac:dyDescent="0.3">
      <c r="A824" s="2">
        <v>823</v>
      </c>
      <c r="B824" s="2" t="s">
        <v>2564</v>
      </c>
      <c r="C824" s="3">
        <v>42906</v>
      </c>
      <c r="D824" s="3" t="str">
        <f>TEXT(Table1[[#This Row],[Order Date]],"MMMM")</f>
        <v>June</v>
      </c>
      <c r="E824" s="3" t="str">
        <f>TEXT(Table1[[#This Row],[Order Date]],"YYYy")</f>
        <v>2017</v>
      </c>
      <c r="F824" s="3">
        <v>42913</v>
      </c>
      <c r="G824" s="2" t="s">
        <v>47</v>
      </c>
      <c r="H824" s="2" t="s">
        <v>2565</v>
      </c>
      <c r="I824" s="2" t="s">
        <v>2566</v>
      </c>
      <c r="J824" s="2" t="s">
        <v>23</v>
      </c>
      <c r="K824" s="2" t="s">
        <v>24</v>
      </c>
      <c r="L824" s="2" t="s">
        <v>1093</v>
      </c>
      <c r="M824" s="2" t="s">
        <v>787</v>
      </c>
      <c r="N824" s="2">
        <v>7109</v>
      </c>
      <c r="O824" s="2" t="s">
        <v>145</v>
      </c>
      <c r="P824" s="2" t="s">
        <v>2567</v>
      </c>
      <c r="Q824" s="2" t="s">
        <v>68</v>
      </c>
      <c r="R824" s="2" t="s">
        <v>158</v>
      </c>
      <c r="S824" s="2" t="s">
        <v>2568</v>
      </c>
      <c r="T824" s="6">
        <v>239.96999999999997</v>
      </c>
      <c r="U824" s="2">
        <v>3</v>
      </c>
      <c r="V824" s="9">
        <v>0</v>
      </c>
      <c r="W824" s="6">
        <v>71.990999999999985</v>
      </c>
      <c r="X824" s="12">
        <f>Table1[[#This Row],[Profit$]]/Table1[[#This Row],[Sales$]]</f>
        <v>0.3</v>
      </c>
      <c r="Y824" s="13">
        <f>Table1[[#This Row],[Sales$]]-Table1[[#This Row],[Profit$]]</f>
        <v>167.97899999999998</v>
      </c>
      <c r="Z824" s="13">
        <f>Table1[[#This Row],[Sales$]]/Table1[[#This Row],[Quantity]]</f>
        <v>79.989999999999995</v>
      </c>
      <c r="AA824" s="13">
        <f>Table1[[#This Row],[Profit$]]/Table1[[#This Row],[Quantity]]</f>
        <v>23.996999999999996</v>
      </c>
      <c r="AB824" s="4" t="str">
        <f>IF(Table1[[#This Row],[Profit$]]&lt;0,"loss","profit")</f>
        <v>profit</v>
      </c>
      <c r="AC824" s="4" t="str">
        <f>IF(Table1[[#This Row],[Discount]]&gt;0.2,"high",IF(Table1[[#This Row],[Discount]]&gt;0.1,"average","low"))</f>
        <v>low</v>
      </c>
      <c r="AD824" s="12">
        <f>Table1[[#This Row],[Profit$]]/Table1[[#This Row],[cost price$]]</f>
        <v>0.42857142857142855</v>
      </c>
    </row>
    <row r="825" spans="1:30" ht="15.75" customHeight="1" x14ac:dyDescent="0.3">
      <c r="A825" s="2">
        <v>824</v>
      </c>
      <c r="B825" s="2" t="s">
        <v>2564</v>
      </c>
      <c r="C825" s="3">
        <v>42906</v>
      </c>
      <c r="D825" s="3" t="str">
        <f>TEXT(Table1[[#This Row],[Order Date]],"MMMM")</f>
        <v>June</v>
      </c>
      <c r="E825" s="3" t="str">
        <f>TEXT(Table1[[#This Row],[Order Date]],"YYYy")</f>
        <v>2017</v>
      </c>
      <c r="F825" s="3">
        <v>42913</v>
      </c>
      <c r="G825" s="2" t="s">
        <v>47</v>
      </c>
      <c r="H825" s="2" t="s">
        <v>2565</v>
      </c>
      <c r="I825" s="2" t="s">
        <v>2566</v>
      </c>
      <c r="J825" s="2" t="s">
        <v>23</v>
      </c>
      <c r="K825" s="2" t="s">
        <v>24</v>
      </c>
      <c r="L825" s="2" t="s">
        <v>1093</v>
      </c>
      <c r="M825" s="2" t="s">
        <v>787</v>
      </c>
      <c r="N825" s="2">
        <v>7109</v>
      </c>
      <c r="O825" s="2" t="s">
        <v>145</v>
      </c>
      <c r="P825" s="2" t="s">
        <v>2367</v>
      </c>
      <c r="Q825" s="2" t="s">
        <v>43</v>
      </c>
      <c r="R825" s="2" t="s">
        <v>44</v>
      </c>
      <c r="S825" s="2" t="s">
        <v>2368</v>
      </c>
      <c r="T825" s="6">
        <v>9.82</v>
      </c>
      <c r="U825" s="2">
        <v>2</v>
      </c>
      <c r="V825" s="9">
        <v>0</v>
      </c>
      <c r="W825" s="6">
        <v>4.8117999999999999</v>
      </c>
      <c r="X825" s="12">
        <f>Table1[[#This Row],[Profit$]]/Table1[[#This Row],[Sales$]]</f>
        <v>0.49</v>
      </c>
      <c r="Y825" s="13">
        <f>Table1[[#This Row],[Sales$]]-Table1[[#This Row],[Profit$]]</f>
        <v>5.0082000000000004</v>
      </c>
      <c r="Z825" s="13">
        <f>Table1[[#This Row],[Sales$]]/Table1[[#This Row],[Quantity]]</f>
        <v>4.91</v>
      </c>
      <c r="AA825" s="13">
        <f>Table1[[#This Row],[Profit$]]/Table1[[#This Row],[Quantity]]</f>
        <v>2.4058999999999999</v>
      </c>
      <c r="AB825" s="4" t="str">
        <f>IF(Table1[[#This Row],[Profit$]]&lt;0,"loss","profit")</f>
        <v>profit</v>
      </c>
      <c r="AC825" s="4" t="str">
        <f>IF(Table1[[#This Row],[Discount]]&gt;0.2,"high",IF(Table1[[#This Row],[Discount]]&gt;0.1,"average","low"))</f>
        <v>low</v>
      </c>
      <c r="AD825" s="12">
        <f>Table1[[#This Row],[Profit$]]/Table1[[#This Row],[cost price$]]</f>
        <v>0.96078431372549011</v>
      </c>
    </row>
    <row r="826" spans="1:30" ht="15.75" customHeight="1" x14ac:dyDescent="0.3">
      <c r="A826" s="2">
        <v>825</v>
      </c>
      <c r="B826" s="2" t="s">
        <v>2569</v>
      </c>
      <c r="C826" s="3">
        <v>41768</v>
      </c>
      <c r="D826" s="3" t="str">
        <f>TEXT(Table1[[#This Row],[Order Date]],"MMMM")</f>
        <v>May</v>
      </c>
      <c r="E826" s="3" t="str">
        <f>TEXT(Table1[[#This Row],[Order Date]],"YYYy")</f>
        <v>2014</v>
      </c>
      <c r="F826" s="3">
        <v>41774</v>
      </c>
      <c r="G826" s="2" t="s">
        <v>47</v>
      </c>
      <c r="H826" s="2" t="s">
        <v>2570</v>
      </c>
      <c r="I826" s="2" t="s">
        <v>2571</v>
      </c>
      <c r="J826" s="2" t="s">
        <v>23</v>
      </c>
      <c r="K826" s="2" t="s">
        <v>24</v>
      </c>
      <c r="L826" s="2" t="s">
        <v>124</v>
      </c>
      <c r="M826" s="2" t="s">
        <v>40</v>
      </c>
      <c r="N826" s="2">
        <v>94110</v>
      </c>
      <c r="O826" s="2" t="s">
        <v>41</v>
      </c>
      <c r="P826" s="2" t="s">
        <v>2572</v>
      </c>
      <c r="Q826" s="2" t="s">
        <v>68</v>
      </c>
      <c r="R826" s="2" t="s">
        <v>158</v>
      </c>
      <c r="S826" s="2" t="s">
        <v>2573</v>
      </c>
      <c r="T826" s="6">
        <v>67.8</v>
      </c>
      <c r="U826" s="2">
        <v>4</v>
      </c>
      <c r="V826" s="9">
        <v>0</v>
      </c>
      <c r="W826" s="6">
        <v>4.0679999999999978</v>
      </c>
      <c r="X826" s="12">
        <f>Table1[[#This Row],[Profit$]]/Table1[[#This Row],[Sales$]]</f>
        <v>5.999999999999997E-2</v>
      </c>
      <c r="Y826" s="13">
        <f>Table1[[#This Row],[Sales$]]-Table1[[#This Row],[Profit$]]</f>
        <v>63.731999999999999</v>
      </c>
      <c r="Z826" s="13">
        <f>Table1[[#This Row],[Sales$]]/Table1[[#This Row],[Quantity]]</f>
        <v>16.95</v>
      </c>
      <c r="AA826" s="13">
        <f>Table1[[#This Row],[Profit$]]/Table1[[#This Row],[Quantity]]</f>
        <v>1.0169999999999995</v>
      </c>
      <c r="AB826" s="4" t="str">
        <f>IF(Table1[[#This Row],[Profit$]]&lt;0,"loss","profit")</f>
        <v>profit</v>
      </c>
      <c r="AC826" s="4" t="str">
        <f>IF(Table1[[#This Row],[Discount]]&gt;0.2,"high",IF(Table1[[#This Row],[Discount]]&gt;0.1,"average","low"))</f>
        <v>low</v>
      </c>
      <c r="AD826" s="12">
        <f>Table1[[#This Row],[Profit$]]/Table1[[#This Row],[cost price$]]</f>
        <v>6.382978723404252E-2</v>
      </c>
    </row>
    <row r="827" spans="1:30" ht="15.75" customHeight="1" x14ac:dyDescent="0.3">
      <c r="A827" s="2">
        <v>826</v>
      </c>
      <c r="B827" s="2" t="s">
        <v>2569</v>
      </c>
      <c r="C827" s="3">
        <v>41768</v>
      </c>
      <c r="D827" s="3" t="str">
        <f>TEXT(Table1[[#This Row],[Order Date]],"MMMM")</f>
        <v>May</v>
      </c>
      <c r="E827" s="3" t="str">
        <f>TEXT(Table1[[#This Row],[Order Date]],"YYYy")</f>
        <v>2014</v>
      </c>
      <c r="F827" s="3">
        <v>41774</v>
      </c>
      <c r="G827" s="2" t="s">
        <v>47</v>
      </c>
      <c r="H827" s="2" t="s">
        <v>2570</v>
      </c>
      <c r="I827" s="2" t="s">
        <v>2571</v>
      </c>
      <c r="J827" s="2" t="s">
        <v>23</v>
      </c>
      <c r="K827" s="2" t="s">
        <v>24</v>
      </c>
      <c r="L827" s="2" t="s">
        <v>124</v>
      </c>
      <c r="M827" s="2" t="s">
        <v>40</v>
      </c>
      <c r="N827" s="2">
        <v>94110</v>
      </c>
      <c r="O827" s="2" t="s">
        <v>41</v>
      </c>
      <c r="P827" s="2" t="s">
        <v>855</v>
      </c>
      <c r="Q827" s="2" t="s">
        <v>68</v>
      </c>
      <c r="R827" s="2" t="s">
        <v>158</v>
      </c>
      <c r="S827" s="2" t="s">
        <v>856</v>
      </c>
      <c r="T827" s="6">
        <v>167.97</v>
      </c>
      <c r="U827" s="2">
        <v>3</v>
      </c>
      <c r="V827" s="9">
        <v>0</v>
      </c>
      <c r="W827" s="6">
        <v>40.31280000000001</v>
      </c>
      <c r="X827" s="12">
        <f>Table1[[#This Row],[Profit$]]/Table1[[#This Row],[Sales$]]</f>
        <v>0.24000000000000007</v>
      </c>
      <c r="Y827" s="13">
        <f>Table1[[#This Row],[Sales$]]-Table1[[#This Row],[Profit$]]</f>
        <v>127.65719999999999</v>
      </c>
      <c r="Z827" s="13">
        <f>Table1[[#This Row],[Sales$]]/Table1[[#This Row],[Quantity]]</f>
        <v>55.99</v>
      </c>
      <c r="AA827" s="13">
        <f>Table1[[#This Row],[Profit$]]/Table1[[#This Row],[Quantity]]</f>
        <v>13.437600000000003</v>
      </c>
      <c r="AB827" s="4" t="str">
        <f>IF(Table1[[#This Row],[Profit$]]&lt;0,"loss","profit")</f>
        <v>profit</v>
      </c>
      <c r="AC827" s="4" t="str">
        <f>IF(Table1[[#This Row],[Discount]]&gt;0.2,"high",IF(Table1[[#This Row],[Discount]]&gt;0.1,"average","low"))</f>
        <v>low</v>
      </c>
      <c r="AD827" s="12">
        <f>Table1[[#This Row],[Profit$]]/Table1[[#This Row],[cost price$]]</f>
        <v>0.31578947368421062</v>
      </c>
    </row>
    <row r="828" spans="1:30" ht="15.75" customHeight="1" x14ac:dyDescent="0.3">
      <c r="A828" s="2">
        <v>827</v>
      </c>
      <c r="B828" s="2" t="s">
        <v>2574</v>
      </c>
      <c r="C828" s="3">
        <v>42968</v>
      </c>
      <c r="D828" s="3" t="str">
        <f>TEXT(Table1[[#This Row],[Order Date]],"MMMM")</f>
        <v>August</v>
      </c>
      <c r="E828" s="3" t="str">
        <f>TEXT(Table1[[#This Row],[Order Date]],"YYYy")</f>
        <v>2017</v>
      </c>
      <c r="F828" s="3">
        <v>42975</v>
      </c>
      <c r="G828" s="2" t="s">
        <v>47</v>
      </c>
      <c r="H828" s="2" t="s">
        <v>1880</v>
      </c>
      <c r="I828" s="2" t="s">
        <v>1881</v>
      </c>
      <c r="J828" s="2" t="s">
        <v>23</v>
      </c>
      <c r="K828" s="2" t="s">
        <v>24</v>
      </c>
      <c r="L828" s="2" t="s">
        <v>932</v>
      </c>
      <c r="M828" s="2" t="s">
        <v>226</v>
      </c>
      <c r="N828" s="2">
        <v>55044</v>
      </c>
      <c r="O828" s="2" t="s">
        <v>102</v>
      </c>
      <c r="P828" s="2" t="s">
        <v>2575</v>
      </c>
      <c r="Q828" s="2" t="s">
        <v>43</v>
      </c>
      <c r="R828" s="2" t="s">
        <v>266</v>
      </c>
      <c r="S828" s="2" t="s">
        <v>2576</v>
      </c>
      <c r="T828" s="6">
        <v>35</v>
      </c>
      <c r="U828" s="2">
        <v>7</v>
      </c>
      <c r="V828" s="9">
        <v>0</v>
      </c>
      <c r="W828" s="6">
        <v>16.8</v>
      </c>
      <c r="X828" s="12">
        <f>Table1[[#This Row],[Profit$]]/Table1[[#This Row],[Sales$]]</f>
        <v>0.48000000000000004</v>
      </c>
      <c r="Y828" s="13">
        <f>Table1[[#This Row],[Sales$]]-Table1[[#This Row],[Profit$]]</f>
        <v>18.2</v>
      </c>
      <c r="Z828" s="13">
        <f>Table1[[#This Row],[Sales$]]/Table1[[#This Row],[Quantity]]</f>
        <v>5</v>
      </c>
      <c r="AA828" s="13">
        <f>Table1[[#This Row],[Profit$]]/Table1[[#This Row],[Quantity]]</f>
        <v>2.4</v>
      </c>
      <c r="AB828" s="4" t="str">
        <f>IF(Table1[[#This Row],[Profit$]]&lt;0,"loss","profit")</f>
        <v>profit</v>
      </c>
      <c r="AC828" s="4" t="str">
        <f>IF(Table1[[#This Row],[Discount]]&gt;0.2,"high",IF(Table1[[#This Row],[Discount]]&gt;0.1,"average","low"))</f>
        <v>low</v>
      </c>
      <c r="AD828" s="12">
        <f>Table1[[#This Row],[Profit$]]/Table1[[#This Row],[cost price$]]</f>
        <v>0.92307692307692313</v>
      </c>
    </row>
    <row r="829" spans="1:30" ht="15.75" customHeight="1" x14ac:dyDescent="0.3">
      <c r="A829" s="2">
        <v>828</v>
      </c>
      <c r="B829" s="2" t="s">
        <v>2574</v>
      </c>
      <c r="C829" s="3">
        <v>42968</v>
      </c>
      <c r="D829" s="3" t="str">
        <f>TEXT(Table1[[#This Row],[Order Date]],"MMMM")</f>
        <v>August</v>
      </c>
      <c r="E829" s="3" t="str">
        <f>TEXT(Table1[[#This Row],[Order Date]],"YYYy")</f>
        <v>2017</v>
      </c>
      <c r="F829" s="3">
        <v>42975</v>
      </c>
      <c r="G829" s="2" t="s">
        <v>47</v>
      </c>
      <c r="H829" s="2" t="s">
        <v>1880</v>
      </c>
      <c r="I829" s="2" t="s">
        <v>1881</v>
      </c>
      <c r="J829" s="2" t="s">
        <v>23</v>
      </c>
      <c r="K829" s="2" t="s">
        <v>24</v>
      </c>
      <c r="L829" s="2" t="s">
        <v>932</v>
      </c>
      <c r="M829" s="2" t="s">
        <v>226</v>
      </c>
      <c r="N829" s="2">
        <v>55044</v>
      </c>
      <c r="O829" s="2" t="s">
        <v>102</v>
      </c>
      <c r="P829" s="2" t="s">
        <v>2577</v>
      </c>
      <c r="Q829" s="2" t="s">
        <v>43</v>
      </c>
      <c r="R829" s="2" t="s">
        <v>576</v>
      </c>
      <c r="S829" s="2" t="s">
        <v>2578</v>
      </c>
      <c r="T829" s="6">
        <v>37.24</v>
      </c>
      <c r="U829" s="2">
        <v>4</v>
      </c>
      <c r="V829" s="9">
        <v>0</v>
      </c>
      <c r="W829" s="6">
        <v>10.799599999999998</v>
      </c>
      <c r="X829" s="12">
        <f>Table1[[#This Row],[Profit$]]/Table1[[#This Row],[Sales$]]</f>
        <v>0.28999999999999992</v>
      </c>
      <c r="Y829" s="13">
        <f>Table1[[#This Row],[Sales$]]-Table1[[#This Row],[Profit$]]</f>
        <v>26.440400000000004</v>
      </c>
      <c r="Z829" s="13">
        <f>Table1[[#This Row],[Sales$]]/Table1[[#This Row],[Quantity]]</f>
        <v>9.31</v>
      </c>
      <c r="AA829" s="13">
        <f>Table1[[#This Row],[Profit$]]/Table1[[#This Row],[Quantity]]</f>
        <v>2.6998999999999995</v>
      </c>
      <c r="AB829" s="4" t="str">
        <f>IF(Table1[[#This Row],[Profit$]]&lt;0,"loss","profit")</f>
        <v>profit</v>
      </c>
      <c r="AC829" s="4" t="str">
        <f>IF(Table1[[#This Row],[Discount]]&gt;0.2,"high",IF(Table1[[#This Row],[Discount]]&gt;0.1,"average","low"))</f>
        <v>low</v>
      </c>
      <c r="AD829" s="12">
        <f>Table1[[#This Row],[Profit$]]/Table1[[#This Row],[cost price$]]</f>
        <v>0.40845070422535196</v>
      </c>
    </row>
    <row r="830" spans="1:30" ht="15.75" customHeight="1" x14ac:dyDescent="0.3">
      <c r="A830" s="2">
        <v>829</v>
      </c>
      <c r="B830" s="2" t="s">
        <v>2574</v>
      </c>
      <c r="C830" s="3">
        <v>42968</v>
      </c>
      <c r="D830" s="3" t="str">
        <f>TEXT(Table1[[#This Row],[Order Date]],"MMMM")</f>
        <v>August</v>
      </c>
      <c r="E830" s="3" t="str">
        <f>TEXT(Table1[[#This Row],[Order Date]],"YYYy")</f>
        <v>2017</v>
      </c>
      <c r="F830" s="3">
        <v>42975</v>
      </c>
      <c r="G830" s="2" t="s">
        <v>47</v>
      </c>
      <c r="H830" s="2" t="s">
        <v>1880</v>
      </c>
      <c r="I830" s="2" t="s">
        <v>1881</v>
      </c>
      <c r="J830" s="2" t="s">
        <v>23</v>
      </c>
      <c r="K830" s="2" t="s">
        <v>24</v>
      </c>
      <c r="L830" s="2" t="s">
        <v>932</v>
      </c>
      <c r="M830" s="2" t="s">
        <v>226</v>
      </c>
      <c r="N830" s="2">
        <v>55044</v>
      </c>
      <c r="O830" s="2" t="s">
        <v>102</v>
      </c>
      <c r="P830" s="2" t="s">
        <v>2579</v>
      </c>
      <c r="Q830" s="2" t="s">
        <v>43</v>
      </c>
      <c r="R830" s="2" t="s">
        <v>170</v>
      </c>
      <c r="S830" s="2" t="s">
        <v>2580</v>
      </c>
      <c r="T830" s="6">
        <v>15.28</v>
      </c>
      <c r="U830" s="2">
        <v>2</v>
      </c>
      <c r="V830" s="9">
        <v>0</v>
      </c>
      <c r="W830" s="6">
        <v>7.4871999999999996</v>
      </c>
      <c r="X830" s="12">
        <f>Table1[[#This Row],[Profit$]]/Table1[[#This Row],[Sales$]]</f>
        <v>0.49</v>
      </c>
      <c r="Y830" s="13">
        <f>Table1[[#This Row],[Sales$]]-Table1[[#This Row],[Profit$]]</f>
        <v>7.7927999999999997</v>
      </c>
      <c r="Z830" s="13">
        <f>Table1[[#This Row],[Sales$]]/Table1[[#This Row],[Quantity]]</f>
        <v>7.64</v>
      </c>
      <c r="AA830" s="13">
        <f>Table1[[#This Row],[Profit$]]/Table1[[#This Row],[Quantity]]</f>
        <v>3.7435999999999998</v>
      </c>
      <c r="AB830" s="4" t="str">
        <f>IF(Table1[[#This Row],[Profit$]]&lt;0,"loss","profit")</f>
        <v>profit</v>
      </c>
      <c r="AC830" s="4" t="str">
        <f>IF(Table1[[#This Row],[Discount]]&gt;0.2,"high",IF(Table1[[#This Row],[Discount]]&gt;0.1,"average","low"))</f>
        <v>low</v>
      </c>
      <c r="AD830" s="12">
        <f>Table1[[#This Row],[Profit$]]/Table1[[#This Row],[cost price$]]</f>
        <v>0.96078431372549022</v>
      </c>
    </row>
    <row r="831" spans="1:30" ht="15.75" customHeight="1" x14ac:dyDescent="0.3">
      <c r="A831" s="2">
        <v>830</v>
      </c>
      <c r="B831" s="2" t="s">
        <v>2581</v>
      </c>
      <c r="C831" s="3">
        <v>42902</v>
      </c>
      <c r="D831" s="3" t="str">
        <f>TEXT(Table1[[#This Row],[Order Date]],"MMMM")</f>
        <v>June</v>
      </c>
      <c r="E831" s="3" t="str">
        <f>TEXT(Table1[[#This Row],[Order Date]],"YYYy")</f>
        <v>2017</v>
      </c>
      <c r="F831" s="3">
        <v>42907</v>
      </c>
      <c r="G831" s="2" t="s">
        <v>20</v>
      </c>
      <c r="H831" s="2" t="s">
        <v>329</v>
      </c>
      <c r="I831" s="2" t="s">
        <v>330</v>
      </c>
      <c r="J831" s="2" t="s">
        <v>23</v>
      </c>
      <c r="K831" s="2" t="s">
        <v>24</v>
      </c>
      <c r="L831" s="2" t="s">
        <v>2582</v>
      </c>
      <c r="M831" s="2" t="s">
        <v>26</v>
      </c>
      <c r="N831" s="2">
        <v>41042</v>
      </c>
      <c r="O831" s="2" t="s">
        <v>27</v>
      </c>
      <c r="P831" s="2" t="s">
        <v>2583</v>
      </c>
      <c r="Q831" s="2" t="s">
        <v>29</v>
      </c>
      <c r="R831" s="2" t="s">
        <v>33</v>
      </c>
      <c r="S831" s="2" t="s">
        <v>2584</v>
      </c>
      <c r="T831" s="6">
        <v>301.95999999999998</v>
      </c>
      <c r="U831" s="2">
        <v>2</v>
      </c>
      <c r="V831" s="9">
        <v>0</v>
      </c>
      <c r="W831" s="6">
        <v>90.587999999999965</v>
      </c>
      <c r="X831" s="12">
        <f>Table1[[#This Row],[Profit$]]/Table1[[#This Row],[Sales$]]</f>
        <v>0.29999999999999993</v>
      </c>
      <c r="Y831" s="13">
        <f>Table1[[#This Row],[Sales$]]-Table1[[#This Row],[Profit$]]</f>
        <v>211.37200000000001</v>
      </c>
      <c r="Z831" s="13">
        <f>Table1[[#This Row],[Sales$]]/Table1[[#This Row],[Quantity]]</f>
        <v>150.97999999999999</v>
      </c>
      <c r="AA831" s="13">
        <f>Table1[[#This Row],[Profit$]]/Table1[[#This Row],[Quantity]]</f>
        <v>45.293999999999983</v>
      </c>
      <c r="AB831" s="4" t="str">
        <f>IF(Table1[[#This Row],[Profit$]]&lt;0,"loss","profit")</f>
        <v>profit</v>
      </c>
      <c r="AC831" s="4" t="str">
        <f>IF(Table1[[#This Row],[Discount]]&gt;0.2,"high",IF(Table1[[#This Row],[Discount]]&gt;0.1,"average","low"))</f>
        <v>low</v>
      </c>
      <c r="AD831" s="12">
        <f>Table1[[#This Row],[Profit$]]/Table1[[#This Row],[cost price$]]</f>
        <v>0.42857142857142838</v>
      </c>
    </row>
    <row r="832" spans="1:30" ht="15.75" customHeight="1" x14ac:dyDescent="0.3">
      <c r="A832" s="2">
        <v>831</v>
      </c>
      <c r="B832" s="2" t="s">
        <v>2581</v>
      </c>
      <c r="C832" s="3">
        <v>42902</v>
      </c>
      <c r="D832" s="3" t="str">
        <f>TEXT(Table1[[#This Row],[Order Date]],"MMMM")</f>
        <v>June</v>
      </c>
      <c r="E832" s="3" t="str">
        <f>TEXT(Table1[[#This Row],[Order Date]],"YYYy")</f>
        <v>2017</v>
      </c>
      <c r="F832" s="3">
        <v>42907</v>
      </c>
      <c r="G832" s="2" t="s">
        <v>20</v>
      </c>
      <c r="H832" s="2" t="s">
        <v>329</v>
      </c>
      <c r="I832" s="2" t="s">
        <v>330</v>
      </c>
      <c r="J832" s="2" t="s">
        <v>23</v>
      </c>
      <c r="K832" s="2" t="s">
        <v>24</v>
      </c>
      <c r="L832" s="2" t="s">
        <v>2582</v>
      </c>
      <c r="M832" s="2" t="s">
        <v>26</v>
      </c>
      <c r="N832" s="2">
        <v>41042</v>
      </c>
      <c r="O832" s="2" t="s">
        <v>27</v>
      </c>
      <c r="P832" s="2" t="s">
        <v>2585</v>
      </c>
      <c r="Q832" s="2" t="s">
        <v>43</v>
      </c>
      <c r="R832" s="2" t="s">
        <v>75</v>
      </c>
      <c r="S832" s="2" t="s">
        <v>2586</v>
      </c>
      <c r="T832" s="6">
        <v>180.66</v>
      </c>
      <c r="U832" s="2">
        <v>3</v>
      </c>
      <c r="V832" s="9">
        <v>0</v>
      </c>
      <c r="W832" s="6">
        <v>50.584800000000008</v>
      </c>
      <c r="X832" s="12">
        <f>Table1[[#This Row],[Profit$]]/Table1[[#This Row],[Sales$]]</f>
        <v>0.28000000000000003</v>
      </c>
      <c r="Y832" s="13">
        <f>Table1[[#This Row],[Sales$]]-Table1[[#This Row],[Profit$]]</f>
        <v>130.0752</v>
      </c>
      <c r="Z832" s="13">
        <f>Table1[[#This Row],[Sales$]]/Table1[[#This Row],[Quantity]]</f>
        <v>60.22</v>
      </c>
      <c r="AA832" s="13">
        <f>Table1[[#This Row],[Profit$]]/Table1[[#This Row],[Quantity]]</f>
        <v>16.861600000000003</v>
      </c>
      <c r="AB832" s="4" t="str">
        <f>IF(Table1[[#This Row],[Profit$]]&lt;0,"loss","profit")</f>
        <v>profit</v>
      </c>
      <c r="AC832" s="4" t="str">
        <f>IF(Table1[[#This Row],[Discount]]&gt;0.2,"high",IF(Table1[[#This Row],[Discount]]&gt;0.1,"average","low"))</f>
        <v>low</v>
      </c>
      <c r="AD832" s="12">
        <f>Table1[[#This Row],[Profit$]]/Table1[[#This Row],[cost price$]]</f>
        <v>0.38888888888888895</v>
      </c>
    </row>
    <row r="833" spans="1:30" ht="15.75" customHeight="1" x14ac:dyDescent="0.3">
      <c r="A833" s="2">
        <v>832</v>
      </c>
      <c r="B833" s="2" t="s">
        <v>2581</v>
      </c>
      <c r="C833" s="3">
        <v>42902</v>
      </c>
      <c r="D833" s="3" t="str">
        <f>TEXT(Table1[[#This Row],[Order Date]],"MMMM")</f>
        <v>June</v>
      </c>
      <c r="E833" s="3" t="str">
        <f>TEXT(Table1[[#This Row],[Order Date]],"YYYy")</f>
        <v>2017</v>
      </c>
      <c r="F833" s="3">
        <v>42907</v>
      </c>
      <c r="G833" s="2" t="s">
        <v>20</v>
      </c>
      <c r="H833" s="2" t="s">
        <v>329</v>
      </c>
      <c r="I833" s="2" t="s">
        <v>330</v>
      </c>
      <c r="J833" s="2" t="s">
        <v>23</v>
      </c>
      <c r="K833" s="2" t="s">
        <v>24</v>
      </c>
      <c r="L833" s="2" t="s">
        <v>2582</v>
      </c>
      <c r="M833" s="2" t="s">
        <v>26</v>
      </c>
      <c r="N833" s="2">
        <v>41042</v>
      </c>
      <c r="O833" s="2" t="s">
        <v>27</v>
      </c>
      <c r="P833" s="2" t="s">
        <v>2587</v>
      </c>
      <c r="Q833" s="2" t="s">
        <v>68</v>
      </c>
      <c r="R833" s="2" t="s">
        <v>69</v>
      </c>
      <c r="S833" s="2" t="s">
        <v>2588</v>
      </c>
      <c r="T833" s="6">
        <v>191.98</v>
      </c>
      <c r="U833" s="2">
        <v>2</v>
      </c>
      <c r="V833" s="9">
        <v>0</v>
      </c>
      <c r="W833" s="6">
        <v>51.834599999999995</v>
      </c>
      <c r="X833" s="12">
        <f>Table1[[#This Row],[Profit$]]/Table1[[#This Row],[Sales$]]</f>
        <v>0.26999999999999996</v>
      </c>
      <c r="Y833" s="13">
        <f>Table1[[#This Row],[Sales$]]-Table1[[#This Row],[Profit$]]</f>
        <v>140.1454</v>
      </c>
      <c r="Z833" s="13">
        <f>Table1[[#This Row],[Sales$]]/Table1[[#This Row],[Quantity]]</f>
        <v>95.99</v>
      </c>
      <c r="AA833" s="13">
        <f>Table1[[#This Row],[Profit$]]/Table1[[#This Row],[Quantity]]</f>
        <v>25.917299999999997</v>
      </c>
      <c r="AB833" s="4" t="str">
        <f>IF(Table1[[#This Row],[Profit$]]&lt;0,"loss","profit")</f>
        <v>profit</v>
      </c>
      <c r="AC833" s="4" t="str">
        <f>IF(Table1[[#This Row],[Discount]]&gt;0.2,"high",IF(Table1[[#This Row],[Discount]]&gt;0.1,"average","low"))</f>
        <v>low</v>
      </c>
      <c r="AD833" s="12">
        <f>Table1[[#This Row],[Profit$]]/Table1[[#This Row],[cost price$]]</f>
        <v>0.36986301369863012</v>
      </c>
    </row>
    <row r="834" spans="1:30" ht="15.75" customHeight="1" x14ac:dyDescent="0.3">
      <c r="A834" s="2">
        <v>833</v>
      </c>
      <c r="B834" s="2" t="s">
        <v>2581</v>
      </c>
      <c r="C834" s="3">
        <v>42902</v>
      </c>
      <c r="D834" s="3" t="str">
        <f>TEXT(Table1[[#This Row],[Order Date]],"MMMM")</f>
        <v>June</v>
      </c>
      <c r="E834" s="3" t="str">
        <f>TEXT(Table1[[#This Row],[Order Date]],"YYYy")</f>
        <v>2017</v>
      </c>
      <c r="F834" s="3">
        <v>42907</v>
      </c>
      <c r="G834" s="2" t="s">
        <v>20</v>
      </c>
      <c r="H834" s="2" t="s">
        <v>329</v>
      </c>
      <c r="I834" s="2" t="s">
        <v>330</v>
      </c>
      <c r="J834" s="2" t="s">
        <v>23</v>
      </c>
      <c r="K834" s="2" t="s">
        <v>24</v>
      </c>
      <c r="L834" s="2" t="s">
        <v>2582</v>
      </c>
      <c r="M834" s="2" t="s">
        <v>26</v>
      </c>
      <c r="N834" s="2">
        <v>41042</v>
      </c>
      <c r="O834" s="2" t="s">
        <v>27</v>
      </c>
      <c r="P834" s="2" t="s">
        <v>2589</v>
      </c>
      <c r="Q834" s="2" t="s">
        <v>68</v>
      </c>
      <c r="R834" s="2" t="s">
        <v>69</v>
      </c>
      <c r="S834" s="2" t="s">
        <v>2590</v>
      </c>
      <c r="T834" s="6">
        <v>65.989999999999995</v>
      </c>
      <c r="U834" s="2">
        <v>1</v>
      </c>
      <c r="V834" s="9">
        <v>0</v>
      </c>
      <c r="W834" s="6">
        <v>17.157400000000003</v>
      </c>
      <c r="X834" s="12">
        <f>Table1[[#This Row],[Profit$]]/Table1[[#This Row],[Sales$]]</f>
        <v>0.26000000000000006</v>
      </c>
      <c r="Y834" s="13">
        <f>Table1[[#This Row],[Sales$]]-Table1[[#This Row],[Profit$]]</f>
        <v>48.832599999999992</v>
      </c>
      <c r="Z834" s="13">
        <f>Table1[[#This Row],[Sales$]]/Table1[[#This Row],[Quantity]]</f>
        <v>65.989999999999995</v>
      </c>
      <c r="AA834" s="13">
        <f>Table1[[#This Row],[Profit$]]/Table1[[#This Row],[Quantity]]</f>
        <v>17.157400000000003</v>
      </c>
      <c r="AB834" s="4" t="str">
        <f>IF(Table1[[#This Row],[Profit$]]&lt;0,"loss","profit")</f>
        <v>profit</v>
      </c>
      <c r="AC834" s="4" t="str">
        <f>IF(Table1[[#This Row],[Discount]]&gt;0.2,"high",IF(Table1[[#This Row],[Discount]]&gt;0.1,"average","low"))</f>
        <v>low</v>
      </c>
      <c r="AD834" s="12">
        <f>Table1[[#This Row],[Profit$]]/Table1[[#This Row],[cost price$]]</f>
        <v>0.35135135135135148</v>
      </c>
    </row>
    <row r="835" spans="1:30" ht="15.75" customHeight="1" x14ac:dyDescent="0.3">
      <c r="A835" s="2">
        <v>834</v>
      </c>
      <c r="B835" s="2" t="s">
        <v>2591</v>
      </c>
      <c r="C835" s="3">
        <v>42574</v>
      </c>
      <c r="D835" s="3" t="str">
        <f>TEXT(Table1[[#This Row],[Order Date]],"MMMM")</f>
        <v>July</v>
      </c>
      <c r="E835" s="3" t="str">
        <f>TEXT(Table1[[#This Row],[Order Date]],"YYYy")</f>
        <v>2016</v>
      </c>
      <c r="F835" s="3">
        <v>42578</v>
      </c>
      <c r="G835" s="2" t="s">
        <v>47</v>
      </c>
      <c r="H835" s="2" t="s">
        <v>703</v>
      </c>
      <c r="I835" s="2" t="s">
        <v>704</v>
      </c>
      <c r="J835" s="2" t="s">
        <v>38</v>
      </c>
      <c r="K835" s="2" t="s">
        <v>24</v>
      </c>
      <c r="L835" s="2" t="s">
        <v>899</v>
      </c>
      <c r="M835" s="2" t="s">
        <v>51</v>
      </c>
      <c r="N835" s="2">
        <v>33614</v>
      </c>
      <c r="O835" s="2" t="s">
        <v>27</v>
      </c>
      <c r="P835" s="2" t="s">
        <v>2592</v>
      </c>
      <c r="Q835" s="2" t="s">
        <v>43</v>
      </c>
      <c r="R835" s="2" t="s">
        <v>65</v>
      </c>
      <c r="S835" s="2" t="s">
        <v>2593</v>
      </c>
      <c r="T835" s="6">
        <v>35.216000000000001</v>
      </c>
      <c r="U835" s="2">
        <v>2</v>
      </c>
      <c r="V835" s="9">
        <v>0.2</v>
      </c>
      <c r="W835" s="6">
        <v>2.6411999999999995</v>
      </c>
      <c r="X835" s="12">
        <f>Table1[[#This Row],[Profit$]]/Table1[[#This Row],[Sales$]]</f>
        <v>7.4999999999999983E-2</v>
      </c>
      <c r="Y835" s="13">
        <f>Table1[[#This Row],[Sales$]]-Table1[[#This Row],[Profit$]]</f>
        <v>32.574800000000003</v>
      </c>
      <c r="Z835" s="13">
        <f>Table1[[#This Row],[Sales$]]/Table1[[#This Row],[Quantity]]</f>
        <v>17.608000000000001</v>
      </c>
      <c r="AA835" s="13">
        <f>Table1[[#This Row],[Profit$]]/Table1[[#This Row],[Quantity]]</f>
        <v>1.3205999999999998</v>
      </c>
      <c r="AB835" s="4" t="str">
        <f>IF(Table1[[#This Row],[Profit$]]&lt;0,"loss","profit")</f>
        <v>profit</v>
      </c>
      <c r="AC835" s="4" t="str">
        <f>IF(Table1[[#This Row],[Discount]]&gt;0.2,"high",IF(Table1[[#This Row],[Discount]]&gt;0.1,"average","low"))</f>
        <v>average</v>
      </c>
      <c r="AD835" s="12">
        <f>Table1[[#This Row],[Profit$]]/Table1[[#This Row],[cost price$]]</f>
        <v>8.1081081081081058E-2</v>
      </c>
    </row>
    <row r="836" spans="1:30" ht="15.75" customHeight="1" x14ac:dyDescent="0.3">
      <c r="A836" s="2">
        <v>835</v>
      </c>
      <c r="B836" s="2" t="s">
        <v>2591</v>
      </c>
      <c r="C836" s="3">
        <v>42574</v>
      </c>
      <c r="D836" s="3" t="str">
        <f>TEXT(Table1[[#This Row],[Order Date]],"MMMM")</f>
        <v>July</v>
      </c>
      <c r="E836" s="3" t="str">
        <f>TEXT(Table1[[#This Row],[Order Date]],"YYYy")</f>
        <v>2016</v>
      </c>
      <c r="F836" s="3">
        <v>42578</v>
      </c>
      <c r="G836" s="2" t="s">
        <v>47</v>
      </c>
      <c r="H836" s="2" t="s">
        <v>703</v>
      </c>
      <c r="I836" s="2" t="s">
        <v>704</v>
      </c>
      <c r="J836" s="2" t="s">
        <v>38</v>
      </c>
      <c r="K836" s="2" t="s">
        <v>24</v>
      </c>
      <c r="L836" s="2" t="s">
        <v>899</v>
      </c>
      <c r="M836" s="2" t="s">
        <v>51</v>
      </c>
      <c r="N836" s="2">
        <v>33614</v>
      </c>
      <c r="O836" s="2" t="s">
        <v>27</v>
      </c>
      <c r="P836" s="2" t="s">
        <v>2594</v>
      </c>
      <c r="Q836" s="2" t="s">
        <v>43</v>
      </c>
      <c r="R836" s="2" t="s">
        <v>75</v>
      </c>
      <c r="S836" s="2" t="s">
        <v>2595</v>
      </c>
      <c r="T836" s="6">
        <v>23.696000000000002</v>
      </c>
      <c r="U836" s="2">
        <v>2</v>
      </c>
      <c r="V836" s="9">
        <v>0.2</v>
      </c>
      <c r="W836" s="6">
        <v>6.5164</v>
      </c>
      <c r="X836" s="12">
        <f>Table1[[#This Row],[Profit$]]/Table1[[#This Row],[Sales$]]</f>
        <v>0.27499999999999997</v>
      </c>
      <c r="Y836" s="13">
        <f>Table1[[#This Row],[Sales$]]-Table1[[#This Row],[Profit$]]</f>
        <v>17.179600000000001</v>
      </c>
      <c r="Z836" s="13">
        <f>Table1[[#This Row],[Sales$]]/Table1[[#This Row],[Quantity]]</f>
        <v>11.848000000000001</v>
      </c>
      <c r="AA836" s="13">
        <f>Table1[[#This Row],[Profit$]]/Table1[[#This Row],[Quantity]]</f>
        <v>3.2582</v>
      </c>
      <c r="AB836" s="4" t="str">
        <f>IF(Table1[[#This Row],[Profit$]]&lt;0,"loss","profit")</f>
        <v>profit</v>
      </c>
      <c r="AC836" s="4" t="str">
        <f>IF(Table1[[#This Row],[Discount]]&gt;0.2,"high",IF(Table1[[#This Row],[Discount]]&gt;0.1,"average","low"))</f>
        <v>average</v>
      </c>
      <c r="AD836" s="12">
        <f>Table1[[#This Row],[Profit$]]/Table1[[#This Row],[cost price$]]</f>
        <v>0.37931034482758619</v>
      </c>
    </row>
    <row r="837" spans="1:30" ht="15.75" customHeight="1" x14ac:dyDescent="0.3">
      <c r="A837" s="2">
        <v>836</v>
      </c>
      <c r="B837" s="2" t="s">
        <v>2591</v>
      </c>
      <c r="C837" s="3">
        <v>42574</v>
      </c>
      <c r="D837" s="3" t="str">
        <f>TEXT(Table1[[#This Row],[Order Date]],"MMMM")</f>
        <v>July</v>
      </c>
      <c r="E837" s="3" t="str">
        <f>TEXT(Table1[[#This Row],[Order Date]],"YYYy")</f>
        <v>2016</v>
      </c>
      <c r="F837" s="3">
        <v>42578</v>
      </c>
      <c r="G837" s="2" t="s">
        <v>47</v>
      </c>
      <c r="H837" s="2" t="s">
        <v>703</v>
      </c>
      <c r="I837" s="2" t="s">
        <v>704</v>
      </c>
      <c r="J837" s="2" t="s">
        <v>38</v>
      </c>
      <c r="K837" s="2" t="s">
        <v>24</v>
      </c>
      <c r="L837" s="2" t="s">
        <v>899</v>
      </c>
      <c r="M837" s="2" t="s">
        <v>51</v>
      </c>
      <c r="N837" s="2">
        <v>33614</v>
      </c>
      <c r="O837" s="2" t="s">
        <v>27</v>
      </c>
      <c r="P837" s="2" t="s">
        <v>2596</v>
      </c>
      <c r="Q837" s="2" t="s">
        <v>68</v>
      </c>
      <c r="R837" s="2" t="s">
        <v>681</v>
      </c>
      <c r="S837" s="2" t="s">
        <v>2597</v>
      </c>
      <c r="T837" s="6">
        <v>265.47500000000002</v>
      </c>
      <c r="U837" s="2">
        <v>1</v>
      </c>
      <c r="V837" s="9">
        <v>0.5</v>
      </c>
      <c r="W837" s="6">
        <v>-111.49950000000007</v>
      </c>
      <c r="X837" s="12">
        <f>Table1[[#This Row],[Profit$]]/Table1[[#This Row],[Sales$]]</f>
        <v>-0.42000000000000021</v>
      </c>
      <c r="Y837" s="13">
        <f>Table1[[#This Row],[Sales$]]-Table1[[#This Row],[Profit$]]</f>
        <v>376.97450000000009</v>
      </c>
      <c r="Z837" s="13">
        <f>Table1[[#This Row],[Sales$]]/Table1[[#This Row],[Quantity]]</f>
        <v>265.47500000000002</v>
      </c>
      <c r="AA837" s="13">
        <f>Table1[[#This Row],[Profit$]]/Table1[[#This Row],[Quantity]]</f>
        <v>-111.49950000000007</v>
      </c>
      <c r="AB837" s="4" t="str">
        <f>IF(Table1[[#This Row],[Profit$]]&lt;0,"loss","profit")</f>
        <v>loss</v>
      </c>
      <c r="AC837" s="4" t="str">
        <f>IF(Table1[[#This Row],[Discount]]&gt;0.2,"high",IF(Table1[[#This Row],[Discount]]&gt;0.1,"average","low"))</f>
        <v>high</v>
      </c>
      <c r="AD837" s="12">
        <f>Table1[[#This Row],[Profit$]]/Table1[[#This Row],[cost price$]]</f>
        <v>-0.29577464788732405</v>
      </c>
    </row>
    <row r="838" spans="1:30" ht="15.75" customHeight="1" x14ac:dyDescent="0.3">
      <c r="A838" s="2">
        <v>837</v>
      </c>
      <c r="B838" s="2" t="s">
        <v>2598</v>
      </c>
      <c r="C838" s="3">
        <v>41890</v>
      </c>
      <c r="D838" s="3" t="str">
        <f>TEXT(Table1[[#This Row],[Order Date]],"MMMM")</f>
        <v>September</v>
      </c>
      <c r="E838" s="3" t="str">
        <f>TEXT(Table1[[#This Row],[Order Date]],"YYYy")</f>
        <v>2014</v>
      </c>
      <c r="F838" s="3">
        <v>41895</v>
      </c>
      <c r="G838" s="2" t="s">
        <v>20</v>
      </c>
      <c r="H838" s="2" t="s">
        <v>2419</v>
      </c>
      <c r="I838" s="2" t="s">
        <v>2420</v>
      </c>
      <c r="J838" s="2" t="s">
        <v>23</v>
      </c>
      <c r="K838" s="2" t="s">
        <v>24</v>
      </c>
      <c r="L838" s="2" t="s">
        <v>2204</v>
      </c>
      <c r="M838" s="2" t="s">
        <v>101</v>
      </c>
      <c r="N838" s="2">
        <v>75701</v>
      </c>
      <c r="O838" s="2" t="s">
        <v>102</v>
      </c>
      <c r="P838" s="2" t="s">
        <v>2599</v>
      </c>
      <c r="Q838" s="2" t="s">
        <v>43</v>
      </c>
      <c r="R838" s="2" t="s">
        <v>72</v>
      </c>
      <c r="S838" s="2" t="s">
        <v>2600</v>
      </c>
      <c r="T838" s="6">
        <v>51.183999999999983</v>
      </c>
      <c r="U838" s="2">
        <v>4</v>
      </c>
      <c r="V838" s="9">
        <v>0.8</v>
      </c>
      <c r="W838" s="6">
        <v>-79.335199999999986</v>
      </c>
      <c r="X838" s="12">
        <f>Table1[[#This Row],[Profit$]]/Table1[[#This Row],[Sales$]]</f>
        <v>-1.5500000000000003</v>
      </c>
      <c r="Y838" s="13">
        <f>Table1[[#This Row],[Sales$]]-Table1[[#This Row],[Profit$]]</f>
        <v>130.51919999999996</v>
      </c>
      <c r="Z838" s="13">
        <f>Table1[[#This Row],[Sales$]]/Table1[[#This Row],[Quantity]]</f>
        <v>12.795999999999996</v>
      </c>
      <c r="AA838" s="13">
        <f>Table1[[#This Row],[Profit$]]/Table1[[#This Row],[Quantity]]</f>
        <v>-19.833799999999997</v>
      </c>
      <c r="AB838" s="4" t="str">
        <f>IF(Table1[[#This Row],[Profit$]]&lt;0,"loss","profit")</f>
        <v>loss</v>
      </c>
      <c r="AC838" s="4" t="str">
        <f>IF(Table1[[#This Row],[Discount]]&gt;0.2,"high",IF(Table1[[#This Row],[Discount]]&gt;0.1,"average","low"))</f>
        <v>high</v>
      </c>
      <c r="AD838" s="12">
        <f>Table1[[#This Row],[Profit$]]/Table1[[#This Row],[cost price$]]</f>
        <v>-0.60784313725490202</v>
      </c>
    </row>
    <row r="839" spans="1:30" ht="15.75" customHeight="1" x14ac:dyDescent="0.3">
      <c r="A839" s="2">
        <v>838</v>
      </c>
      <c r="B839" s="2" t="s">
        <v>2601</v>
      </c>
      <c r="C839" s="3">
        <v>43043</v>
      </c>
      <c r="D839" s="3" t="str">
        <f>TEXT(Table1[[#This Row],[Order Date]],"MMMM")</f>
        <v>November</v>
      </c>
      <c r="E839" s="3" t="str">
        <f>TEXT(Table1[[#This Row],[Order Date]],"YYYy")</f>
        <v>2017</v>
      </c>
      <c r="F839" s="3">
        <v>43050</v>
      </c>
      <c r="G839" s="2" t="s">
        <v>47</v>
      </c>
      <c r="H839" s="2" t="s">
        <v>2602</v>
      </c>
      <c r="I839" s="2" t="s">
        <v>2603</v>
      </c>
      <c r="J839" s="2" t="s">
        <v>99</v>
      </c>
      <c r="K839" s="2" t="s">
        <v>24</v>
      </c>
      <c r="L839" s="2" t="s">
        <v>379</v>
      </c>
      <c r="M839" s="2" t="s">
        <v>332</v>
      </c>
      <c r="N839" s="2">
        <v>38401</v>
      </c>
      <c r="O839" s="2" t="s">
        <v>27</v>
      </c>
      <c r="P839" s="2" t="s">
        <v>2604</v>
      </c>
      <c r="Q839" s="2" t="s">
        <v>43</v>
      </c>
      <c r="R839" s="2" t="s">
        <v>87</v>
      </c>
      <c r="S839" s="2" t="s">
        <v>2605</v>
      </c>
      <c r="T839" s="6">
        <v>9.6640000000000015</v>
      </c>
      <c r="U839" s="2">
        <v>2</v>
      </c>
      <c r="V839" s="9">
        <v>0.2</v>
      </c>
      <c r="W839" s="6">
        <v>3.2615999999999996</v>
      </c>
      <c r="X839" s="12">
        <f>Table1[[#This Row],[Profit$]]/Table1[[#This Row],[Sales$]]</f>
        <v>0.33749999999999991</v>
      </c>
      <c r="Y839" s="13">
        <f>Table1[[#This Row],[Sales$]]-Table1[[#This Row],[Profit$]]</f>
        <v>6.4024000000000019</v>
      </c>
      <c r="Z839" s="13">
        <f>Table1[[#This Row],[Sales$]]/Table1[[#This Row],[Quantity]]</f>
        <v>4.8320000000000007</v>
      </c>
      <c r="AA839" s="13">
        <f>Table1[[#This Row],[Profit$]]/Table1[[#This Row],[Quantity]]</f>
        <v>1.6307999999999998</v>
      </c>
      <c r="AB839" s="4" t="str">
        <f>IF(Table1[[#This Row],[Profit$]]&lt;0,"loss","profit")</f>
        <v>profit</v>
      </c>
      <c r="AC839" s="4" t="str">
        <f>IF(Table1[[#This Row],[Discount]]&gt;0.2,"high",IF(Table1[[#This Row],[Discount]]&gt;0.1,"average","low"))</f>
        <v>average</v>
      </c>
      <c r="AD839" s="12">
        <f>Table1[[#This Row],[Profit$]]/Table1[[#This Row],[cost price$]]</f>
        <v>0.50943396226415072</v>
      </c>
    </row>
    <row r="840" spans="1:30" ht="15.75" customHeight="1" x14ac:dyDescent="0.3">
      <c r="A840" s="2">
        <v>839</v>
      </c>
      <c r="B840" s="2" t="s">
        <v>2606</v>
      </c>
      <c r="C840" s="3">
        <v>42436</v>
      </c>
      <c r="D840" s="3" t="str">
        <f>TEXT(Table1[[#This Row],[Order Date]],"MMMM")</f>
        <v>March</v>
      </c>
      <c r="E840" s="3" t="str">
        <f>TEXT(Table1[[#This Row],[Order Date]],"YYYy")</f>
        <v>2016</v>
      </c>
      <c r="F840" s="3">
        <v>42441</v>
      </c>
      <c r="G840" s="2" t="s">
        <v>47</v>
      </c>
      <c r="H840" s="2" t="s">
        <v>1576</v>
      </c>
      <c r="I840" s="2" t="s">
        <v>1577</v>
      </c>
      <c r="J840" s="2" t="s">
        <v>38</v>
      </c>
      <c r="K840" s="2" t="s">
        <v>24</v>
      </c>
      <c r="L840" s="2" t="s">
        <v>100</v>
      </c>
      <c r="M840" s="2" t="s">
        <v>101</v>
      </c>
      <c r="N840" s="2">
        <v>76106</v>
      </c>
      <c r="O840" s="2" t="s">
        <v>102</v>
      </c>
      <c r="P840" s="2" t="s">
        <v>1573</v>
      </c>
      <c r="Q840" s="2" t="s">
        <v>68</v>
      </c>
      <c r="R840" s="2" t="s">
        <v>69</v>
      </c>
      <c r="S840" s="2" t="s">
        <v>1574</v>
      </c>
      <c r="T840" s="6">
        <v>21.071999999999999</v>
      </c>
      <c r="U840" s="2">
        <v>3</v>
      </c>
      <c r="V840" s="9">
        <v>0.2</v>
      </c>
      <c r="W840" s="6">
        <v>1.5804</v>
      </c>
      <c r="X840" s="12">
        <f>Table1[[#This Row],[Profit$]]/Table1[[#This Row],[Sales$]]</f>
        <v>7.5000000000000011E-2</v>
      </c>
      <c r="Y840" s="13">
        <f>Table1[[#This Row],[Sales$]]-Table1[[#This Row],[Profit$]]</f>
        <v>19.491599999999998</v>
      </c>
      <c r="Z840" s="13">
        <f>Table1[[#This Row],[Sales$]]/Table1[[#This Row],[Quantity]]</f>
        <v>7.024</v>
      </c>
      <c r="AA840" s="13">
        <f>Table1[[#This Row],[Profit$]]/Table1[[#This Row],[Quantity]]</f>
        <v>0.52680000000000005</v>
      </c>
      <c r="AB840" s="4" t="str">
        <f>IF(Table1[[#This Row],[Profit$]]&lt;0,"loss","profit")</f>
        <v>profit</v>
      </c>
      <c r="AC840" s="4" t="str">
        <f>IF(Table1[[#This Row],[Discount]]&gt;0.2,"high",IF(Table1[[#This Row],[Discount]]&gt;0.1,"average","low"))</f>
        <v>average</v>
      </c>
      <c r="AD840" s="12">
        <f>Table1[[#This Row],[Profit$]]/Table1[[#This Row],[cost price$]]</f>
        <v>8.1081081081081086E-2</v>
      </c>
    </row>
    <row r="841" spans="1:30" ht="15.75" customHeight="1" x14ac:dyDescent="0.3">
      <c r="A841" s="2">
        <v>840</v>
      </c>
      <c r="B841" s="2" t="s">
        <v>2607</v>
      </c>
      <c r="C841" s="3">
        <v>42328</v>
      </c>
      <c r="D841" s="3" t="str">
        <f>TEXT(Table1[[#This Row],[Order Date]],"MMMM")</f>
        <v>November</v>
      </c>
      <c r="E841" s="3" t="str">
        <f>TEXT(Table1[[#This Row],[Order Date]],"YYYy")</f>
        <v>2015</v>
      </c>
      <c r="F841" s="3">
        <v>42333</v>
      </c>
      <c r="G841" s="2" t="s">
        <v>47</v>
      </c>
      <c r="H841" s="2" t="s">
        <v>2608</v>
      </c>
      <c r="I841" s="2" t="s">
        <v>2609</v>
      </c>
      <c r="J841" s="2" t="s">
        <v>38</v>
      </c>
      <c r="K841" s="2" t="s">
        <v>24</v>
      </c>
      <c r="L841" s="2" t="s">
        <v>263</v>
      </c>
      <c r="M841" s="2" t="s">
        <v>264</v>
      </c>
      <c r="N841" s="2">
        <v>10035</v>
      </c>
      <c r="O841" s="2" t="s">
        <v>145</v>
      </c>
      <c r="P841" s="2" t="s">
        <v>2448</v>
      </c>
      <c r="Q841" s="2" t="s">
        <v>43</v>
      </c>
      <c r="R841" s="2" t="s">
        <v>65</v>
      </c>
      <c r="S841" s="2" t="s">
        <v>2449</v>
      </c>
      <c r="T841" s="6">
        <v>60.449999999999996</v>
      </c>
      <c r="U841" s="2">
        <v>3</v>
      </c>
      <c r="V841" s="9">
        <v>0</v>
      </c>
      <c r="W841" s="6">
        <v>16.3215</v>
      </c>
      <c r="X841" s="12">
        <f>Table1[[#This Row],[Profit$]]/Table1[[#This Row],[Sales$]]</f>
        <v>0.27</v>
      </c>
      <c r="Y841" s="13">
        <f>Table1[[#This Row],[Sales$]]-Table1[[#This Row],[Profit$]]</f>
        <v>44.128499999999995</v>
      </c>
      <c r="Z841" s="13">
        <f>Table1[[#This Row],[Sales$]]/Table1[[#This Row],[Quantity]]</f>
        <v>20.149999999999999</v>
      </c>
      <c r="AA841" s="13">
        <f>Table1[[#This Row],[Profit$]]/Table1[[#This Row],[Quantity]]</f>
        <v>5.4405000000000001</v>
      </c>
      <c r="AB841" s="4" t="str">
        <f>IF(Table1[[#This Row],[Profit$]]&lt;0,"loss","profit")</f>
        <v>profit</v>
      </c>
      <c r="AC841" s="4" t="str">
        <f>IF(Table1[[#This Row],[Discount]]&gt;0.2,"high",IF(Table1[[#This Row],[Discount]]&gt;0.1,"average","low"))</f>
        <v>low</v>
      </c>
      <c r="AD841" s="12">
        <f>Table1[[#This Row],[Profit$]]/Table1[[#This Row],[cost price$]]</f>
        <v>0.36986301369863017</v>
      </c>
    </row>
    <row r="842" spans="1:30" ht="15.75" customHeight="1" x14ac:dyDescent="0.3">
      <c r="A842" s="2">
        <v>841</v>
      </c>
      <c r="B842" s="2" t="s">
        <v>2607</v>
      </c>
      <c r="C842" s="3">
        <v>42328</v>
      </c>
      <c r="D842" s="3" t="str">
        <f>TEXT(Table1[[#This Row],[Order Date]],"MMMM")</f>
        <v>November</v>
      </c>
      <c r="E842" s="3" t="str">
        <f>TEXT(Table1[[#This Row],[Order Date]],"YYYy")</f>
        <v>2015</v>
      </c>
      <c r="F842" s="3">
        <v>42333</v>
      </c>
      <c r="G842" s="2" t="s">
        <v>47</v>
      </c>
      <c r="H842" s="2" t="s">
        <v>2608</v>
      </c>
      <c r="I842" s="2" t="s">
        <v>2609</v>
      </c>
      <c r="J842" s="2" t="s">
        <v>38</v>
      </c>
      <c r="K842" s="2" t="s">
        <v>24</v>
      </c>
      <c r="L842" s="2" t="s">
        <v>263</v>
      </c>
      <c r="M842" s="2" t="s">
        <v>264</v>
      </c>
      <c r="N842" s="2">
        <v>10035</v>
      </c>
      <c r="O842" s="2" t="s">
        <v>145</v>
      </c>
      <c r="P842" s="2" t="s">
        <v>2610</v>
      </c>
      <c r="Q842" s="2" t="s">
        <v>43</v>
      </c>
      <c r="R842" s="2" t="s">
        <v>65</v>
      </c>
      <c r="S842" s="2" t="s">
        <v>2611</v>
      </c>
      <c r="T842" s="6">
        <v>11.52</v>
      </c>
      <c r="U842" s="2">
        <v>4</v>
      </c>
      <c r="V842" s="9">
        <v>0</v>
      </c>
      <c r="W842" s="6">
        <v>3.3407999999999998</v>
      </c>
      <c r="X842" s="12">
        <f>Table1[[#This Row],[Profit$]]/Table1[[#This Row],[Sales$]]</f>
        <v>0.28999999999999998</v>
      </c>
      <c r="Y842" s="13">
        <f>Table1[[#This Row],[Sales$]]-Table1[[#This Row],[Profit$]]</f>
        <v>8.1791999999999998</v>
      </c>
      <c r="Z842" s="13">
        <f>Table1[[#This Row],[Sales$]]/Table1[[#This Row],[Quantity]]</f>
        <v>2.88</v>
      </c>
      <c r="AA842" s="13">
        <f>Table1[[#This Row],[Profit$]]/Table1[[#This Row],[Quantity]]</f>
        <v>0.83519999999999994</v>
      </c>
      <c r="AB842" s="4" t="str">
        <f>IF(Table1[[#This Row],[Profit$]]&lt;0,"loss","profit")</f>
        <v>profit</v>
      </c>
      <c r="AC842" s="4" t="str">
        <f>IF(Table1[[#This Row],[Discount]]&gt;0.2,"high",IF(Table1[[#This Row],[Discount]]&gt;0.1,"average","low"))</f>
        <v>low</v>
      </c>
      <c r="AD842" s="12">
        <f>Table1[[#This Row],[Profit$]]/Table1[[#This Row],[cost price$]]</f>
        <v>0.40845070422535207</v>
      </c>
    </row>
    <row r="843" spans="1:30" ht="15.75" customHeight="1" x14ac:dyDescent="0.3">
      <c r="A843" s="2">
        <v>842</v>
      </c>
      <c r="B843" s="2" t="s">
        <v>2607</v>
      </c>
      <c r="C843" s="3">
        <v>42328</v>
      </c>
      <c r="D843" s="3" t="str">
        <f>TEXT(Table1[[#This Row],[Order Date]],"MMMM")</f>
        <v>November</v>
      </c>
      <c r="E843" s="3" t="str">
        <f>TEXT(Table1[[#This Row],[Order Date]],"YYYy")</f>
        <v>2015</v>
      </c>
      <c r="F843" s="3">
        <v>42333</v>
      </c>
      <c r="G843" s="2" t="s">
        <v>47</v>
      </c>
      <c r="H843" s="2" t="s">
        <v>2608</v>
      </c>
      <c r="I843" s="2" t="s">
        <v>2609</v>
      </c>
      <c r="J843" s="2" t="s">
        <v>38</v>
      </c>
      <c r="K843" s="2" t="s">
        <v>24</v>
      </c>
      <c r="L843" s="2" t="s">
        <v>263</v>
      </c>
      <c r="M843" s="2" t="s">
        <v>264</v>
      </c>
      <c r="N843" s="2">
        <v>10035</v>
      </c>
      <c r="O843" s="2" t="s">
        <v>145</v>
      </c>
      <c r="P843" s="2" t="s">
        <v>2612</v>
      </c>
      <c r="Q843" s="2" t="s">
        <v>29</v>
      </c>
      <c r="R843" s="2" t="s">
        <v>30</v>
      </c>
      <c r="S843" s="2" t="s">
        <v>2613</v>
      </c>
      <c r="T843" s="6">
        <v>186.048</v>
      </c>
      <c r="U843" s="2">
        <v>4</v>
      </c>
      <c r="V843" s="9">
        <v>0.2</v>
      </c>
      <c r="W843" s="6">
        <v>9.3024000000000058</v>
      </c>
      <c r="X843" s="12">
        <f>Table1[[#This Row],[Profit$]]/Table1[[#This Row],[Sales$]]</f>
        <v>5.0000000000000031E-2</v>
      </c>
      <c r="Y843" s="13">
        <f>Table1[[#This Row],[Sales$]]-Table1[[#This Row],[Profit$]]</f>
        <v>176.7456</v>
      </c>
      <c r="Z843" s="13">
        <f>Table1[[#This Row],[Sales$]]/Table1[[#This Row],[Quantity]]</f>
        <v>46.512</v>
      </c>
      <c r="AA843" s="13">
        <f>Table1[[#This Row],[Profit$]]/Table1[[#This Row],[Quantity]]</f>
        <v>2.3256000000000014</v>
      </c>
      <c r="AB843" s="4" t="str">
        <f>IF(Table1[[#This Row],[Profit$]]&lt;0,"loss","profit")</f>
        <v>profit</v>
      </c>
      <c r="AC843" s="4" t="str">
        <f>IF(Table1[[#This Row],[Discount]]&gt;0.2,"high",IF(Table1[[#This Row],[Discount]]&gt;0.1,"average","low"))</f>
        <v>average</v>
      </c>
      <c r="AD843" s="12">
        <f>Table1[[#This Row],[Profit$]]/Table1[[#This Row],[cost price$]]</f>
        <v>5.2631578947368453E-2</v>
      </c>
    </row>
    <row r="844" spans="1:30" ht="15.75" customHeight="1" x14ac:dyDescent="0.3">
      <c r="A844" s="2">
        <v>843</v>
      </c>
      <c r="B844" s="2" t="s">
        <v>2614</v>
      </c>
      <c r="C844" s="3">
        <v>42681</v>
      </c>
      <c r="D844" s="3" t="str">
        <f>TEXT(Table1[[#This Row],[Order Date]],"MMMM")</f>
        <v>November</v>
      </c>
      <c r="E844" s="3" t="str">
        <f>TEXT(Table1[[#This Row],[Order Date]],"YYYy")</f>
        <v>2016</v>
      </c>
      <c r="F844" s="3">
        <v>42683</v>
      </c>
      <c r="G844" s="2" t="s">
        <v>185</v>
      </c>
      <c r="H844" s="2" t="s">
        <v>2615</v>
      </c>
      <c r="I844" s="2" t="s">
        <v>2616</v>
      </c>
      <c r="J844" s="2" t="s">
        <v>38</v>
      </c>
      <c r="K844" s="2" t="s">
        <v>24</v>
      </c>
      <c r="L844" s="2" t="s">
        <v>39</v>
      </c>
      <c r="M844" s="2" t="s">
        <v>40</v>
      </c>
      <c r="N844" s="2">
        <v>90036</v>
      </c>
      <c r="O844" s="2" t="s">
        <v>41</v>
      </c>
      <c r="P844" s="2" t="s">
        <v>2617</v>
      </c>
      <c r="Q844" s="2" t="s">
        <v>43</v>
      </c>
      <c r="R844" s="2" t="s">
        <v>72</v>
      </c>
      <c r="S844" s="2" t="s">
        <v>2618</v>
      </c>
      <c r="T844" s="6">
        <v>37.44</v>
      </c>
      <c r="U844" s="2">
        <v>4</v>
      </c>
      <c r="V844" s="9">
        <v>0.2</v>
      </c>
      <c r="W844" s="6">
        <v>11.699999999999996</v>
      </c>
      <c r="X844" s="12">
        <f>Table1[[#This Row],[Profit$]]/Table1[[#This Row],[Sales$]]</f>
        <v>0.31249999999999989</v>
      </c>
      <c r="Y844" s="13">
        <f>Table1[[#This Row],[Sales$]]-Table1[[#This Row],[Profit$]]</f>
        <v>25.740000000000002</v>
      </c>
      <c r="Z844" s="13">
        <f>Table1[[#This Row],[Sales$]]/Table1[[#This Row],[Quantity]]</f>
        <v>9.36</v>
      </c>
      <c r="AA844" s="13">
        <f>Table1[[#This Row],[Profit$]]/Table1[[#This Row],[Quantity]]</f>
        <v>2.9249999999999989</v>
      </c>
      <c r="AB844" s="4" t="str">
        <f>IF(Table1[[#This Row],[Profit$]]&lt;0,"loss","profit")</f>
        <v>profit</v>
      </c>
      <c r="AC844" s="4" t="str">
        <f>IF(Table1[[#This Row],[Discount]]&gt;0.2,"high",IF(Table1[[#This Row],[Discount]]&gt;0.1,"average","low"))</f>
        <v>average</v>
      </c>
      <c r="AD844" s="12">
        <f>Table1[[#This Row],[Profit$]]/Table1[[#This Row],[cost price$]]</f>
        <v>0.45454545454545436</v>
      </c>
    </row>
    <row r="845" spans="1:30" ht="15.75" customHeight="1" x14ac:dyDescent="0.3">
      <c r="A845" s="2">
        <v>844</v>
      </c>
      <c r="B845" s="2" t="s">
        <v>2614</v>
      </c>
      <c r="C845" s="3">
        <v>42681</v>
      </c>
      <c r="D845" s="3" t="str">
        <f>TEXT(Table1[[#This Row],[Order Date]],"MMMM")</f>
        <v>November</v>
      </c>
      <c r="E845" s="3" t="str">
        <f>TEXT(Table1[[#This Row],[Order Date]],"YYYy")</f>
        <v>2016</v>
      </c>
      <c r="F845" s="3">
        <v>42683</v>
      </c>
      <c r="G845" s="2" t="s">
        <v>185</v>
      </c>
      <c r="H845" s="2" t="s">
        <v>2615</v>
      </c>
      <c r="I845" s="2" t="s">
        <v>2616</v>
      </c>
      <c r="J845" s="2" t="s">
        <v>38</v>
      </c>
      <c r="K845" s="2" t="s">
        <v>24</v>
      </c>
      <c r="L845" s="2" t="s">
        <v>39</v>
      </c>
      <c r="M845" s="2" t="s">
        <v>40</v>
      </c>
      <c r="N845" s="2">
        <v>90036</v>
      </c>
      <c r="O845" s="2" t="s">
        <v>41</v>
      </c>
      <c r="P845" s="2" t="s">
        <v>2619</v>
      </c>
      <c r="Q845" s="2" t="s">
        <v>43</v>
      </c>
      <c r="R845" s="2" t="s">
        <v>72</v>
      </c>
      <c r="S845" s="2" t="s">
        <v>2620</v>
      </c>
      <c r="T845" s="6">
        <v>26.975999999999999</v>
      </c>
      <c r="U845" s="2">
        <v>4</v>
      </c>
      <c r="V845" s="9">
        <v>0.2</v>
      </c>
      <c r="W845" s="6">
        <v>8.767199999999999</v>
      </c>
      <c r="X845" s="12">
        <f>Table1[[#This Row],[Profit$]]/Table1[[#This Row],[Sales$]]</f>
        <v>0.32499999999999996</v>
      </c>
      <c r="Y845" s="13">
        <f>Table1[[#This Row],[Sales$]]-Table1[[#This Row],[Profit$]]</f>
        <v>18.2088</v>
      </c>
      <c r="Z845" s="13">
        <f>Table1[[#This Row],[Sales$]]/Table1[[#This Row],[Quantity]]</f>
        <v>6.7439999999999998</v>
      </c>
      <c r="AA845" s="13">
        <f>Table1[[#This Row],[Profit$]]/Table1[[#This Row],[Quantity]]</f>
        <v>2.1917999999999997</v>
      </c>
      <c r="AB845" s="4" t="str">
        <f>IF(Table1[[#This Row],[Profit$]]&lt;0,"loss","profit")</f>
        <v>profit</v>
      </c>
      <c r="AC845" s="4" t="str">
        <f>IF(Table1[[#This Row],[Discount]]&gt;0.2,"high",IF(Table1[[#This Row],[Discount]]&gt;0.1,"average","low"))</f>
        <v>average</v>
      </c>
      <c r="AD845" s="12">
        <f>Table1[[#This Row],[Profit$]]/Table1[[#This Row],[cost price$]]</f>
        <v>0.4814814814814814</v>
      </c>
    </row>
    <row r="846" spans="1:30" ht="15.75" customHeight="1" x14ac:dyDescent="0.3">
      <c r="A846" s="2">
        <v>845</v>
      </c>
      <c r="B846" s="2" t="s">
        <v>2614</v>
      </c>
      <c r="C846" s="3">
        <v>42681</v>
      </c>
      <c r="D846" s="3" t="str">
        <f>TEXT(Table1[[#This Row],[Order Date]],"MMMM")</f>
        <v>November</v>
      </c>
      <c r="E846" s="3" t="str">
        <f>TEXT(Table1[[#This Row],[Order Date]],"YYYy")</f>
        <v>2016</v>
      </c>
      <c r="F846" s="3">
        <v>42683</v>
      </c>
      <c r="G846" s="2" t="s">
        <v>185</v>
      </c>
      <c r="H846" s="2" t="s">
        <v>2615</v>
      </c>
      <c r="I846" s="2" t="s">
        <v>2616</v>
      </c>
      <c r="J846" s="2" t="s">
        <v>38</v>
      </c>
      <c r="K846" s="2" t="s">
        <v>24</v>
      </c>
      <c r="L846" s="2" t="s">
        <v>39</v>
      </c>
      <c r="M846" s="2" t="s">
        <v>40</v>
      </c>
      <c r="N846" s="2">
        <v>90036</v>
      </c>
      <c r="O846" s="2" t="s">
        <v>41</v>
      </c>
      <c r="P846" s="2" t="s">
        <v>2621</v>
      </c>
      <c r="Q846" s="2" t="s">
        <v>43</v>
      </c>
      <c r="R846" s="2" t="s">
        <v>576</v>
      </c>
      <c r="S846" s="2" t="s">
        <v>2622</v>
      </c>
      <c r="T846" s="6">
        <v>11.36</v>
      </c>
      <c r="U846" s="2">
        <v>2</v>
      </c>
      <c r="V846" s="9">
        <v>0</v>
      </c>
      <c r="W846" s="6">
        <v>3.2943999999999996</v>
      </c>
      <c r="X846" s="12">
        <f>Table1[[#This Row],[Profit$]]/Table1[[#This Row],[Sales$]]</f>
        <v>0.28999999999999998</v>
      </c>
      <c r="Y846" s="13">
        <f>Table1[[#This Row],[Sales$]]-Table1[[#This Row],[Profit$]]</f>
        <v>8.0655999999999999</v>
      </c>
      <c r="Z846" s="13">
        <f>Table1[[#This Row],[Sales$]]/Table1[[#This Row],[Quantity]]</f>
        <v>5.68</v>
      </c>
      <c r="AA846" s="13">
        <f>Table1[[#This Row],[Profit$]]/Table1[[#This Row],[Quantity]]</f>
        <v>1.6471999999999998</v>
      </c>
      <c r="AB846" s="4" t="str">
        <f>IF(Table1[[#This Row],[Profit$]]&lt;0,"loss","profit")</f>
        <v>profit</v>
      </c>
      <c r="AC846" s="4" t="str">
        <f>IF(Table1[[#This Row],[Discount]]&gt;0.2,"high",IF(Table1[[#This Row],[Discount]]&gt;0.1,"average","low"))</f>
        <v>low</v>
      </c>
      <c r="AD846" s="12">
        <f>Table1[[#This Row],[Profit$]]/Table1[[#This Row],[cost price$]]</f>
        <v>0.40845070422535207</v>
      </c>
    </row>
    <row r="847" spans="1:30" ht="15.75" customHeight="1" x14ac:dyDescent="0.3">
      <c r="A847" s="2">
        <v>846</v>
      </c>
      <c r="B847" s="2" t="s">
        <v>2614</v>
      </c>
      <c r="C847" s="3">
        <v>42681</v>
      </c>
      <c r="D847" s="3" t="str">
        <f>TEXT(Table1[[#This Row],[Order Date]],"MMMM")</f>
        <v>November</v>
      </c>
      <c r="E847" s="3" t="str">
        <f>TEXT(Table1[[#This Row],[Order Date]],"YYYy")</f>
        <v>2016</v>
      </c>
      <c r="F847" s="3">
        <v>42683</v>
      </c>
      <c r="G847" s="2" t="s">
        <v>185</v>
      </c>
      <c r="H847" s="2" t="s">
        <v>2615</v>
      </c>
      <c r="I847" s="2" t="s">
        <v>2616</v>
      </c>
      <c r="J847" s="2" t="s">
        <v>38</v>
      </c>
      <c r="K847" s="2" t="s">
        <v>24</v>
      </c>
      <c r="L847" s="2" t="s">
        <v>39</v>
      </c>
      <c r="M847" s="2" t="s">
        <v>40</v>
      </c>
      <c r="N847" s="2">
        <v>90036</v>
      </c>
      <c r="O847" s="2" t="s">
        <v>41</v>
      </c>
      <c r="P847" s="2" t="s">
        <v>2623</v>
      </c>
      <c r="Q847" s="2" t="s">
        <v>43</v>
      </c>
      <c r="R847" s="2" t="s">
        <v>44</v>
      </c>
      <c r="S847" s="2" t="s">
        <v>2624</v>
      </c>
      <c r="T847" s="6">
        <v>14.62</v>
      </c>
      <c r="U847" s="2">
        <v>2</v>
      </c>
      <c r="V847" s="9">
        <v>0</v>
      </c>
      <c r="W847" s="6">
        <v>6.8713999999999995</v>
      </c>
      <c r="X847" s="12">
        <f>Table1[[#This Row],[Profit$]]/Table1[[#This Row],[Sales$]]</f>
        <v>0.47</v>
      </c>
      <c r="Y847" s="13">
        <f>Table1[[#This Row],[Sales$]]-Table1[[#This Row],[Profit$]]</f>
        <v>7.7485999999999997</v>
      </c>
      <c r="Z847" s="13">
        <f>Table1[[#This Row],[Sales$]]/Table1[[#This Row],[Quantity]]</f>
        <v>7.31</v>
      </c>
      <c r="AA847" s="13">
        <f>Table1[[#This Row],[Profit$]]/Table1[[#This Row],[Quantity]]</f>
        <v>3.4356999999999998</v>
      </c>
      <c r="AB847" s="4" t="str">
        <f>IF(Table1[[#This Row],[Profit$]]&lt;0,"loss","profit")</f>
        <v>profit</v>
      </c>
      <c r="AC847" s="4" t="str">
        <f>IF(Table1[[#This Row],[Discount]]&gt;0.2,"high",IF(Table1[[#This Row],[Discount]]&gt;0.1,"average","low"))</f>
        <v>low</v>
      </c>
      <c r="AD847" s="12">
        <f>Table1[[#This Row],[Profit$]]/Table1[[#This Row],[cost price$]]</f>
        <v>0.8867924528301887</v>
      </c>
    </row>
    <row r="848" spans="1:30" ht="15.75" customHeight="1" x14ac:dyDescent="0.3">
      <c r="A848" s="2">
        <v>847</v>
      </c>
      <c r="B848" s="2" t="s">
        <v>2625</v>
      </c>
      <c r="C848" s="3">
        <v>42290</v>
      </c>
      <c r="D848" s="3" t="str">
        <f>TEXT(Table1[[#This Row],[Order Date]],"MMMM")</f>
        <v>October</v>
      </c>
      <c r="E848" s="3" t="str">
        <f>TEXT(Table1[[#This Row],[Order Date]],"YYYy")</f>
        <v>2015</v>
      </c>
      <c r="F848" s="3">
        <v>42294</v>
      </c>
      <c r="G848" s="2" t="s">
        <v>47</v>
      </c>
      <c r="H848" s="2" t="s">
        <v>2626</v>
      </c>
      <c r="I848" s="2" t="s">
        <v>2627</v>
      </c>
      <c r="J848" s="2" t="s">
        <v>23</v>
      </c>
      <c r="K848" s="2" t="s">
        <v>24</v>
      </c>
      <c r="L848" s="2" t="s">
        <v>1475</v>
      </c>
      <c r="M848" s="2" t="s">
        <v>26</v>
      </c>
      <c r="N848" s="2">
        <v>40214</v>
      </c>
      <c r="O848" s="2" t="s">
        <v>27</v>
      </c>
      <c r="P848" s="2" t="s">
        <v>765</v>
      </c>
      <c r="Q848" s="2" t="s">
        <v>68</v>
      </c>
      <c r="R848" s="2" t="s">
        <v>69</v>
      </c>
      <c r="S848" s="2" t="s">
        <v>766</v>
      </c>
      <c r="T848" s="6">
        <v>83.72</v>
      </c>
      <c r="U848" s="2">
        <v>7</v>
      </c>
      <c r="V848" s="9">
        <v>0</v>
      </c>
      <c r="W848" s="6">
        <v>23.441600000000005</v>
      </c>
      <c r="X848" s="12">
        <f>Table1[[#This Row],[Profit$]]/Table1[[#This Row],[Sales$]]</f>
        <v>0.28000000000000008</v>
      </c>
      <c r="Y848" s="13">
        <f>Table1[[#This Row],[Sales$]]-Table1[[#This Row],[Profit$]]</f>
        <v>60.278399999999991</v>
      </c>
      <c r="Z848" s="13">
        <f>Table1[[#This Row],[Sales$]]/Table1[[#This Row],[Quantity]]</f>
        <v>11.959999999999999</v>
      </c>
      <c r="AA848" s="13">
        <f>Table1[[#This Row],[Profit$]]/Table1[[#This Row],[Quantity]]</f>
        <v>3.3488000000000007</v>
      </c>
      <c r="AB848" s="4" t="str">
        <f>IF(Table1[[#This Row],[Profit$]]&lt;0,"loss","profit")</f>
        <v>profit</v>
      </c>
      <c r="AC848" s="4" t="str">
        <f>IF(Table1[[#This Row],[Discount]]&gt;0.2,"high",IF(Table1[[#This Row],[Discount]]&gt;0.1,"average","low"))</f>
        <v>low</v>
      </c>
      <c r="AD848" s="12">
        <f>Table1[[#This Row],[Profit$]]/Table1[[#This Row],[cost price$]]</f>
        <v>0.38888888888888901</v>
      </c>
    </row>
    <row r="849" spans="1:30" ht="15.75" customHeight="1" x14ac:dyDescent="0.3">
      <c r="A849" s="2">
        <v>848</v>
      </c>
      <c r="B849" s="2" t="s">
        <v>2625</v>
      </c>
      <c r="C849" s="3">
        <v>42290</v>
      </c>
      <c r="D849" s="3" t="str">
        <f>TEXT(Table1[[#This Row],[Order Date]],"MMMM")</f>
        <v>October</v>
      </c>
      <c r="E849" s="3" t="str">
        <f>TEXT(Table1[[#This Row],[Order Date]],"YYYy")</f>
        <v>2015</v>
      </c>
      <c r="F849" s="3">
        <v>42294</v>
      </c>
      <c r="G849" s="2" t="s">
        <v>47</v>
      </c>
      <c r="H849" s="2" t="s">
        <v>2626</v>
      </c>
      <c r="I849" s="2" t="s">
        <v>2627</v>
      </c>
      <c r="J849" s="2" t="s">
        <v>23</v>
      </c>
      <c r="K849" s="2" t="s">
        <v>24</v>
      </c>
      <c r="L849" s="2" t="s">
        <v>1475</v>
      </c>
      <c r="M849" s="2" t="s">
        <v>26</v>
      </c>
      <c r="N849" s="2">
        <v>40214</v>
      </c>
      <c r="O849" s="2" t="s">
        <v>27</v>
      </c>
      <c r="P849" s="2" t="s">
        <v>1084</v>
      </c>
      <c r="Q849" s="2" t="s">
        <v>29</v>
      </c>
      <c r="R849" s="2" t="s">
        <v>33</v>
      </c>
      <c r="S849" s="2" t="s">
        <v>1085</v>
      </c>
      <c r="T849" s="6">
        <v>287.94</v>
      </c>
      <c r="U849" s="2">
        <v>3</v>
      </c>
      <c r="V849" s="9">
        <v>0</v>
      </c>
      <c r="W849" s="6">
        <v>77.743800000000022</v>
      </c>
      <c r="X849" s="12">
        <f>Table1[[#This Row],[Profit$]]/Table1[[#This Row],[Sales$]]</f>
        <v>0.27000000000000007</v>
      </c>
      <c r="Y849" s="13">
        <f>Table1[[#This Row],[Sales$]]-Table1[[#This Row],[Profit$]]</f>
        <v>210.19619999999998</v>
      </c>
      <c r="Z849" s="13">
        <f>Table1[[#This Row],[Sales$]]/Table1[[#This Row],[Quantity]]</f>
        <v>95.98</v>
      </c>
      <c r="AA849" s="13">
        <f>Table1[[#This Row],[Profit$]]/Table1[[#This Row],[Quantity]]</f>
        <v>25.914600000000007</v>
      </c>
      <c r="AB849" s="4" t="str">
        <f>IF(Table1[[#This Row],[Profit$]]&lt;0,"loss","profit")</f>
        <v>profit</v>
      </c>
      <c r="AC849" s="4" t="str">
        <f>IF(Table1[[#This Row],[Discount]]&gt;0.2,"high",IF(Table1[[#This Row],[Discount]]&gt;0.1,"average","low"))</f>
        <v>low</v>
      </c>
      <c r="AD849" s="12">
        <f>Table1[[#This Row],[Profit$]]/Table1[[#This Row],[cost price$]]</f>
        <v>0.36986301369863028</v>
      </c>
    </row>
    <row r="850" spans="1:30" ht="15.75" customHeight="1" x14ac:dyDescent="0.3">
      <c r="A850" s="2">
        <v>849</v>
      </c>
      <c r="B850" s="2" t="s">
        <v>2628</v>
      </c>
      <c r="C850" s="3">
        <v>42736</v>
      </c>
      <c r="D850" s="3" t="str">
        <f>TEXT(Table1[[#This Row],[Order Date]],"MMMM")</f>
        <v>January</v>
      </c>
      <c r="E850" s="3" t="str">
        <f>TEXT(Table1[[#This Row],[Order Date]],"YYYy")</f>
        <v>2017</v>
      </c>
      <c r="F850" s="3">
        <v>42741</v>
      </c>
      <c r="G850" s="2" t="s">
        <v>47</v>
      </c>
      <c r="H850" s="2" t="s">
        <v>2629</v>
      </c>
      <c r="I850" s="2" t="s">
        <v>2630</v>
      </c>
      <c r="J850" s="2" t="s">
        <v>23</v>
      </c>
      <c r="K850" s="2" t="s">
        <v>24</v>
      </c>
      <c r="L850" s="2" t="s">
        <v>2631</v>
      </c>
      <c r="M850" s="2" t="s">
        <v>495</v>
      </c>
      <c r="N850" s="2">
        <v>44052</v>
      </c>
      <c r="O850" s="2" t="s">
        <v>145</v>
      </c>
      <c r="P850" s="2" t="s">
        <v>2632</v>
      </c>
      <c r="Q850" s="2" t="s">
        <v>29</v>
      </c>
      <c r="R850" s="2" t="s">
        <v>62</v>
      </c>
      <c r="S850" s="2" t="s">
        <v>2633</v>
      </c>
      <c r="T850" s="6">
        <v>48.896000000000001</v>
      </c>
      <c r="U850" s="2">
        <v>4</v>
      </c>
      <c r="V850" s="9">
        <v>0.2</v>
      </c>
      <c r="W850" s="6">
        <v>8.5567999999999991</v>
      </c>
      <c r="X850" s="12">
        <f>Table1[[#This Row],[Profit$]]/Table1[[#This Row],[Sales$]]</f>
        <v>0.17499999999999999</v>
      </c>
      <c r="Y850" s="13">
        <f>Table1[[#This Row],[Sales$]]-Table1[[#This Row],[Profit$]]</f>
        <v>40.339200000000005</v>
      </c>
      <c r="Z850" s="13">
        <f>Table1[[#This Row],[Sales$]]/Table1[[#This Row],[Quantity]]</f>
        <v>12.224</v>
      </c>
      <c r="AA850" s="13">
        <f>Table1[[#This Row],[Profit$]]/Table1[[#This Row],[Quantity]]</f>
        <v>2.1391999999999998</v>
      </c>
      <c r="AB850" s="4" t="str">
        <f>IF(Table1[[#This Row],[Profit$]]&lt;0,"loss","profit")</f>
        <v>profit</v>
      </c>
      <c r="AC850" s="4" t="str">
        <f>IF(Table1[[#This Row],[Discount]]&gt;0.2,"high",IF(Table1[[#This Row],[Discount]]&gt;0.1,"average","low"))</f>
        <v>average</v>
      </c>
      <c r="AD850" s="12">
        <f>Table1[[#This Row],[Profit$]]/Table1[[#This Row],[cost price$]]</f>
        <v>0.21212121212121207</v>
      </c>
    </row>
    <row r="851" spans="1:30" ht="15.75" customHeight="1" x14ac:dyDescent="0.3">
      <c r="A851" s="2">
        <v>850</v>
      </c>
      <c r="B851" s="2" t="s">
        <v>2634</v>
      </c>
      <c r="C851" s="3">
        <v>41677</v>
      </c>
      <c r="D851" s="3" t="str">
        <f>TEXT(Table1[[#This Row],[Order Date]],"MMMM")</f>
        <v>February</v>
      </c>
      <c r="E851" s="3" t="str">
        <f>TEXT(Table1[[#This Row],[Order Date]],"YYYy")</f>
        <v>2014</v>
      </c>
      <c r="F851" s="3">
        <v>41682</v>
      </c>
      <c r="G851" s="2" t="s">
        <v>47</v>
      </c>
      <c r="H851" s="2" t="s">
        <v>2635</v>
      </c>
      <c r="I851" s="2" t="s">
        <v>2636</v>
      </c>
      <c r="J851" s="2" t="s">
        <v>38</v>
      </c>
      <c r="K851" s="2" t="s">
        <v>24</v>
      </c>
      <c r="L851" s="2" t="s">
        <v>2637</v>
      </c>
      <c r="M851" s="2" t="s">
        <v>787</v>
      </c>
      <c r="N851" s="2">
        <v>7036</v>
      </c>
      <c r="O851" s="2" t="s">
        <v>145</v>
      </c>
      <c r="P851" s="2" t="s">
        <v>2638</v>
      </c>
      <c r="Q851" s="2" t="s">
        <v>68</v>
      </c>
      <c r="R851" s="2" t="s">
        <v>158</v>
      </c>
      <c r="S851" s="2" t="s">
        <v>2639</v>
      </c>
      <c r="T851" s="6">
        <v>115.36</v>
      </c>
      <c r="U851" s="2">
        <v>7</v>
      </c>
      <c r="V851" s="9">
        <v>0</v>
      </c>
      <c r="W851" s="6">
        <v>49.604800000000012</v>
      </c>
      <c r="X851" s="12">
        <f>Table1[[#This Row],[Profit$]]/Table1[[#This Row],[Sales$]]</f>
        <v>0.4300000000000001</v>
      </c>
      <c r="Y851" s="13">
        <f>Table1[[#This Row],[Sales$]]-Table1[[#This Row],[Profit$]]</f>
        <v>65.755199999999988</v>
      </c>
      <c r="Z851" s="13">
        <f>Table1[[#This Row],[Sales$]]/Table1[[#This Row],[Quantity]]</f>
        <v>16.48</v>
      </c>
      <c r="AA851" s="13">
        <f>Table1[[#This Row],[Profit$]]/Table1[[#This Row],[Quantity]]</f>
        <v>7.086400000000002</v>
      </c>
      <c r="AB851" s="4" t="str">
        <f>IF(Table1[[#This Row],[Profit$]]&lt;0,"loss","profit")</f>
        <v>profit</v>
      </c>
      <c r="AC851" s="4" t="str">
        <f>IF(Table1[[#This Row],[Discount]]&gt;0.2,"high",IF(Table1[[#This Row],[Discount]]&gt;0.1,"average","low"))</f>
        <v>low</v>
      </c>
      <c r="AD851" s="12">
        <f>Table1[[#This Row],[Profit$]]/Table1[[#This Row],[cost price$]]</f>
        <v>0.75438596491228105</v>
      </c>
    </row>
    <row r="852" spans="1:30" ht="15.75" customHeight="1" x14ac:dyDescent="0.3">
      <c r="A852" s="2">
        <v>851</v>
      </c>
      <c r="B852" s="2" t="s">
        <v>2640</v>
      </c>
      <c r="C852" s="3">
        <v>42541</v>
      </c>
      <c r="D852" s="3" t="str">
        <f>TEXT(Table1[[#This Row],[Order Date]],"MMMM")</f>
        <v>June</v>
      </c>
      <c r="E852" s="3" t="str">
        <f>TEXT(Table1[[#This Row],[Order Date]],"YYYy")</f>
        <v>2016</v>
      </c>
      <c r="F852" s="3">
        <v>42546</v>
      </c>
      <c r="G852" s="2" t="s">
        <v>20</v>
      </c>
      <c r="H852" s="2" t="s">
        <v>2641</v>
      </c>
      <c r="I852" s="2" t="s">
        <v>2642</v>
      </c>
      <c r="J852" s="2" t="s">
        <v>38</v>
      </c>
      <c r="K852" s="2" t="s">
        <v>24</v>
      </c>
      <c r="L852" s="2" t="s">
        <v>2643</v>
      </c>
      <c r="M852" s="2" t="s">
        <v>40</v>
      </c>
      <c r="N852" s="2">
        <v>93905</v>
      </c>
      <c r="O852" s="2" t="s">
        <v>41</v>
      </c>
      <c r="P852" s="2" t="s">
        <v>2644</v>
      </c>
      <c r="Q852" s="2" t="s">
        <v>43</v>
      </c>
      <c r="R852" s="2" t="s">
        <v>65</v>
      </c>
      <c r="S852" s="2" t="s">
        <v>2645</v>
      </c>
      <c r="T852" s="6">
        <v>5.16</v>
      </c>
      <c r="U852" s="2">
        <v>2</v>
      </c>
      <c r="V852" s="9">
        <v>0</v>
      </c>
      <c r="W852" s="6">
        <v>1.3416000000000001</v>
      </c>
      <c r="X852" s="12">
        <f>Table1[[#This Row],[Profit$]]/Table1[[#This Row],[Sales$]]</f>
        <v>0.26</v>
      </c>
      <c r="Y852" s="13">
        <f>Table1[[#This Row],[Sales$]]-Table1[[#This Row],[Profit$]]</f>
        <v>3.8184</v>
      </c>
      <c r="Z852" s="13">
        <f>Table1[[#This Row],[Sales$]]/Table1[[#This Row],[Quantity]]</f>
        <v>2.58</v>
      </c>
      <c r="AA852" s="13">
        <f>Table1[[#This Row],[Profit$]]/Table1[[#This Row],[Quantity]]</f>
        <v>0.67080000000000006</v>
      </c>
      <c r="AB852" s="4" t="str">
        <f>IF(Table1[[#This Row],[Profit$]]&lt;0,"loss","profit")</f>
        <v>profit</v>
      </c>
      <c r="AC852" s="4" t="str">
        <f>IF(Table1[[#This Row],[Discount]]&gt;0.2,"high",IF(Table1[[#This Row],[Discount]]&gt;0.1,"average","low"))</f>
        <v>low</v>
      </c>
      <c r="AD852" s="12">
        <f>Table1[[#This Row],[Profit$]]/Table1[[#This Row],[cost price$]]</f>
        <v>0.35135135135135137</v>
      </c>
    </row>
    <row r="853" spans="1:30" ht="15.75" customHeight="1" x14ac:dyDescent="0.3">
      <c r="A853" s="2">
        <v>852</v>
      </c>
      <c r="B853" s="2" t="s">
        <v>2640</v>
      </c>
      <c r="C853" s="3">
        <v>42541</v>
      </c>
      <c r="D853" s="3" t="str">
        <f>TEXT(Table1[[#This Row],[Order Date]],"MMMM")</f>
        <v>June</v>
      </c>
      <c r="E853" s="3" t="str">
        <f>TEXT(Table1[[#This Row],[Order Date]],"YYYy")</f>
        <v>2016</v>
      </c>
      <c r="F853" s="3">
        <v>42546</v>
      </c>
      <c r="G853" s="2" t="s">
        <v>20</v>
      </c>
      <c r="H853" s="2" t="s">
        <v>2641</v>
      </c>
      <c r="I853" s="2" t="s">
        <v>2642</v>
      </c>
      <c r="J853" s="2" t="s">
        <v>38</v>
      </c>
      <c r="K853" s="2" t="s">
        <v>24</v>
      </c>
      <c r="L853" s="2" t="s">
        <v>2643</v>
      </c>
      <c r="M853" s="2" t="s">
        <v>40</v>
      </c>
      <c r="N853" s="2">
        <v>93905</v>
      </c>
      <c r="O853" s="2" t="s">
        <v>41</v>
      </c>
      <c r="P853" s="2" t="s">
        <v>2646</v>
      </c>
      <c r="Q853" s="2" t="s">
        <v>43</v>
      </c>
      <c r="R853" s="2" t="s">
        <v>87</v>
      </c>
      <c r="S853" s="2" t="s">
        <v>2647</v>
      </c>
      <c r="T853" s="6">
        <v>38.880000000000003</v>
      </c>
      <c r="U853" s="2">
        <v>6</v>
      </c>
      <c r="V853" s="9">
        <v>0</v>
      </c>
      <c r="W853" s="6">
        <v>18.662400000000002</v>
      </c>
      <c r="X853" s="12">
        <f>Table1[[#This Row],[Profit$]]/Table1[[#This Row],[Sales$]]</f>
        <v>0.48000000000000004</v>
      </c>
      <c r="Y853" s="13">
        <f>Table1[[#This Row],[Sales$]]-Table1[[#This Row],[Profit$]]</f>
        <v>20.217600000000001</v>
      </c>
      <c r="Z853" s="13">
        <f>Table1[[#This Row],[Sales$]]/Table1[[#This Row],[Quantity]]</f>
        <v>6.48</v>
      </c>
      <c r="AA853" s="13">
        <f>Table1[[#This Row],[Profit$]]/Table1[[#This Row],[Quantity]]</f>
        <v>3.1104000000000003</v>
      </c>
      <c r="AB853" s="4" t="str">
        <f>IF(Table1[[#This Row],[Profit$]]&lt;0,"loss","profit")</f>
        <v>profit</v>
      </c>
      <c r="AC853" s="4" t="str">
        <f>IF(Table1[[#This Row],[Discount]]&gt;0.2,"high",IF(Table1[[#This Row],[Discount]]&gt;0.1,"average","low"))</f>
        <v>low</v>
      </c>
      <c r="AD853" s="12">
        <f>Table1[[#This Row],[Profit$]]/Table1[[#This Row],[cost price$]]</f>
        <v>0.92307692307692313</v>
      </c>
    </row>
    <row r="854" spans="1:30" ht="15.75" customHeight="1" x14ac:dyDescent="0.3">
      <c r="A854" s="2">
        <v>853</v>
      </c>
      <c r="B854" s="2" t="s">
        <v>2648</v>
      </c>
      <c r="C854" s="3">
        <v>42518</v>
      </c>
      <c r="D854" s="3" t="str">
        <f>TEXT(Table1[[#This Row],[Order Date]],"MMMM")</f>
        <v>May</v>
      </c>
      <c r="E854" s="3" t="str">
        <f>TEXT(Table1[[#This Row],[Order Date]],"YYYy")</f>
        <v>2016</v>
      </c>
      <c r="F854" s="3">
        <v>42525</v>
      </c>
      <c r="G854" s="2" t="s">
        <v>47</v>
      </c>
      <c r="H854" s="2" t="s">
        <v>887</v>
      </c>
      <c r="I854" s="2" t="s">
        <v>888</v>
      </c>
      <c r="J854" s="2" t="s">
        <v>23</v>
      </c>
      <c r="K854" s="2" t="s">
        <v>24</v>
      </c>
      <c r="L854" s="2" t="s">
        <v>325</v>
      </c>
      <c r="M854" s="2" t="s">
        <v>1489</v>
      </c>
      <c r="N854" s="2">
        <v>39212</v>
      </c>
      <c r="O854" s="2" t="s">
        <v>27</v>
      </c>
      <c r="P854" s="2" t="s">
        <v>1159</v>
      </c>
      <c r="Q854" s="2" t="s">
        <v>43</v>
      </c>
      <c r="R854" s="2" t="s">
        <v>65</v>
      </c>
      <c r="S854" s="2" t="s">
        <v>1160</v>
      </c>
      <c r="T854" s="6">
        <v>185.88</v>
      </c>
      <c r="U854" s="2">
        <v>6</v>
      </c>
      <c r="V854" s="9">
        <v>0</v>
      </c>
      <c r="W854" s="6">
        <v>50.187599999999996</v>
      </c>
      <c r="X854" s="12">
        <f>Table1[[#This Row],[Profit$]]/Table1[[#This Row],[Sales$]]</f>
        <v>0.26999999999999996</v>
      </c>
      <c r="Y854" s="13">
        <f>Table1[[#This Row],[Sales$]]-Table1[[#This Row],[Profit$]]</f>
        <v>135.69239999999999</v>
      </c>
      <c r="Z854" s="13">
        <f>Table1[[#This Row],[Sales$]]/Table1[[#This Row],[Quantity]]</f>
        <v>30.98</v>
      </c>
      <c r="AA854" s="13">
        <f>Table1[[#This Row],[Profit$]]/Table1[[#This Row],[Quantity]]</f>
        <v>8.3645999999999994</v>
      </c>
      <c r="AB854" s="4" t="str">
        <f>IF(Table1[[#This Row],[Profit$]]&lt;0,"loss","profit")</f>
        <v>profit</v>
      </c>
      <c r="AC854" s="4" t="str">
        <f>IF(Table1[[#This Row],[Discount]]&gt;0.2,"high",IF(Table1[[#This Row],[Discount]]&gt;0.1,"average","low"))</f>
        <v>low</v>
      </c>
      <c r="AD854" s="12">
        <f>Table1[[#This Row],[Profit$]]/Table1[[#This Row],[cost price$]]</f>
        <v>0.36986301369863012</v>
      </c>
    </row>
    <row r="855" spans="1:30" ht="15.75" customHeight="1" x14ac:dyDescent="0.3">
      <c r="A855" s="2">
        <v>854</v>
      </c>
      <c r="B855" s="2" t="s">
        <v>2649</v>
      </c>
      <c r="C855" s="3">
        <v>42419</v>
      </c>
      <c r="D855" s="3" t="str">
        <f>TEXT(Table1[[#This Row],[Order Date]],"MMMM")</f>
        <v>February</v>
      </c>
      <c r="E855" s="3" t="str">
        <f>TEXT(Table1[[#This Row],[Order Date]],"YYYy")</f>
        <v>2016</v>
      </c>
      <c r="F855" s="3">
        <v>42424</v>
      </c>
      <c r="G855" s="2" t="s">
        <v>47</v>
      </c>
      <c r="H855" s="2" t="s">
        <v>1880</v>
      </c>
      <c r="I855" s="2" t="s">
        <v>1881</v>
      </c>
      <c r="J855" s="2" t="s">
        <v>23</v>
      </c>
      <c r="K855" s="2" t="s">
        <v>24</v>
      </c>
      <c r="L855" s="2" t="s">
        <v>263</v>
      </c>
      <c r="M855" s="2" t="s">
        <v>264</v>
      </c>
      <c r="N855" s="2">
        <v>10035</v>
      </c>
      <c r="O855" s="2" t="s">
        <v>145</v>
      </c>
      <c r="P855" s="2" t="s">
        <v>2512</v>
      </c>
      <c r="Q855" s="2" t="s">
        <v>29</v>
      </c>
      <c r="R855" s="2" t="s">
        <v>62</v>
      </c>
      <c r="S855" s="2" t="s">
        <v>2513</v>
      </c>
      <c r="T855" s="6">
        <v>44.46</v>
      </c>
      <c r="U855" s="2">
        <v>2</v>
      </c>
      <c r="V855" s="9">
        <v>0</v>
      </c>
      <c r="W855" s="6">
        <v>14.671799999999998</v>
      </c>
      <c r="X855" s="12">
        <f>Table1[[#This Row],[Profit$]]/Table1[[#This Row],[Sales$]]</f>
        <v>0.32999999999999996</v>
      </c>
      <c r="Y855" s="13">
        <f>Table1[[#This Row],[Sales$]]-Table1[[#This Row],[Profit$]]</f>
        <v>29.788200000000003</v>
      </c>
      <c r="Z855" s="13">
        <f>Table1[[#This Row],[Sales$]]/Table1[[#This Row],[Quantity]]</f>
        <v>22.23</v>
      </c>
      <c r="AA855" s="13">
        <f>Table1[[#This Row],[Profit$]]/Table1[[#This Row],[Quantity]]</f>
        <v>7.3358999999999988</v>
      </c>
      <c r="AB855" s="4" t="str">
        <f>IF(Table1[[#This Row],[Profit$]]&lt;0,"loss","profit")</f>
        <v>profit</v>
      </c>
      <c r="AC855" s="4" t="str">
        <f>IF(Table1[[#This Row],[Discount]]&gt;0.2,"high",IF(Table1[[#This Row],[Discount]]&gt;0.1,"average","low"))</f>
        <v>low</v>
      </c>
      <c r="AD855" s="12">
        <f>Table1[[#This Row],[Profit$]]/Table1[[#This Row],[cost price$]]</f>
        <v>0.49253731343283569</v>
      </c>
    </row>
    <row r="856" spans="1:30" ht="15.75" customHeight="1" x14ac:dyDescent="0.3">
      <c r="A856" s="2">
        <v>855</v>
      </c>
      <c r="B856" s="2" t="s">
        <v>2649</v>
      </c>
      <c r="C856" s="3">
        <v>42419</v>
      </c>
      <c r="D856" s="3" t="str">
        <f>TEXT(Table1[[#This Row],[Order Date]],"MMMM")</f>
        <v>February</v>
      </c>
      <c r="E856" s="3" t="str">
        <f>TEXT(Table1[[#This Row],[Order Date]],"YYYy")</f>
        <v>2016</v>
      </c>
      <c r="F856" s="3">
        <v>42424</v>
      </c>
      <c r="G856" s="2" t="s">
        <v>47</v>
      </c>
      <c r="H856" s="2" t="s">
        <v>1880</v>
      </c>
      <c r="I856" s="2" t="s">
        <v>1881</v>
      </c>
      <c r="J856" s="2" t="s">
        <v>23</v>
      </c>
      <c r="K856" s="2" t="s">
        <v>24</v>
      </c>
      <c r="L856" s="2" t="s">
        <v>263</v>
      </c>
      <c r="M856" s="2" t="s">
        <v>264</v>
      </c>
      <c r="N856" s="2">
        <v>10035</v>
      </c>
      <c r="O856" s="2" t="s">
        <v>145</v>
      </c>
      <c r="P856" s="2" t="s">
        <v>1776</v>
      </c>
      <c r="Q856" s="2" t="s">
        <v>43</v>
      </c>
      <c r="R856" s="2" t="s">
        <v>56</v>
      </c>
      <c r="S856" s="2" t="s">
        <v>1777</v>
      </c>
      <c r="T856" s="6">
        <v>242.94</v>
      </c>
      <c r="U856" s="2">
        <v>3</v>
      </c>
      <c r="V856" s="9">
        <v>0</v>
      </c>
      <c r="W856" s="6">
        <v>9.7175999999999902</v>
      </c>
      <c r="X856" s="12">
        <f>Table1[[#This Row],[Profit$]]/Table1[[#This Row],[Sales$]]</f>
        <v>3.9999999999999959E-2</v>
      </c>
      <c r="Y856" s="13">
        <f>Table1[[#This Row],[Sales$]]-Table1[[#This Row],[Profit$]]</f>
        <v>233.22239999999999</v>
      </c>
      <c r="Z856" s="13">
        <f>Table1[[#This Row],[Sales$]]/Table1[[#This Row],[Quantity]]</f>
        <v>80.98</v>
      </c>
      <c r="AA856" s="13">
        <f>Table1[[#This Row],[Profit$]]/Table1[[#This Row],[Quantity]]</f>
        <v>3.2391999999999967</v>
      </c>
      <c r="AB856" s="4" t="str">
        <f>IF(Table1[[#This Row],[Profit$]]&lt;0,"loss","profit")</f>
        <v>profit</v>
      </c>
      <c r="AC856" s="4" t="str">
        <f>IF(Table1[[#This Row],[Discount]]&gt;0.2,"high",IF(Table1[[#This Row],[Discount]]&gt;0.1,"average","low"))</f>
        <v>low</v>
      </c>
      <c r="AD856" s="12">
        <f>Table1[[#This Row],[Profit$]]/Table1[[#This Row],[cost price$]]</f>
        <v>4.1666666666666623E-2</v>
      </c>
    </row>
    <row r="857" spans="1:30" ht="15.75" customHeight="1" x14ac:dyDescent="0.3">
      <c r="A857" s="2">
        <v>856</v>
      </c>
      <c r="B857" s="2" t="s">
        <v>2650</v>
      </c>
      <c r="C857" s="3">
        <v>41854</v>
      </c>
      <c r="D857" s="3" t="str">
        <f>TEXT(Table1[[#This Row],[Order Date]],"MMMM")</f>
        <v>August</v>
      </c>
      <c r="E857" s="3" t="str">
        <f>TEXT(Table1[[#This Row],[Order Date]],"YYYy")</f>
        <v>2014</v>
      </c>
      <c r="F857" s="3">
        <v>41859</v>
      </c>
      <c r="G857" s="2" t="s">
        <v>47</v>
      </c>
      <c r="H857" s="2" t="s">
        <v>2651</v>
      </c>
      <c r="I857" s="2" t="s">
        <v>2652</v>
      </c>
      <c r="J857" s="2" t="s">
        <v>23</v>
      </c>
      <c r="K857" s="2" t="s">
        <v>24</v>
      </c>
      <c r="L857" s="2" t="s">
        <v>263</v>
      </c>
      <c r="M857" s="2" t="s">
        <v>264</v>
      </c>
      <c r="N857" s="2">
        <v>10035</v>
      </c>
      <c r="O857" s="2" t="s">
        <v>145</v>
      </c>
      <c r="P857" s="2" t="s">
        <v>2653</v>
      </c>
      <c r="Q857" s="2" t="s">
        <v>43</v>
      </c>
      <c r="R857" s="2" t="s">
        <v>87</v>
      </c>
      <c r="S857" s="2" t="s">
        <v>2654</v>
      </c>
      <c r="T857" s="6">
        <v>39.96</v>
      </c>
      <c r="U857" s="2">
        <v>2</v>
      </c>
      <c r="V857" s="9">
        <v>0</v>
      </c>
      <c r="W857" s="6">
        <v>18.781199999999998</v>
      </c>
      <c r="X857" s="12">
        <f>Table1[[#This Row],[Profit$]]/Table1[[#This Row],[Sales$]]</f>
        <v>0.47</v>
      </c>
      <c r="Y857" s="13">
        <f>Table1[[#This Row],[Sales$]]-Table1[[#This Row],[Profit$]]</f>
        <v>21.178800000000003</v>
      </c>
      <c r="Z857" s="13">
        <f>Table1[[#This Row],[Sales$]]/Table1[[#This Row],[Quantity]]</f>
        <v>19.98</v>
      </c>
      <c r="AA857" s="13">
        <f>Table1[[#This Row],[Profit$]]/Table1[[#This Row],[Quantity]]</f>
        <v>9.3905999999999992</v>
      </c>
      <c r="AB857" s="4" t="str">
        <f>IF(Table1[[#This Row],[Profit$]]&lt;0,"loss","profit")</f>
        <v>profit</v>
      </c>
      <c r="AC857" s="4" t="str">
        <f>IF(Table1[[#This Row],[Discount]]&gt;0.2,"high",IF(Table1[[#This Row],[Discount]]&gt;0.1,"average","low"))</f>
        <v>low</v>
      </c>
      <c r="AD857" s="12">
        <f>Table1[[#This Row],[Profit$]]/Table1[[#This Row],[cost price$]]</f>
        <v>0.88679245283018848</v>
      </c>
    </row>
    <row r="858" spans="1:30" ht="15.75" customHeight="1" x14ac:dyDescent="0.3">
      <c r="A858" s="2">
        <v>857</v>
      </c>
      <c r="B858" s="2" t="s">
        <v>2650</v>
      </c>
      <c r="C858" s="3">
        <v>41854</v>
      </c>
      <c r="D858" s="3" t="str">
        <f>TEXT(Table1[[#This Row],[Order Date]],"MMMM")</f>
        <v>August</v>
      </c>
      <c r="E858" s="3" t="str">
        <f>TEXT(Table1[[#This Row],[Order Date]],"YYYy")</f>
        <v>2014</v>
      </c>
      <c r="F858" s="3">
        <v>41859</v>
      </c>
      <c r="G858" s="2" t="s">
        <v>47</v>
      </c>
      <c r="H858" s="2" t="s">
        <v>2651</v>
      </c>
      <c r="I858" s="2" t="s">
        <v>2652</v>
      </c>
      <c r="J858" s="2" t="s">
        <v>23</v>
      </c>
      <c r="K858" s="2" t="s">
        <v>24</v>
      </c>
      <c r="L858" s="2" t="s">
        <v>263</v>
      </c>
      <c r="M858" s="2" t="s">
        <v>264</v>
      </c>
      <c r="N858" s="2">
        <v>10035</v>
      </c>
      <c r="O858" s="2" t="s">
        <v>145</v>
      </c>
      <c r="P858" s="2" t="s">
        <v>2655</v>
      </c>
      <c r="Q858" s="2" t="s">
        <v>43</v>
      </c>
      <c r="R858" s="2" t="s">
        <v>576</v>
      </c>
      <c r="S858" s="2" t="s">
        <v>2656</v>
      </c>
      <c r="T858" s="6">
        <v>102.30000000000001</v>
      </c>
      <c r="U858" s="2">
        <v>10</v>
      </c>
      <c r="V858" s="9">
        <v>0</v>
      </c>
      <c r="W858" s="6">
        <v>26.598000000000006</v>
      </c>
      <c r="X858" s="12">
        <f>Table1[[#This Row],[Profit$]]/Table1[[#This Row],[Sales$]]</f>
        <v>0.26</v>
      </c>
      <c r="Y858" s="13">
        <f>Table1[[#This Row],[Sales$]]-Table1[[#This Row],[Profit$]]</f>
        <v>75.701999999999998</v>
      </c>
      <c r="Z858" s="13">
        <f>Table1[[#This Row],[Sales$]]/Table1[[#This Row],[Quantity]]</f>
        <v>10.23</v>
      </c>
      <c r="AA858" s="13">
        <f>Table1[[#This Row],[Profit$]]/Table1[[#This Row],[Quantity]]</f>
        <v>2.6598000000000006</v>
      </c>
      <c r="AB858" s="4" t="str">
        <f>IF(Table1[[#This Row],[Profit$]]&lt;0,"loss","profit")</f>
        <v>profit</v>
      </c>
      <c r="AC858" s="4" t="str">
        <f>IF(Table1[[#This Row],[Discount]]&gt;0.2,"high",IF(Table1[[#This Row],[Discount]]&gt;0.1,"average","low"))</f>
        <v>low</v>
      </c>
      <c r="AD858" s="12">
        <f>Table1[[#This Row],[Profit$]]/Table1[[#This Row],[cost price$]]</f>
        <v>0.35135135135135143</v>
      </c>
    </row>
    <row r="859" spans="1:30" ht="15.75" customHeight="1" x14ac:dyDescent="0.3">
      <c r="A859" s="2">
        <v>858</v>
      </c>
      <c r="B859" s="2" t="s">
        <v>2650</v>
      </c>
      <c r="C859" s="3">
        <v>41854</v>
      </c>
      <c r="D859" s="3" t="str">
        <f>TEXT(Table1[[#This Row],[Order Date]],"MMMM")</f>
        <v>August</v>
      </c>
      <c r="E859" s="3" t="str">
        <f>TEXT(Table1[[#This Row],[Order Date]],"YYYy")</f>
        <v>2014</v>
      </c>
      <c r="F859" s="3">
        <v>41859</v>
      </c>
      <c r="G859" s="2" t="s">
        <v>47</v>
      </c>
      <c r="H859" s="2" t="s">
        <v>2651</v>
      </c>
      <c r="I859" s="2" t="s">
        <v>2652</v>
      </c>
      <c r="J859" s="2" t="s">
        <v>23</v>
      </c>
      <c r="K859" s="2" t="s">
        <v>24</v>
      </c>
      <c r="L859" s="2" t="s">
        <v>263</v>
      </c>
      <c r="M859" s="2" t="s">
        <v>264</v>
      </c>
      <c r="N859" s="2">
        <v>10035</v>
      </c>
      <c r="O859" s="2" t="s">
        <v>145</v>
      </c>
      <c r="P859" s="2" t="s">
        <v>2657</v>
      </c>
      <c r="Q859" s="2" t="s">
        <v>43</v>
      </c>
      <c r="R859" s="2" t="s">
        <v>56</v>
      </c>
      <c r="S859" s="2" t="s">
        <v>2658</v>
      </c>
      <c r="T859" s="6">
        <v>21.36</v>
      </c>
      <c r="U859" s="2">
        <v>2</v>
      </c>
      <c r="V859" s="9">
        <v>0</v>
      </c>
      <c r="W859" s="6">
        <v>5.7672000000000008</v>
      </c>
      <c r="X859" s="12">
        <f>Table1[[#This Row],[Profit$]]/Table1[[#This Row],[Sales$]]</f>
        <v>0.27</v>
      </c>
      <c r="Y859" s="13">
        <f>Table1[[#This Row],[Sales$]]-Table1[[#This Row],[Profit$]]</f>
        <v>15.592799999999999</v>
      </c>
      <c r="Z859" s="13">
        <f>Table1[[#This Row],[Sales$]]/Table1[[#This Row],[Quantity]]</f>
        <v>10.68</v>
      </c>
      <c r="AA859" s="13">
        <f>Table1[[#This Row],[Profit$]]/Table1[[#This Row],[Quantity]]</f>
        <v>2.8836000000000004</v>
      </c>
      <c r="AB859" s="4" t="str">
        <f>IF(Table1[[#This Row],[Profit$]]&lt;0,"loss","profit")</f>
        <v>profit</v>
      </c>
      <c r="AC859" s="4" t="str">
        <f>IF(Table1[[#This Row],[Discount]]&gt;0.2,"high",IF(Table1[[#This Row],[Discount]]&gt;0.1,"average","low"))</f>
        <v>low</v>
      </c>
      <c r="AD859" s="12">
        <f>Table1[[#This Row],[Profit$]]/Table1[[#This Row],[cost price$]]</f>
        <v>0.36986301369863023</v>
      </c>
    </row>
    <row r="860" spans="1:30" ht="15.75" customHeight="1" x14ac:dyDescent="0.3">
      <c r="A860" s="2">
        <v>859</v>
      </c>
      <c r="B860" s="2" t="s">
        <v>2659</v>
      </c>
      <c r="C860" s="3">
        <v>42835</v>
      </c>
      <c r="D860" s="3" t="str">
        <f>TEXT(Table1[[#This Row],[Order Date]],"MMMM")</f>
        <v>April</v>
      </c>
      <c r="E860" s="3" t="str">
        <f>TEXT(Table1[[#This Row],[Order Date]],"YYYy")</f>
        <v>2017</v>
      </c>
      <c r="F860" s="3">
        <v>42840</v>
      </c>
      <c r="G860" s="2" t="s">
        <v>47</v>
      </c>
      <c r="H860" s="2" t="s">
        <v>2660</v>
      </c>
      <c r="I860" s="2" t="s">
        <v>2661</v>
      </c>
      <c r="J860" s="2" t="s">
        <v>99</v>
      </c>
      <c r="K860" s="2" t="s">
        <v>24</v>
      </c>
      <c r="L860" s="2" t="s">
        <v>2662</v>
      </c>
      <c r="M860" s="2" t="s">
        <v>787</v>
      </c>
      <c r="N860" s="2">
        <v>8901</v>
      </c>
      <c r="O860" s="2" t="s">
        <v>145</v>
      </c>
      <c r="P860" s="2" t="s">
        <v>948</v>
      </c>
      <c r="Q860" s="2" t="s">
        <v>43</v>
      </c>
      <c r="R860" s="2" t="s">
        <v>87</v>
      </c>
      <c r="S860" s="2" t="s">
        <v>949</v>
      </c>
      <c r="T860" s="6">
        <v>7.61</v>
      </c>
      <c r="U860" s="2">
        <v>1</v>
      </c>
      <c r="V860" s="9">
        <v>0</v>
      </c>
      <c r="W860" s="6">
        <v>3.5766999999999998</v>
      </c>
      <c r="X860" s="12">
        <f>Table1[[#This Row],[Profit$]]/Table1[[#This Row],[Sales$]]</f>
        <v>0.47</v>
      </c>
      <c r="Y860" s="13">
        <f>Table1[[#This Row],[Sales$]]-Table1[[#This Row],[Profit$]]</f>
        <v>4.0333000000000006</v>
      </c>
      <c r="Z860" s="13">
        <f>Table1[[#This Row],[Sales$]]/Table1[[#This Row],[Quantity]]</f>
        <v>7.61</v>
      </c>
      <c r="AA860" s="13">
        <f>Table1[[#This Row],[Profit$]]/Table1[[#This Row],[Quantity]]</f>
        <v>3.5766999999999998</v>
      </c>
      <c r="AB860" s="4" t="str">
        <f>IF(Table1[[#This Row],[Profit$]]&lt;0,"loss","profit")</f>
        <v>profit</v>
      </c>
      <c r="AC860" s="4" t="str">
        <f>IF(Table1[[#This Row],[Discount]]&gt;0.2,"high",IF(Table1[[#This Row],[Discount]]&gt;0.1,"average","low"))</f>
        <v>low</v>
      </c>
      <c r="AD860" s="12">
        <f>Table1[[#This Row],[Profit$]]/Table1[[#This Row],[cost price$]]</f>
        <v>0.88679245283018848</v>
      </c>
    </row>
    <row r="861" spans="1:30" ht="15.75" customHeight="1" x14ac:dyDescent="0.3">
      <c r="A861" s="2">
        <v>860</v>
      </c>
      <c r="B861" s="2" t="s">
        <v>2659</v>
      </c>
      <c r="C861" s="3">
        <v>42835</v>
      </c>
      <c r="D861" s="3" t="str">
        <f>TEXT(Table1[[#This Row],[Order Date]],"MMMM")</f>
        <v>April</v>
      </c>
      <c r="E861" s="3" t="str">
        <f>TEXT(Table1[[#This Row],[Order Date]],"YYYy")</f>
        <v>2017</v>
      </c>
      <c r="F861" s="3">
        <v>42840</v>
      </c>
      <c r="G861" s="2" t="s">
        <v>47</v>
      </c>
      <c r="H861" s="2" t="s">
        <v>2660</v>
      </c>
      <c r="I861" s="2" t="s">
        <v>2661</v>
      </c>
      <c r="J861" s="2" t="s">
        <v>99</v>
      </c>
      <c r="K861" s="2" t="s">
        <v>24</v>
      </c>
      <c r="L861" s="2" t="s">
        <v>2662</v>
      </c>
      <c r="M861" s="2" t="s">
        <v>787</v>
      </c>
      <c r="N861" s="2">
        <v>8901</v>
      </c>
      <c r="O861" s="2" t="s">
        <v>145</v>
      </c>
      <c r="P861" s="2" t="s">
        <v>1174</v>
      </c>
      <c r="Q861" s="2" t="s">
        <v>43</v>
      </c>
      <c r="R861" s="2" t="s">
        <v>266</v>
      </c>
      <c r="S861" s="2" t="s">
        <v>1175</v>
      </c>
      <c r="T861" s="6">
        <v>7.16</v>
      </c>
      <c r="U861" s="2">
        <v>2</v>
      </c>
      <c r="V861" s="9">
        <v>0</v>
      </c>
      <c r="W861" s="6">
        <v>3.58</v>
      </c>
      <c r="X861" s="12">
        <f>Table1[[#This Row],[Profit$]]/Table1[[#This Row],[Sales$]]</f>
        <v>0.5</v>
      </c>
      <c r="Y861" s="13">
        <f>Table1[[#This Row],[Sales$]]-Table1[[#This Row],[Profit$]]</f>
        <v>3.58</v>
      </c>
      <c r="Z861" s="13">
        <f>Table1[[#This Row],[Sales$]]/Table1[[#This Row],[Quantity]]</f>
        <v>3.58</v>
      </c>
      <c r="AA861" s="13">
        <f>Table1[[#This Row],[Profit$]]/Table1[[#This Row],[Quantity]]</f>
        <v>1.79</v>
      </c>
      <c r="AB861" s="4" t="str">
        <f>IF(Table1[[#This Row],[Profit$]]&lt;0,"loss","profit")</f>
        <v>profit</v>
      </c>
      <c r="AC861" s="4" t="str">
        <f>IF(Table1[[#This Row],[Discount]]&gt;0.2,"high",IF(Table1[[#This Row],[Discount]]&gt;0.1,"average","low"))</f>
        <v>low</v>
      </c>
      <c r="AD861" s="12">
        <f>Table1[[#This Row],[Profit$]]/Table1[[#This Row],[cost price$]]</f>
        <v>1</v>
      </c>
    </row>
    <row r="862" spans="1:30" ht="15.75" customHeight="1" x14ac:dyDescent="0.3">
      <c r="A862" s="2">
        <v>861</v>
      </c>
      <c r="B862" s="2" t="s">
        <v>2663</v>
      </c>
      <c r="C862" s="3">
        <v>41799</v>
      </c>
      <c r="D862" s="3" t="str">
        <f>TEXT(Table1[[#This Row],[Order Date]],"MMMM")</f>
        <v>June</v>
      </c>
      <c r="E862" s="3" t="str">
        <f>TEXT(Table1[[#This Row],[Order Date]],"YYYy")</f>
        <v>2014</v>
      </c>
      <c r="F862" s="3">
        <v>41806</v>
      </c>
      <c r="G862" s="2" t="s">
        <v>47</v>
      </c>
      <c r="H862" s="2" t="s">
        <v>2664</v>
      </c>
      <c r="I862" s="2" t="s">
        <v>2665</v>
      </c>
      <c r="J862" s="2" t="s">
        <v>23</v>
      </c>
      <c r="K862" s="2" t="s">
        <v>24</v>
      </c>
      <c r="L862" s="2" t="s">
        <v>124</v>
      </c>
      <c r="M862" s="2" t="s">
        <v>40</v>
      </c>
      <c r="N862" s="2">
        <v>94122</v>
      </c>
      <c r="O862" s="2" t="s">
        <v>41</v>
      </c>
      <c r="P862" s="2" t="s">
        <v>1296</v>
      </c>
      <c r="Q862" s="2" t="s">
        <v>43</v>
      </c>
      <c r="R862" s="2" t="s">
        <v>576</v>
      </c>
      <c r="S862" s="2" t="s">
        <v>1297</v>
      </c>
      <c r="T862" s="6">
        <v>7.36</v>
      </c>
      <c r="U862" s="2">
        <v>2</v>
      </c>
      <c r="V862" s="9">
        <v>0</v>
      </c>
      <c r="W862" s="6">
        <v>0.14719999999999978</v>
      </c>
      <c r="X862" s="12">
        <f>Table1[[#This Row],[Profit$]]/Table1[[#This Row],[Sales$]]</f>
        <v>1.9999999999999969E-2</v>
      </c>
      <c r="Y862" s="13">
        <f>Table1[[#This Row],[Sales$]]-Table1[[#This Row],[Profit$]]</f>
        <v>7.2128000000000005</v>
      </c>
      <c r="Z862" s="13">
        <f>Table1[[#This Row],[Sales$]]/Table1[[#This Row],[Quantity]]</f>
        <v>3.68</v>
      </c>
      <c r="AA862" s="13">
        <f>Table1[[#This Row],[Profit$]]/Table1[[#This Row],[Quantity]]</f>
        <v>7.3599999999999888E-2</v>
      </c>
      <c r="AB862" s="4" t="str">
        <f>IF(Table1[[#This Row],[Profit$]]&lt;0,"loss","profit")</f>
        <v>profit</v>
      </c>
      <c r="AC862" s="4" t="str">
        <f>IF(Table1[[#This Row],[Discount]]&gt;0.2,"high",IF(Table1[[#This Row],[Discount]]&gt;0.1,"average","low"))</f>
        <v>low</v>
      </c>
      <c r="AD862" s="12">
        <f>Table1[[#This Row],[Profit$]]/Table1[[#This Row],[cost price$]]</f>
        <v>2.040816326530609E-2</v>
      </c>
    </row>
    <row r="863" spans="1:30" ht="15.75" customHeight="1" x14ac:dyDescent="0.3">
      <c r="A863" s="2">
        <v>862</v>
      </c>
      <c r="B863" s="2" t="s">
        <v>2663</v>
      </c>
      <c r="C863" s="3">
        <v>41799</v>
      </c>
      <c r="D863" s="3" t="str">
        <f>TEXT(Table1[[#This Row],[Order Date]],"MMMM")</f>
        <v>June</v>
      </c>
      <c r="E863" s="3" t="str">
        <f>TEXT(Table1[[#This Row],[Order Date]],"YYYy")</f>
        <v>2014</v>
      </c>
      <c r="F863" s="3">
        <v>41806</v>
      </c>
      <c r="G863" s="2" t="s">
        <v>47</v>
      </c>
      <c r="H863" s="2" t="s">
        <v>2664</v>
      </c>
      <c r="I863" s="2" t="s">
        <v>2665</v>
      </c>
      <c r="J863" s="2" t="s">
        <v>23</v>
      </c>
      <c r="K863" s="2" t="s">
        <v>24</v>
      </c>
      <c r="L863" s="2" t="s">
        <v>124</v>
      </c>
      <c r="M863" s="2" t="s">
        <v>40</v>
      </c>
      <c r="N863" s="2">
        <v>94122</v>
      </c>
      <c r="O863" s="2" t="s">
        <v>41</v>
      </c>
      <c r="P863" s="2" t="s">
        <v>2666</v>
      </c>
      <c r="Q863" s="2" t="s">
        <v>43</v>
      </c>
      <c r="R863" s="2" t="s">
        <v>65</v>
      </c>
      <c r="S863" s="2" t="s">
        <v>2667</v>
      </c>
      <c r="T863" s="6">
        <v>23.1</v>
      </c>
      <c r="U863" s="2">
        <v>2</v>
      </c>
      <c r="V863" s="9">
        <v>0</v>
      </c>
      <c r="W863" s="6">
        <v>10.625999999999999</v>
      </c>
      <c r="X863" s="12">
        <f>Table1[[#This Row],[Profit$]]/Table1[[#This Row],[Sales$]]</f>
        <v>0.45999999999999996</v>
      </c>
      <c r="Y863" s="13">
        <f>Table1[[#This Row],[Sales$]]-Table1[[#This Row],[Profit$]]</f>
        <v>12.474000000000002</v>
      </c>
      <c r="Z863" s="13">
        <f>Table1[[#This Row],[Sales$]]/Table1[[#This Row],[Quantity]]</f>
        <v>11.55</v>
      </c>
      <c r="AA863" s="13">
        <f>Table1[[#This Row],[Profit$]]/Table1[[#This Row],[Quantity]]</f>
        <v>5.3129999999999997</v>
      </c>
      <c r="AB863" s="4" t="str">
        <f>IF(Table1[[#This Row],[Profit$]]&lt;0,"loss","profit")</f>
        <v>profit</v>
      </c>
      <c r="AC863" s="4" t="str">
        <f>IF(Table1[[#This Row],[Discount]]&gt;0.2,"high",IF(Table1[[#This Row],[Discount]]&gt;0.1,"average","low"))</f>
        <v>low</v>
      </c>
      <c r="AD863" s="12">
        <f>Table1[[#This Row],[Profit$]]/Table1[[#This Row],[cost price$]]</f>
        <v>0.85185185185185164</v>
      </c>
    </row>
    <row r="864" spans="1:30" ht="15.75" customHeight="1" x14ac:dyDescent="0.3">
      <c r="A864" s="2">
        <v>863</v>
      </c>
      <c r="B864" s="2" t="s">
        <v>2668</v>
      </c>
      <c r="C864" s="3">
        <v>42374</v>
      </c>
      <c r="D864" s="3" t="str">
        <f>TEXT(Table1[[#This Row],[Order Date]],"MMMM")</f>
        <v>January</v>
      </c>
      <c r="E864" s="3" t="str">
        <f>TEXT(Table1[[#This Row],[Order Date]],"YYYy")</f>
        <v>2016</v>
      </c>
      <c r="F864" s="3">
        <v>42376</v>
      </c>
      <c r="G864" s="2" t="s">
        <v>20</v>
      </c>
      <c r="H864" s="2" t="s">
        <v>2434</v>
      </c>
      <c r="I864" s="2" t="s">
        <v>2435</v>
      </c>
      <c r="J864" s="2" t="s">
        <v>38</v>
      </c>
      <c r="K864" s="2" t="s">
        <v>24</v>
      </c>
      <c r="L864" s="2" t="s">
        <v>1523</v>
      </c>
      <c r="M864" s="2" t="s">
        <v>51</v>
      </c>
      <c r="N864" s="2">
        <v>32216</v>
      </c>
      <c r="O864" s="2" t="s">
        <v>27</v>
      </c>
      <c r="P864" s="2" t="s">
        <v>2669</v>
      </c>
      <c r="Q864" s="2" t="s">
        <v>68</v>
      </c>
      <c r="R864" s="2" t="s">
        <v>158</v>
      </c>
      <c r="S864" s="2" t="s">
        <v>2670</v>
      </c>
      <c r="T864" s="6">
        <v>191.47200000000001</v>
      </c>
      <c r="U864" s="2">
        <v>6</v>
      </c>
      <c r="V864" s="9">
        <v>0.2</v>
      </c>
      <c r="W864" s="6">
        <v>40.687800000000003</v>
      </c>
      <c r="X864" s="12">
        <f>Table1[[#This Row],[Profit$]]/Table1[[#This Row],[Sales$]]</f>
        <v>0.21249999999999999</v>
      </c>
      <c r="Y864" s="13">
        <f>Table1[[#This Row],[Sales$]]-Table1[[#This Row],[Profit$]]</f>
        <v>150.7842</v>
      </c>
      <c r="Z864" s="13">
        <f>Table1[[#This Row],[Sales$]]/Table1[[#This Row],[Quantity]]</f>
        <v>31.912000000000003</v>
      </c>
      <c r="AA864" s="13">
        <f>Table1[[#This Row],[Profit$]]/Table1[[#This Row],[Quantity]]</f>
        <v>6.7813000000000008</v>
      </c>
      <c r="AB864" s="4" t="str">
        <f>IF(Table1[[#This Row],[Profit$]]&lt;0,"loss","profit")</f>
        <v>profit</v>
      </c>
      <c r="AC864" s="4" t="str">
        <f>IF(Table1[[#This Row],[Discount]]&gt;0.2,"high",IF(Table1[[#This Row],[Discount]]&gt;0.1,"average","low"))</f>
        <v>average</v>
      </c>
      <c r="AD864" s="12">
        <f>Table1[[#This Row],[Profit$]]/Table1[[#This Row],[cost price$]]</f>
        <v>0.26984126984126988</v>
      </c>
    </row>
    <row r="865" spans="1:30" ht="15.75" customHeight="1" x14ac:dyDescent="0.3">
      <c r="A865" s="2">
        <v>864</v>
      </c>
      <c r="B865" s="2" t="s">
        <v>2668</v>
      </c>
      <c r="C865" s="3">
        <v>42374</v>
      </c>
      <c r="D865" s="3" t="str">
        <f>TEXT(Table1[[#This Row],[Order Date]],"MMMM")</f>
        <v>January</v>
      </c>
      <c r="E865" s="3" t="str">
        <f>TEXT(Table1[[#This Row],[Order Date]],"YYYy")</f>
        <v>2016</v>
      </c>
      <c r="F865" s="3">
        <v>42376</v>
      </c>
      <c r="G865" s="2" t="s">
        <v>20</v>
      </c>
      <c r="H865" s="2" t="s">
        <v>2434</v>
      </c>
      <c r="I865" s="2" t="s">
        <v>2435</v>
      </c>
      <c r="J865" s="2" t="s">
        <v>38</v>
      </c>
      <c r="K865" s="2" t="s">
        <v>24</v>
      </c>
      <c r="L865" s="2" t="s">
        <v>1523</v>
      </c>
      <c r="M865" s="2" t="s">
        <v>51</v>
      </c>
      <c r="N865" s="2">
        <v>32216</v>
      </c>
      <c r="O865" s="2" t="s">
        <v>27</v>
      </c>
      <c r="P865" s="2" t="s">
        <v>2671</v>
      </c>
      <c r="Q865" s="2" t="s">
        <v>43</v>
      </c>
      <c r="R865" s="2" t="s">
        <v>65</v>
      </c>
      <c r="S865" s="2" t="s">
        <v>2672</v>
      </c>
      <c r="T865" s="6">
        <v>5.2480000000000002</v>
      </c>
      <c r="U865" s="2">
        <v>2</v>
      </c>
      <c r="V865" s="9">
        <v>0.2</v>
      </c>
      <c r="W865" s="6">
        <v>0.59039999999999915</v>
      </c>
      <c r="X865" s="12">
        <f>Table1[[#This Row],[Profit$]]/Table1[[#This Row],[Sales$]]</f>
        <v>0.11249999999999984</v>
      </c>
      <c r="Y865" s="13">
        <f>Table1[[#This Row],[Sales$]]-Table1[[#This Row],[Profit$]]</f>
        <v>4.6576000000000013</v>
      </c>
      <c r="Z865" s="13">
        <f>Table1[[#This Row],[Sales$]]/Table1[[#This Row],[Quantity]]</f>
        <v>2.6240000000000001</v>
      </c>
      <c r="AA865" s="13">
        <f>Table1[[#This Row],[Profit$]]/Table1[[#This Row],[Quantity]]</f>
        <v>0.29519999999999957</v>
      </c>
      <c r="AB865" s="4" t="str">
        <f>IF(Table1[[#This Row],[Profit$]]&lt;0,"loss","profit")</f>
        <v>profit</v>
      </c>
      <c r="AC865" s="4" t="str">
        <f>IF(Table1[[#This Row],[Discount]]&gt;0.2,"high",IF(Table1[[#This Row],[Discount]]&gt;0.1,"average","low"))</f>
        <v>average</v>
      </c>
      <c r="AD865" s="12">
        <f>Table1[[#This Row],[Profit$]]/Table1[[#This Row],[cost price$]]</f>
        <v>0.12676056338028147</v>
      </c>
    </row>
    <row r="866" spans="1:30" ht="15.75" customHeight="1" x14ac:dyDescent="0.3">
      <c r="A866" s="2">
        <v>865</v>
      </c>
      <c r="B866" s="2" t="s">
        <v>2668</v>
      </c>
      <c r="C866" s="3">
        <v>42374</v>
      </c>
      <c r="D866" s="3" t="str">
        <f>TEXT(Table1[[#This Row],[Order Date]],"MMMM")</f>
        <v>January</v>
      </c>
      <c r="E866" s="3" t="str">
        <f>TEXT(Table1[[#This Row],[Order Date]],"YYYy")</f>
        <v>2016</v>
      </c>
      <c r="F866" s="3">
        <v>42376</v>
      </c>
      <c r="G866" s="2" t="s">
        <v>20</v>
      </c>
      <c r="H866" s="2" t="s">
        <v>2434</v>
      </c>
      <c r="I866" s="2" t="s">
        <v>2435</v>
      </c>
      <c r="J866" s="2" t="s">
        <v>38</v>
      </c>
      <c r="K866" s="2" t="s">
        <v>24</v>
      </c>
      <c r="L866" s="2" t="s">
        <v>1523</v>
      </c>
      <c r="M866" s="2" t="s">
        <v>51</v>
      </c>
      <c r="N866" s="2">
        <v>32216</v>
      </c>
      <c r="O866" s="2" t="s">
        <v>27</v>
      </c>
      <c r="P866" s="2" t="s">
        <v>2673</v>
      </c>
      <c r="Q866" s="2" t="s">
        <v>68</v>
      </c>
      <c r="R866" s="2" t="s">
        <v>69</v>
      </c>
      <c r="S866" s="2" t="s">
        <v>2674</v>
      </c>
      <c r="T866" s="6">
        <v>59.184000000000005</v>
      </c>
      <c r="U866" s="2">
        <v>2</v>
      </c>
      <c r="V866" s="9">
        <v>0.2</v>
      </c>
      <c r="W866" s="6">
        <v>5.1786000000000012</v>
      </c>
      <c r="X866" s="12">
        <f>Table1[[#This Row],[Profit$]]/Table1[[#This Row],[Sales$]]</f>
        <v>8.7500000000000008E-2</v>
      </c>
      <c r="Y866" s="13">
        <f>Table1[[#This Row],[Sales$]]-Table1[[#This Row],[Profit$]]</f>
        <v>54.005400000000002</v>
      </c>
      <c r="Z866" s="13">
        <f>Table1[[#This Row],[Sales$]]/Table1[[#This Row],[Quantity]]</f>
        <v>29.592000000000002</v>
      </c>
      <c r="AA866" s="13">
        <f>Table1[[#This Row],[Profit$]]/Table1[[#This Row],[Quantity]]</f>
        <v>2.5893000000000006</v>
      </c>
      <c r="AB866" s="4" t="str">
        <f>IF(Table1[[#This Row],[Profit$]]&lt;0,"loss","profit")</f>
        <v>profit</v>
      </c>
      <c r="AC866" s="4" t="str">
        <f>IF(Table1[[#This Row],[Discount]]&gt;0.2,"high",IF(Table1[[#This Row],[Discount]]&gt;0.1,"average","low"))</f>
        <v>average</v>
      </c>
      <c r="AD866" s="12">
        <f>Table1[[#This Row],[Profit$]]/Table1[[#This Row],[cost price$]]</f>
        <v>9.5890410958904132E-2</v>
      </c>
    </row>
    <row r="867" spans="1:30" ht="15.75" customHeight="1" x14ac:dyDescent="0.3">
      <c r="A867" s="2">
        <v>866</v>
      </c>
      <c r="B867" s="2" t="s">
        <v>2675</v>
      </c>
      <c r="C867" s="3">
        <v>41649</v>
      </c>
      <c r="D867" s="3" t="str">
        <f>TEXT(Table1[[#This Row],[Order Date]],"MMMM")</f>
        <v>January</v>
      </c>
      <c r="E867" s="3" t="str">
        <f>TEXT(Table1[[#This Row],[Order Date]],"YYYy")</f>
        <v>2014</v>
      </c>
      <c r="F867" s="3">
        <v>41654</v>
      </c>
      <c r="G867" s="2" t="s">
        <v>47</v>
      </c>
      <c r="H867" s="2" t="s">
        <v>2676</v>
      </c>
      <c r="I867" s="2" t="s">
        <v>2677</v>
      </c>
      <c r="J867" s="2" t="s">
        <v>38</v>
      </c>
      <c r="K867" s="2" t="s">
        <v>24</v>
      </c>
      <c r="L867" s="2" t="s">
        <v>315</v>
      </c>
      <c r="M867" s="2" t="s">
        <v>316</v>
      </c>
      <c r="N867" s="2">
        <v>22153</v>
      </c>
      <c r="O867" s="2" t="s">
        <v>27</v>
      </c>
      <c r="P867" s="2" t="s">
        <v>2678</v>
      </c>
      <c r="Q867" s="2" t="s">
        <v>43</v>
      </c>
      <c r="R867" s="2" t="s">
        <v>44</v>
      </c>
      <c r="S867" s="2" t="s">
        <v>2679</v>
      </c>
      <c r="T867" s="6">
        <v>2.89</v>
      </c>
      <c r="U867" s="2">
        <v>1</v>
      </c>
      <c r="V867" s="9">
        <v>0</v>
      </c>
      <c r="W867" s="6">
        <v>1.3583000000000001</v>
      </c>
      <c r="X867" s="12">
        <f>Table1[[#This Row],[Profit$]]/Table1[[#This Row],[Sales$]]</f>
        <v>0.47000000000000003</v>
      </c>
      <c r="Y867" s="13">
        <f>Table1[[#This Row],[Sales$]]-Table1[[#This Row],[Profit$]]</f>
        <v>1.5317000000000001</v>
      </c>
      <c r="Z867" s="13">
        <f>Table1[[#This Row],[Sales$]]/Table1[[#This Row],[Quantity]]</f>
        <v>2.89</v>
      </c>
      <c r="AA867" s="13">
        <f>Table1[[#This Row],[Profit$]]/Table1[[#This Row],[Quantity]]</f>
        <v>1.3583000000000001</v>
      </c>
      <c r="AB867" s="4" t="str">
        <f>IF(Table1[[#This Row],[Profit$]]&lt;0,"loss","profit")</f>
        <v>profit</v>
      </c>
      <c r="AC867" s="4" t="str">
        <f>IF(Table1[[#This Row],[Discount]]&gt;0.2,"high",IF(Table1[[#This Row],[Discount]]&gt;0.1,"average","low"))</f>
        <v>low</v>
      </c>
      <c r="AD867" s="12">
        <f>Table1[[#This Row],[Profit$]]/Table1[[#This Row],[cost price$]]</f>
        <v>0.8867924528301887</v>
      </c>
    </row>
    <row r="868" spans="1:30" ht="15.75" customHeight="1" x14ac:dyDescent="0.3">
      <c r="A868" s="2">
        <v>867</v>
      </c>
      <c r="B868" s="2" t="s">
        <v>2675</v>
      </c>
      <c r="C868" s="3">
        <v>41649</v>
      </c>
      <c r="D868" s="3" t="str">
        <f>TEXT(Table1[[#This Row],[Order Date]],"MMMM")</f>
        <v>January</v>
      </c>
      <c r="E868" s="3" t="str">
        <f>TEXT(Table1[[#This Row],[Order Date]],"YYYy")</f>
        <v>2014</v>
      </c>
      <c r="F868" s="3">
        <v>41654</v>
      </c>
      <c r="G868" s="2" t="s">
        <v>47</v>
      </c>
      <c r="H868" s="2" t="s">
        <v>2676</v>
      </c>
      <c r="I868" s="2" t="s">
        <v>2677</v>
      </c>
      <c r="J868" s="2" t="s">
        <v>38</v>
      </c>
      <c r="K868" s="2" t="s">
        <v>24</v>
      </c>
      <c r="L868" s="2" t="s">
        <v>315</v>
      </c>
      <c r="M868" s="2" t="s">
        <v>316</v>
      </c>
      <c r="N868" s="2">
        <v>22153</v>
      </c>
      <c r="O868" s="2" t="s">
        <v>27</v>
      </c>
      <c r="P868" s="2" t="s">
        <v>2680</v>
      </c>
      <c r="Q868" s="2" t="s">
        <v>29</v>
      </c>
      <c r="R868" s="2" t="s">
        <v>62</v>
      </c>
      <c r="S868" s="2" t="s">
        <v>2681</v>
      </c>
      <c r="T868" s="6">
        <v>51.94</v>
      </c>
      <c r="U868" s="2">
        <v>1</v>
      </c>
      <c r="V868" s="9">
        <v>0</v>
      </c>
      <c r="W868" s="6">
        <v>21.295400000000001</v>
      </c>
      <c r="X868" s="12">
        <f>Table1[[#This Row],[Profit$]]/Table1[[#This Row],[Sales$]]</f>
        <v>0.41000000000000003</v>
      </c>
      <c r="Y868" s="13">
        <f>Table1[[#This Row],[Sales$]]-Table1[[#This Row],[Profit$]]</f>
        <v>30.644599999999997</v>
      </c>
      <c r="Z868" s="13">
        <f>Table1[[#This Row],[Sales$]]/Table1[[#This Row],[Quantity]]</f>
        <v>51.94</v>
      </c>
      <c r="AA868" s="13">
        <f>Table1[[#This Row],[Profit$]]/Table1[[#This Row],[Quantity]]</f>
        <v>21.295400000000001</v>
      </c>
      <c r="AB868" s="4" t="str">
        <f>IF(Table1[[#This Row],[Profit$]]&lt;0,"loss","profit")</f>
        <v>profit</v>
      </c>
      <c r="AC868" s="4" t="str">
        <f>IF(Table1[[#This Row],[Discount]]&gt;0.2,"high",IF(Table1[[#This Row],[Discount]]&gt;0.1,"average","low"))</f>
        <v>low</v>
      </c>
      <c r="AD868" s="12">
        <f>Table1[[#This Row],[Profit$]]/Table1[[#This Row],[cost price$]]</f>
        <v>0.69491525423728828</v>
      </c>
    </row>
    <row r="869" spans="1:30" ht="15.75" customHeight="1" x14ac:dyDescent="0.3">
      <c r="A869" s="2">
        <v>868</v>
      </c>
      <c r="B869" s="2" t="s">
        <v>2682</v>
      </c>
      <c r="C869" s="3">
        <v>42642</v>
      </c>
      <c r="D869" s="3" t="str">
        <f>TEXT(Table1[[#This Row],[Order Date]],"MMMM")</f>
        <v>September</v>
      </c>
      <c r="E869" s="3" t="str">
        <f>TEXT(Table1[[#This Row],[Order Date]],"YYYy")</f>
        <v>2016</v>
      </c>
      <c r="F869" s="3">
        <v>42645</v>
      </c>
      <c r="G869" s="2" t="s">
        <v>185</v>
      </c>
      <c r="H869" s="2" t="s">
        <v>2683</v>
      </c>
      <c r="I869" s="2" t="s">
        <v>2684</v>
      </c>
      <c r="J869" s="2" t="s">
        <v>38</v>
      </c>
      <c r="K869" s="2" t="s">
        <v>24</v>
      </c>
      <c r="L869" s="2" t="s">
        <v>143</v>
      </c>
      <c r="M869" s="2" t="s">
        <v>144</v>
      </c>
      <c r="N869" s="2">
        <v>19140</v>
      </c>
      <c r="O869" s="2" t="s">
        <v>145</v>
      </c>
      <c r="P869" s="2" t="s">
        <v>2685</v>
      </c>
      <c r="Q869" s="2" t="s">
        <v>43</v>
      </c>
      <c r="R869" s="2" t="s">
        <v>44</v>
      </c>
      <c r="S869" s="2" t="s">
        <v>2686</v>
      </c>
      <c r="T869" s="6">
        <v>15.936000000000002</v>
      </c>
      <c r="U869" s="2">
        <v>4</v>
      </c>
      <c r="V869" s="9">
        <v>0.2</v>
      </c>
      <c r="W869" s="6">
        <v>5.1791999999999998</v>
      </c>
      <c r="X869" s="12">
        <f>Table1[[#This Row],[Profit$]]/Table1[[#This Row],[Sales$]]</f>
        <v>0.32499999999999996</v>
      </c>
      <c r="Y869" s="13">
        <f>Table1[[#This Row],[Sales$]]-Table1[[#This Row],[Profit$]]</f>
        <v>10.756800000000002</v>
      </c>
      <c r="Z869" s="13">
        <f>Table1[[#This Row],[Sales$]]/Table1[[#This Row],[Quantity]]</f>
        <v>3.9840000000000004</v>
      </c>
      <c r="AA869" s="13">
        <f>Table1[[#This Row],[Profit$]]/Table1[[#This Row],[Quantity]]</f>
        <v>1.2948</v>
      </c>
      <c r="AB869" s="4" t="str">
        <f>IF(Table1[[#This Row],[Profit$]]&lt;0,"loss","profit")</f>
        <v>profit</v>
      </c>
      <c r="AC869" s="4" t="str">
        <f>IF(Table1[[#This Row],[Discount]]&gt;0.2,"high",IF(Table1[[#This Row],[Discount]]&gt;0.1,"average","low"))</f>
        <v>average</v>
      </c>
      <c r="AD869" s="12">
        <f>Table1[[#This Row],[Profit$]]/Table1[[#This Row],[cost price$]]</f>
        <v>0.4814814814814814</v>
      </c>
    </row>
    <row r="870" spans="1:30" ht="15.75" customHeight="1" x14ac:dyDescent="0.3">
      <c r="A870" s="2">
        <v>869</v>
      </c>
      <c r="B870" s="2" t="s">
        <v>2687</v>
      </c>
      <c r="C870" s="3">
        <v>41735</v>
      </c>
      <c r="D870" s="3" t="str">
        <f>TEXT(Table1[[#This Row],[Order Date]],"MMMM")</f>
        <v>April</v>
      </c>
      <c r="E870" s="3" t="str">
        <f>TEXT(Table1[[#This Row],[Order Date]],"YYYy")</f>
        <v>2014</v>
      </c>
      <c r="F870" s="3">
        <v>41739</v>
      </c>
      <c r="G870" s="2" t="s">
        <v>47</v>
      </c>
      <c r="H870" s="2" t="s">
        <v>2688</v>
      </c>
      <c r="I870" s="2" t="s">
        <v>2689</v>
      </c>
      <c r="J870" s="2" t="s">
        <v>38</v>
      </c>
      <c r="K870" s="2" t="s">
        <v>24</v>
      </c>
      <c r="L870" s="2" t="s">
        <v>2473</v>
      </c>
      <c r="M870" s="2" t="s">
        <v>144</v>
      </c>
      <c r="N870" s="2">
        <v>17602</v>
      </c>
      <c r="O870" s="2" t="s">
        <v>145</v>
      </c>
      <c r="P870" s="2" t="s">
        <v>2690</v>
      </c>
      <c r="Q870" s="2" t="s">
        <v>43</v>
      </c>
      <c r="R870" s="2" t="s">
        <v>72</v>
      </c>
      <c r="S870" s="2" t="s">
        <v>2691</v>
      </c>
      <c r="T870" s="6">
        <v>44.910000000000011</v>
      </c>
      <c r="U870" s="2">
        <v>6</v>
      </c>
      <c r="V870" s="9">
        <v>0.7</v>
      </c>
      <c r="W870" s="6">
        <v>-35.927999999999997</v>
      </c>
      <c r="X870" s="12">
        <f>Table1[[#This Row],[Profit$]]/Table1[[#This Row],[Sales$]]</f>
        <v>-0.79999999999999971</v>
      </c>
      <c r="Y870" s="13">
        <f>Table1[[#This Row],[Sales$]]-Table1[[#This Row],[Profit$]]</f>
        <v>80.838000000000008</v>
      </c>
      <c r="Z870" s="13">
        <f>Table1[[#This Row],[Sales$]]/Table1[[#This Row],[Quantity]]</f>
        <v>7.4850000000000021</v>
      </c>
      <c r="AA870" s="13">
        <f>Table1[[#This Row],[Profit$]]/Table1[[#This Row],[Quantity]]</f>
        <v>-5.9879999999999995</v>
      </c>
      <c r="AB870" s="4" t="str">
        <f>IF(Table1[[#This Row],[Profit$]]&lt;0,"loss","profit")</f>
        <v>loss</v>
      </c>
      <c r="AC870" s="4" t="str">
        <f>IF(Table1[[#This Row],[Discount]]&gt;0.2,"high",IF(Table1[[#This Row],[Discount]]&gt;0.1,"average","low"))</f>
        <v>high</v>
      </c>
      <c r="AD870" s="12">
        <f>Table1[[#This Row],[Profit$]]/Table1[[#This Row],[cost price$]]</f>
        <v>-0.44444444444444436</v>
      </c>
    </row>
    <row r="871" spans="1:30" ht="15.75" customHeight="1" x14ac:dyDescent="0.3">
      <c r="A871" s="2">
        <v>870</v>
      </c>
      <c r="B871" s="2" t="s">
        <v>2692</v>
      </c>
      <c r="C871" s="3">
        <v>42616</v>
      </c>
      <c r="D871" s="3" t="str">
        <f>TEXT(Table1[[#This Row],[Order Date]],"MMMM")</f>
        <v>September</v>
      </c>
      <c r="E871" s="3" t="str">
        <f>TEXT(Table1[[#This Row],[Order Date]],"YYYy")</f>
        <v>2016</v>
      </c>
      <c r="F871" s="3">
        <v>42618</v>
      </c>
      <c r="G871" s="2" t="s">
        <v>185</v>
      </c>
      <c r="H871" s="2" t="s">
        <v>2693</v>
      </c>
      <c r="I871" s="2" t="s">
        <v>2694</v>
      </c>
      <c r="J871" s="2" t="s">
        <v>99</v>
      </c>
      <c r="K871" s="2" t="s">
        <v>24</v>
      </c>
      <c r="L871" s="2" t="s">
        <v>143</v>
      </c>
      <c r="M871" s="2" t="s">
        <v>144</v>
      </c>
      <c r="N871" s="2">
        <v>19143</v>
      </c>
      <c r="O871" s="2" t="s">
        <v>145</v>
      </c>
      <c r="P871" s="2" t="s">
        <v>2695</v>
      </c>
      <c r="Q871" s="2" t="s">
        <v>43</v>
      </c>
      <c r="R871" s="2" t="s">
        <v>72</v>
      </c>
      <c r="S871" s="2" t="s">
        <v>2696</v>
      </c>
      <c r="T871" s="6">
        <v>1141.4700000000003</v>
      </c>
      <c r="U871" s="2">
        <v>5</v>
      </c>
      <c r="V871" s="9">
        <v>0.7</v>
      </c>
      <c r="W871" s="6">
        <v>-760.98000000000025</v>
      </c>
      <c r="X871" s="12">
        <f>Table1[[#This Row],[Profit$]]/Table1[[#This Row],[Sales$]]</f>
        <v>-0.66666666666666674</v>
      </c>
      <c r="Y871" s="13">
        <f>Table1[[#This Row],[Sales$]]-Table1[[#This Row],[Profit$]]</f>
        <v>1902.4500000000005</v>
      </c>
      <c r="Z871" s="13">
        <f>Table1[[#This Row],[Sales$]]/Table1[[#This Row],[Quantity]]</f>
        <v>228.29400000000004</v>
      </c>
      <c r="AA871" s="13">
        <f>Table1[[#This Row],[Profit$]]/Table1[[#This Row],[Quantity]]</f>
        <v>-152.19600000000005</v>
      </c>
      <c r="AB871" s="4" t="str">
        <f>IF(Table1[[#This Row],[Profit$]]&lt;0,"loss","profit")</f>
        <v>loss</v>
      </c>
      <c r="AC871" s="4" t="str">
        <f>IF(Table1[[#This Row],[Discount]]&gt;0.2,"high",IF(Table1[[#This Row],[Discount]]&gt;0.1,"average","low"))</f>
        <v>high</v>
      </c>
      <c r="AD871" s="12">
        <f>Table1[[#This Row],[Profit$]]/Table1[[#This Row],[cost price$]]</f>
        <v>-0.4</v>
      </c>
    </row>
    <row r="872" spans="1:30" ht="15.75" customHeight="1" x14ac:dyDescent="0.3">
      <c r="A872" s="2">
        <v>871</v>
      </c>
      <c r="B872" s="2" t="s">
        <v>2692</v>
      </c>
      <c r="C872" s="3">
        <v>42616</v>
      </c>
      <c r="D872" s="3" t="str">
        <f>TEXT(Table1[[#This Row],[Order Date]],"MMMM")</f>
        <v>September</v>
      </c>
      <c r="E872" s="3" t="str">
        <f>TEXT(Table1[[#This Row],[Order Date]],"YYYy")</f>
        <v>2016</v>
      </c>
      <c r="F872" s="3">
        <v>42618</v>
      </c>
      <c r="G872" s="2" t="s">
        <v>185</v>
      </c>
      <c r="H872" s="2" t="s">
        <v>2693</v>
      </c>
      <c r="I872" s="2" t="s">
        <v>2694</v>
      </c>
      <c r="J872" s="2" t="s">
        <v>99</v>
      </c>
      <c r="K872" s="2" t="s">
        <v>24</v>
      </c>
      <c r="L872" s="2" t="s">
        <v>143</v>
      </c>
      <c r="M872" s="2" t="s">
        <v>144</v>
      </c>
      <c r="N872" s="2">
        <v>19143</v>
      </c>
      <c r="O872" s="2" t="s">
        <v>145</v>
      </c>
      <c r="P872" s="2" t="s">
        <v>1922</v>
      </c>
      <c r="Q872" s="2" t="s">
        <v>68</v>
      </c>
      <c r="R872" s="2" t="s">
        <v>69</v>
      </c>
      <c r="S872" s="2" t="s">
        <v>1923</v>
      </c>
      <c r="T872" s="6">
        <v>280.78200000000004</v>
      </c>
      <c r="U872" s="2">
        <v>3</v>
      </c>
      <c r="V872" s="9">
        <v>0.4</v>
      </c>
      <c r="W872" s="6">
        <v>-46.797000000000025</v>
      </c>
      <c r="X872" s="12">
        <f>Table1[[#This Row],[Profit$]]/Table1[[#This Row],[Sales$]]</f>
        <v>-0.16666666666666674</v>
      </c>
      <c r="Y872" s="13">
        <f>Table1[[#This Row],[Sales$]]-Table1[[#This Row],[Profit$]]</f>
        <v>327.57900000000006</v>
      </c>
      <c r="Z872" s="13">
        <f>Table1[[#This Row],[Sales$]]/Table1[[#This Row],[Quantity]]</f>
        <v>93.594000000000008</v>
      </c>
      <c r="AA872" s="13">
        <f>Table1[[#This Row],[Profit$]]/Table1[[#This Row],[Quantity]]</f>
        <v>-15.599000000000009</v>
      </c>
      <c r="AB872" s="4" t="str">
        <f>IF(Table1[[#This Row],[Profit$]]&lt;0,"loss","profit")</f>
        <v>loss</v>
      </c>
      <c r="AC872" s="4" t="str">
        <f>IF(Table1[[#This Row],[Discount]]&gt;0.2,"high",IF(Table1[[#This Row],[Discount]]&gt;0.1,"average","low"))</f>
        <v>high</v>
      </c>
      <c r="AD872" s="12">
        <f>Table1[[#This Row],[Profit$]]/Table1[[#This Row],[cost price$]]</f>
        <v>-0.1428571428571429</v>
      </c>
    </row>
    <row r="873" spans="1:30" ht="15.75" customHeight="1" x14ac:dyDescent="0.3">
      <c r="A873" s="2">
        <v>872</v>
      </c>
      <c r="B873" s="2" t="s">
        <v>2697</v>
      </c>
      <c r="C873" s="3">
        <v>42296</v>
      </c>
      <c r="D873" s="3" t="str">
        <f>TEXT(Table1[[#This Row],[Order Date]],"MMMM")</f>
        <v>October</v>
      </c>
      <c r="E873" s="3" t="str">
        <f>TEXT(Table1[[#This Row],[Order Date]],"YYYy")</f>
        <v>2015</v>
      </c>
      <c r="F873" s="3">
        <v>42297</v>
      </c>
      <c r="G873" s="2" t="s">
        <v>185</v>
      </c>
      <c r="H873" s="2" t="s">
        <v>161</v>
      </c>
      <c r="I873" s="2" t="s">
        <v>162</v>
      </c>
      <c r="J873" s="2" t="s">
        <v>23</v>
      </c>
      <c r="K873" s="2" t="s">
        <v>24</v>
      </c>
      <c r="L873" s="2" t="s">
        <v>84</v>
      </c>
      <c r="M873" s="2" t="s">
        <v>2698</v>
      </c>
      <c r="N873" s="2">
        <v>3301</v>
      </c>
      <c r="O873" s="2" t="s">
        <v>145</v>
      </c>
      <c r="P873" s="2" t="s">
        <v>2699</v>
      </c>
      <c r="Q873" s="2" t="s">
        <v>43</v>
      </c>
      <c r="R873" s="2" t="s">
        <v>87</v>
      </c>
      <c r="S873" s="2" t="s">
        <v>2700</v>
      </c>
      <c r="T873" s="6">
        <v>34.44</v>
      </c>
      <c r="U873" s="2">
        <v>3</v>
      </c>
      <c r="V873" s="9">
        <v>0</v>
      </c>
      <c r="W873" s="6">
        <v>17.22</v>
      </c>
      <c r="X873" s="12">
        <f>Table1[[#This Row],[Profit$]]/Table1[[#This Row],[Sales$]]</f>
        <v>0.5</v>
      </c>
      <c r="Y873" s="13">
        <f>Table1[[#This Row],[Sales$]]-Table1[[#This Row],[Profit$]]</f>
        <v>17.22</v>
      </c>
      <c r="Z873" s="13">
        <f>Table1[[#This Row],[Sales$]]/Table1[[#This Row],[Quantity]]</f>
        <v>11.479999999999999</v>
      </c>
      <c r="AA873" s="13">
        <f>Table1[[#This Row],[Profit$]]/Table1[[#This Row],[Quantity]]</f>
        <v>5.7399999999999993</v>
      </c>
      <c r="AB873" s="4" t="str">
        <f>IF(Table1[[#This Row],[Profit$]]&lt;0,"loss","profit")</f>
        <v>profit</v>
      </c>
      <c r="AC873" s="4" t="str">
        <f>IF(Table1[[#This Row],[Discount]]&gt;0.2,"high",IF(Table1[[#This Row],[Discount]]&gt;0.1,"average","low"))</f>
        <v>low</v>
      </c>
      <c r="AD873" s="12">
        <f>Table1[[#This Row],[Profit$]]/Table1[[#This Row],[cost price$]]</f>
        <v>1</v>
      </c>
    </row>
    <row r="874" spans="1:30" ht="15.75" customHeight="1" x14ac:dyDescent="0.3">
      <c r="A874" s="2">
        <v>873</v>
      </c>
      <c r="B874" s="2" t="s">
        <v>2701</v>
      </c>
      <c r="C874" s="3">
        <v>41983</v>
      </c>
      <c r="D874" s="3" t="str">
        <f>TEXT(Table1[[#This Row],[Order Date]],"MMMM")</f>
        <v>December</v>
      </c>
      <c r="E874" s="3" t="str">
        <f>TEXT(Table1[[#This Row],[Order Date]],"YYYy")</f>
        <v>2014</v>
      </c>
      <c r="F874" s="3">
        <v>41988</v>
      </c>
      <c r="G874" s="2" t="s">
        <v>47</v>
      </c>
      <c r="H874" s="2" t="s">
        <v>2702</v>
      </c>
      <c r="I874" s="2" t="s">
        <v>2703</v>
      </c>
      <c r="J874" s="2" t="s">
        <v>23</v>
      </c>
      <c r="K874" s="2" t="s">
        <v>24</v>
      </c>
      <c r="L874" s="2" t="s">
        <v>263</v>
      </c>
      <c r="M874" s="2" t="s">
        <v>264</v>
      </c>
      <c r="N874" s="2">
        <v>10009</v>
      </c>
      <c r="O874" s="2" t="s">
        <v>145</v>
      </c>
      <c r="P874" s="2" t="s">
        <v>1037</v>
      </c>
      <c r="Q874" s="2" t="s">
        <v>43</v>
      </c>
      <c r="R874" s="2" t="s">
        <v>87</v>
      </c>
      <c r="S874" s="2" t="s">
        <v>1038</v>
      </c>
      <c r="T874" s="6">
        <v>11.36</v>
      </c>
      <c r="U874" s="2">
        <v>2</v>
      </c>
      <c r="V874" s="9">
        <v>0</v>
      </c>
      <c r="W874" s="6">
        <v>5.2255999999999991</v>
      </c>
      <c r="X874" s="12">
        <f>Table1[[#This Row],[Profit$]]/Table1[[#This Row],[Sales$]]</f>
        <v>0.45999999999999996</v>
      </c>
      <c r="Y874" s="13">
        <f>Table1[[#This Row],[Sales$]]-Table1[[#This Row],[Profit$]]</f>
        <v>6.1344000000000003</v>
      </c>
      <c r="Z874" s="13">
        <f>Table1[[#This Row],[Sales$]]/Table1[[#This Row],[Quantity]]</f>
        <v>5.68</v>
      </c>
      <c r="AA874" s="13">
        <f>Table1[[#This Row],[Profit$]]/Table1[[#This Row],[Quantity]]</f>
        <v>2.6127999999999996</v>
      </c>
      <c r="AB874" s="4" t="str">
        <f>IF(Table1[[#This Row],[Profit$]]&lt;0,"loss","profit")</f>
        <v>profit</v>
      </c>
      <c r="AC874" s="4" t="str">
        <f>IF(Table1[[#This Row],[Discount]]&gt;0.2,"high",IF(Table1[[#This Row],[Discount]]&gt;0.1,"average","low"))</f>
        <v>low</v>
      </c>
      <c r="AD874" s="12">
        <f>Table1[[#This Row],[Profit$]]/Table1[[#This Row],[cost price$]]</f>
        <v>0.85185185185185164</v>
      </c>
    </row>
    <row r="875" spans="1:30" ht="15.75" customHeight="1" x14ac:dyDescent="0.3">
      <c r="A875" s="2">
        <v>874</v>
      </c>
      <c r="B875" s="2" t="s">
        <v>2701</v>
      </c>
      <c r="C875" s="3">
        <v>41983</v>
      </c>
      <c r="D875" s="3" t="str">
        <f>TEXT(Table1[[#This Row],[Order Date]],"MMMM")</f>
        <v>December</v>
      </c>
      <c r="E875" s="3" t="str">
        <f>TEXT(Table1[[#This Row],[Order Date]],"YYYy")</f>
        <v>2014</v>
      </c>
      <c r="F875" s="3">
        <v>41988</v>
      </c>
      <c r="G875" s="2" t="s">
        <v>47</v>
      </c>
      <c r="H875" s="2" t="s">
        <v>2702</v>
      </c>
      <c r="I875" s="2" t="s">
        <v>2703</v>
      </c>
      <c r="J875" s="2" t="s">
        <v>23</v>
      </c>
      <c r="K875" s="2" t="s">
        <v>24</v>
      </c>
      <c r="L875" s="2" t="s">
        <v>263</v>
      </c>
      <c r="M875" s="2" t="s">
        <v>264</v>
      </c>
      <c r="N875" s="2">
        <v>10009</v>
      </c>
      <c r="O875" s="2" t="s">
        <v>145</v>
      </c>
      <c r="P875" s="2" t="s">
        <v>1605</v>
      </c>
      <c r="Q875" s="2" t="s">
        <v>43</v>
      </c>
      <c r="R875" s="2" t="s">
        <v>72</v>
      </c>
      <c r="S875" s="2" t="s">
        <v>1606</v>
      </c>
      <c r="T875" s="6">
        <v>106.34399999999999</v>
      </c>
      <c r="U875" s="2">
        <v>7</v>
      </c>
      <c r="V875" s="9">
        <v>0.2</v>
      </c>
      <c r="W875" s="6">
        <v>37.220399999999998</v>
      </c>
      <c r="X875" s="12">
        <f>Table1[[#This Row],[Profit$]]/Table1[[#This Row],[Sales$]]</f>
        <v>0.35</v>
      </c>
      <c r="Y875" s="13">
        <f>Table1[[#This Row],[Sales$]]-Table1[[#This Row],[Profit$]]</f>
        <v>69.123599999999996</v>
      </c>
      <c r="Z875" s="13">
        <f>Table1[[#This Row],[Sales$]]/Table1[[#This Row],[Quantity]]</f>
        <v>15.191999999999998</v>
      </c>
      <c r="AA875" s="13">
        <f>Table1[[#This Row],[Profit$]]/Table1[[#This Row],[Quantity]]</f>
        <v>5.3171999999999997</v>
      </c>
      <c r="AB875" s="4" t="str">
        <f>IF(Table1[[#This Row],[Profit$]]&lt;0,"loss","profit")</f>
        <v>profit</v>
      </c>
      <c r="AC875" s="4" t="str">
        <f>IF(Table1[[#This Row],[Discount]]&gt;0.2,"high",IF(Table1[[#This Row],[Discount]]&gt;0.1,"average","low"))</f>
        <v>average</v>
      </c>
      <c r="AD875" s="12">
        <f>Table1[[#This Row],[Profit$]]/Table1[[#This Row],[cost price$]]</f>
        <v>0.53846153846153844</v>
      </c>
    </row>
    <row r="876" spans="1:30" ht="15.75" customHeight="1" x14ac:dyDescent="0.3">
      <c r="A876" s="2">
        <v>875</v>
      </c>
      <c r="B876" s="2" t="s">
        <v>2704</v>
      </c>
      <c r="C876" s="3">
        <v>42972</v>
      </c>
      <c r="D876" s="3" t="str">
        <f>TEXT(Table1[[#This Row],[Order Date]],"MMMM")</f>
        <v>August</v>
      </c>
      <c r="E876" s="3" t="str">
        <f>TEXT(Table1[[#This Row],[Order Date]],"YYYy")</f>
        <v>2017</v>
      </c>
      <c r="F876" s="3">
        <v>42976</v>
      </c>
      <c r="G876" s="2" t="s">
        <v>47</v>
      </c>
      <c r="H876" s="2" t="s">
        <v>2629</v>
      </c>
      <c r="I876" s="2" t="s">
        <v>2630</v>
      </c>
      <c r="J876" s="2" t="s">
        <v>23</v>
      </c>
      <c r="K876" s="2" t="s">
        <v>24</v>
      </c>
      <c r="L876" s="2" t="s">
        <v>464</v>
      </c>
      <c r="M876" s="2" t="s">
        <v>85</v>
      </c>
      <c r="N876" s="2">
        <v>28205</v>
      </c>
      <c r="O876" s="2" t="s">
        <v>27</v>
      </c>
      <c r="P876" s="2" t="s">
        <v>2705</v>
      </c>
      <c r="Q876" s="2" t="s">
        <v>43</v>
      </c>
      <c r="R876" s="2" t="s">
        <v>87</v>
      </c>
      <c r="S876" s="2" t="s">
        <v>2706</v>
      </c>
      <c r="T876" s="6">
        <v>192.16000000000003</v>
      </c>
      <c r="U876" s="2">
        <v>5</v>
      </c>
      <c r="V876" s="9">
        <v>0.2</v>
      </c>
      <c r="W876" s="6">
        <v>67.255999999999986</v>
      </c>
      <c r="X876" s="12">
        <f>Table1[[#This Row],[Profit$]]/Table1[[#This Row],[Sales$]]</f>
        <v>0.34999999999999987</v>
      </c>
      <c r="Y876" s="13">
        <f>Table1[[#This Row],[Sales$]]-Table1[[#This Row],[Profit$]]</f>
        <v>124.90400000000004</v>
      </c>
      <c r="Z876" s="13">
        <f>Table1[[#This Row],[Sales$]]/Table1[[#This Row],[Quantity]]</f>
        <v>38.432000000000002</v>
      </c>
      <c r="AA876" s="13">
        <f>Table1[[#This Row],[Profit$]]/Table1[[#This Row],[Quantity]]</f>
        <v>13.451199999999996</v>
      </c>
      <c r="AB876" s="4" t="str">
        <f>IF(Table1[[#This Row],[Profit$]]&lt;0,"loss","profit")</f>
        <v>profit</v>
      </c>
      <c r="AC876" s="4" t="str">
        <f>IF(Table1[[#This Row],[Discount]]&gt;0.2,"high",IF(Table1[[#This Row],[Discount]]&gt;0.1,"average","low"))</f>
        <v>average</v>
      </c>
      <c r="AD876" s="12">
        <f>Table1[[#This Row],[Profit$]]/Table1[[#This Row],[cost price$]]</f>
        <v>0.53846153846153821</v>
      </c>
    </row>
    <row r="877" spans="1:30" ht="15.75" customHeight="1" x14ac:dyDescent="0.3">
      <c r="A877" s="2">
        <v>876</v>
      </c>
      <c r="B877" s="2" t="s">
        <v>2707</v>
      </c>
      <c r="C877" s="3">
        <v>42386</v>
      </c>
      <c r="D877" s="3" t="str">
        <f>TEXT(Table1[[#This Row],[Order Date]],"MMMM")</f>
        <v>January</v>
      </c>
      <c r="E877" s="3" t="str">
        <f>TEXT(Table1[[#This Row],[Order Date]],"YYYy")</f>
        <v>2016</v>
      </c>
      <c r="F877" s="3">
        <v>42390</v>
      </c>
      <c r="G877" s="2" t="s">
        <v>47</v>
      </c>
      <c r="H877" s="2" t="s">
        <v>2132</v>
      </c>
      <c r="I877" s="2" t="s">
        <v>2133</v>
      </c>
      <c r="J877" s="2" t="s">
        <v>99</v>
      </c>
      <c r="K877" s="2" t="s">
        <v>24</v>
      </c>
      <c r="L877" s="2" t="s">
        <v>84</v>
      </c>
      <c r="M877" s="2" t="s">
        <v>2698</v>
      </c>
      <c r="N877" s="2">
        <v>3301</v>
      </c>
      <c r="O877" s="2" t="s">
        <v>145</v>
      </c>
      <c r="P877" s="2" t="s">
        <v>904</v>
      </c>
      <c r="Q877" s="2" t="s">
        <v>29</v>
      </c>
      <c r="R877" s="2" t="s">
        <v>62</v>
      </c>
      <c r="S877" s="2" t="s">
        <v>905</v>
      </c>
      <c r="T877" s="6">
        <v>322.59000000000003</v>
      </c>
      <c r="U877" s="2">
        <v>3</v>
      </c>
      <c r="V877" s="9">
        <v>0</v>
      </c>
      <c r="W877" s="6">
        <v>64.518000000000001</v>
      </c>
      <c r="X877" s="12">
        <f>Table1[[#This Row],[Profit$]]/Table1[[#This Row],[Sales$]]</f>
        <v>0.19999999999999998</v>
      </c>
      <c r="Y877" s="13">
        <f>Table1[[#This Row],[Sales$]]-Table1[[#This Row],[Profit$]]</f>
        <v>258.072</v>
      </c>
      <c r="Z877" s="13">
        <f>Table1[[#This Row],[Sales$]]/Table1[[#This Row],[Quantity]]</f>
        <v>107.53000000000002</v>
      </c>
      <c r="AA877" s="13">
        <f>Table1[[#This Row],[Profit$]]/Table1[[#This Row],[Quantity]]</f>
        <v>21.506</v>
      </c>
      <c r="AB877" s="4" t="str">
        <f>IF(Table1[[#This Row],[Profit$]]&lt;0,"loss","profit")</f>
        <v>profit</v>
      </c>
      <c r="AC877" s="4" t="str">
        <f>IF(Table1[[#This Row],[Discount]]&gt;0.2,"high",IF(Table1[[#This Row],[Discount]]&gt;0.1,"average","low"))</f>
        <v>low</v>
      </c>
      <c r="AD877" s="12">
        <f>Table1[[#This Row],[Profit$]]/Table1[[#This Row],[cost price$]]</f>
        <v>0.25</v>
      </c>
    </row>
    <row r="878" spans="1:30" ht="15.75" customHeight="1" x14ac:dyDescent="0.3">
      <c r="A878" s="2">
        <v>877</v>
      </c>
      <c r="B878" s="2" t="s">
        <v>2707</v>
      </c>
      <c r="C878" s="3">
        <v>42386</v>
      </c>
      <c r="D878" s="3" t="str">
        <f>TEXT(Table1[[#This Row],[Order Date]],"MMMM")</f>
        <v>January</v>
      </c>
      <c r="E878" s="3" t="str">
        <f>TEXT(Table1[[#This Row],[Order Date]],"YYYy")</f>
        <v>2016</v>
      </c>
      <c r="F878" s="3">
        <v>42390</v>
      </c>
      <c r="G878" s="2" t="s">
        <v>47</v>
      </c>
      <c r="H878" s="2" t="s">
        <v>2132</v>
      </c>
      <c r="I878" s="2" t="s">
        <v>2133</v>
      </c>
      <c r="J878" s="2" t="s">
        <v>99</v>
      </c>
      <c r="K878" s="2" t="s">
        <v>24</v>
      </c>
      <c r="L878" s="2" t="s">
        <v>84</v>
      </c>
      <c r="M878" s="2" t="s">
        <v>2698</v>
      </c>
      <c r="N878" s="2">
        <v>3301</v>
      </c>
      <c r="O878" s="2" t="s">
        <v>145</v>
      </c>
      <c r="P878" s="2" t="s">
        <v>1018</v>
      </c>
      <c r="Q878" s="2" t="s">
        <v>68</v>
      </c>
      <c r="R878" s="2" t="s">
        <v>158</v>
      </c>
      <c r="S878" s="2" t="s">
        <v>1019</v>
      </c>
      <c r="T878" s="6">
        <v>29.99</v>
      </c>
      <c r="U878" s="2">
        <v>1</v>
      </c>
      <c r="V878" s="9">
        <v>0</v>
      </c>
      <c r="W878" s="6">
        <v>13.195600000000002</v>
      </c>
      <c r="X878" s="12">
        <f>Table1[[#This Row],[Profit$]]/Table1[[#This Row],[Sales$]]</f>
        <v>0.44000000000000011</v>
      </c>
      <c r="Y878" s="13">
        <f>Table1[[#This Row],[Sales$]]-Table1[[#This Row],[Profit$]]</f>
        <v>16.794399999999996</v>
      </c>
      <c r="Z878" s="13">
        <f>Table1[[#This Row],[Sales$]]/Table1[[#This Row],[Quantity]]</f>
        <v>29.99</v>
      </c>
      <c r="AA878" s="13">
        <f>Table1[[#This Row],[Profit$]]/Table1[[#This Row],[Quantity]]</f>
        <v>13.195600000000002</v>
      </c>
      <c r="AB878" s="4" t="str">
        <f>IF(Table1[[#This Row],[Profit$]]&lt;0,"loss","profit")</f>
        <v>profit</v>
      </c>
      <c r="AC878" s="4" t="str">
        <f>IF(Table1[[#This Row],[Discount]]&gt;0.2,"high",IF(Table1[[#This Row],[Discount]]&gt;0.1,"average","low"))</f>
        <v>low</v>
      </c>
      <c r="AD878" s="12">
        <f>Table1[[#This Row],[Profit$]]/Table1[[#This Row],[cost price$]]</f>
        <v>0.78571428571428603</v>
      </c>
    </row>
    <row r="879" spans="1:30" ht="15.75" customHeight="1" x14ac:dyDescent="0.3">
      <c r="A879" s="2">
        <v>878</v>
      </c>
      <c r="B879" s="2" t="s">
        <v>2707</v>
      </c>
      <c r="C879" s="3">
        <v>42386</v>
      </c>
      <c r="D879" s="3" t="str">
        <f>TEXT(Table1[[#This Row],[Order Date]],"MMMM")</f>
        <v>January</v>
      </c>
      <c r="E879" s="3" t="str">
        <f>TEXT(Table1[[#This Row],[Order Date]],"YYYy")</f>
        <v>2016</v>
      </c>
      <c r="F879" s="3">
        <v>42390</v>
      </c>
      <c r="G879" s="2" t="s">
        <v>47</v>
      </c>
      <c r="H879" s="2" t="s">
        <v>2132</v>
      </c>
      <c r="I879" s="2" t="s">
        <v>2133</v>
      </c>
      <c r="J879" s="2" t="s">
        <v>99</v>
      </c>
      <c r="K879" s="2" t="s">
        <v>24</v>
      </c>
      <c r="L879" s="2" t="s">
        <v>84</v>
      </c>
      <c r="M879" s="2" t="s">
        <v>2698</v>
      </c>
      <c r="N879" s="2">
        <v>3301</v>
      </c>
      <c r="O879" s="2" t="s">
        <v>145</v>
      </c>
      <c r="P879" s="2" t="s">
        <v>2708</v>
      </c>
      <c r="Q879" s="2" t="s">
        <v>68</v>
      </c>
      <c r="R879" s="2" t="s">
        <v>158</v>
      </c>
      <c r="S879" s="2" t="s">
        <v>2709</v>
      </c>
      <c r="T879" s="6">
        <v>371.96999999999997</v>
      </c>
      <c r="U879" s="2">
        <v>3</v>
      </c>
      <c r="V879" s="9">
        <v>0</v>
      </c>
      <c r="W879" s="6">
        <v>66.954599999999971</v>
      </c>
      <c r="X879" s="12">
        <f>Table1[[#This Row],[Profit$]]/Table1[[#This Row],[Sales$]]</f>
        <v>0.17999999999999994</v>
      </c>
      <c r="Y879" s="13">
        <f>Table1[[#This Row],[Sales$]]-Table1[[#This Row],[Profit$]]</f>
        <v>305.0154</v>
      </c>
      <c r="Z879" s="13">
        <f>Table1[[#This Row],[Sales$]]/Table1[[#This Row],[Quantity]]</f>
        <v>123.99</v>
      </c>
      <c r="AA879" s="13">
        <f>Table1[[#This Row],[Profit$]]/Table1[[#This Row],[Quantity]]</f>
        <v>22.31819999999999</v>
      </c>
      <c r="AB879" s="4" t="str">
        <f>IF(Table1[[#This Row],[Profit$]]&lt;0,"loss","profit")</f>
        <v>profit</v>
      </c>
      <c r="AC879" s="4" t="str">
        <f>IF(Table1[[#This Row],[Discount]]&gt;0.2,"high",IF(Table1[[#This Row],[Discount]]&gt;0.1,"average","low"))</f>
        <v>low</v>
      </c>
      <c r="AD879" s="12">
        <f>Table1[[#This Row],[Profit$]]/Table1[[#This Row],[cost price$]]</f>
        <v>0.21951219512195114</v>
      </c>
    </row>
    <row r="880" spans="1:30" ht="15.75" customHeight="1" x14ac:dyDescent="0.3">
      <c r="A880" s="2">
        <v>879</v>
      </c>
      <c r="B880" s="2" t="s">
        <v>2710</v>
      </c>
      <c r="C880" s="3">
        <v>41899</v>
      </c>
      <c r="D880" s="3" t="str">
        <f>TEXT(Table1[[#This Row],[Order Date]],"MMMM")</f>
        <v>September</v>
      </c>
      <c r="E880" s="3" t="str">
        <f>TEXT(Table1[[#This Row],[Order Date]],"YYYy")</f>
        <v>2014</v>
      </c>
      <c r="F880" s="3">
        <v>41903</v>
      </c>
      <c r="G880" s="2" t="s">
        <v>47</v>
      </c>
      <c r="H880" s="2" t="s">
        <v>2711</v>
      </c>
      <c r="I880" s="2" t="s">
        <v>2712</v>
      </c>
      <c r="J880" s="2" t="s">
        <v>99</v>
      </c>
      <c r="K880" s="2" t="s">
        <v>24</v>
      </c>
      <c r="L880" s="2" t="s">
        <v>143</v>
      </c>
      <c r="M880" s="2" t="s">
        <v>144</v>
      </c>
      <c r="N880" s="2">
        <v>19120</v>
      </c>
      <c r="O880" s="2" t="s">
        <v>145</v>
      </c>
      <c r="P880" s="2" t="s">
        <v>2713</v>
      </c>
      <c r="Q880" s="2" t="s">
        <v>43</v>
      </c>
      <c r="R880" s="2" t="s">
        <v>72</v>
      </c>
      <c r="S880" s="2" t="s">
        <v>2714</v>
      </c>
      <c r="T880" s="6">
        <v>5.8920000000000012</v>
      </c>
      <c r="U880" s="2">
        <v>4</v>
      </c>
      <c r="V880" s="9">
        <v>0.7</v>
      </c>
      <c r="W880" s="6">
        <v>-4.1243999999999996</v>
      </c>
      <c r="X880" s="12">
        <f>Table1[[#This Row],[Profit$]]/Table1[[#This Row],[Sales$]]</f>
        <v>-0.69999999999999973</v>
      </c>
      <c r="Y880" s="13">
        <f>Table1[[#This Row],[Sales$]]-Table1[[#This Row],[Profit$]]</f>
        <v>10.016400000000001</v>
      </c>
      <c r="Z880" s="13">
        <f>Table1[[#This Row],[Sales$]]/Table1[[#This Row],[Quantity]]</f>
        <v>1.4730000000000003</v>
      </c>
      <c r="AA880" s="13">
        <f>Table1[[#This Row],[Profit$]]/Table1[[#This Row],[Quantity]]</f>
        <v>-1.0310999999999999</v>
      </c>
      <c r="AB880" s="4" t="str">
        <f>IF(Table1[[#This Row],[Profit$]]&lt;0,"loss","profit")</f>
        <v>loss</v>
      </c>
      <c r="AC880" s="4" t="str">
        <f>IF(Table1[[#This Row],[Discount]]&gt;0.2,"high",IF(Table1[[#This Row],[Discount]]&gt;0.1,"average","low"))</f>
        <v>high</v>
      </c>
      <c r="AD880" s="12">
        <f>Table1[[#This Row],[Profit$]]/Table1[[#This Row],[cost price$]]</f>
        <v>-0.41176470588235287</v>
      </c>
    </row>
    <row r="881" spans="1:30" ht="15.75" customHeight="1" x14ac:dyDescent="0.3">
      <c r="A881" s="2">
        <v>880</v>
      </c>
      <c r="B881" s="2" t="s">
        <v>2715</v>
      </c>
      <c r="C881" s="3">
        <v>43069</v>
      </c>
      <c r="D881" s="3" t="str">
        <f>TEXT(Table1[[#This Row],[Order Date]],"MMMM")</f>
        <v>November</v>
      </c>
      <c r="E881" s="3" t="str">
        <f>TEXT(Table1[[#This Row],[Order Date]],"YYYy")</f>
        <v>2017</v>
      </c>
      <c r="F881" s="3">
        <v>43071</v>
      </c>
      <c r="G881" s="2" t="s">
        <v>20</v>
      </c>
      <c r="H881" s="2" t="s">
        <v>97</v>
      </c>
      <c r="I881" s="2" t="s">
        <v>98</v>
      </c>
      <c r="J881" s="2" t="s">
        <v>99</v>
      </c>
      <c r="K881" s="2" t="s">
        <v>24</v>
      </c>
      <c r="L881" s="2" t="s">
        <v>263</v>
      </c>
      <c r="M881" s="2" t="s">
        <v>264</v>
      </c>
      <c r="N881" s="2">
        <v>10024</v>
      </c>
      <c r="O881" s="2" t="s">
        <v>145</v>
      </c>
      <c r="P881" s="2" t="s">
        <v>2716</v>
      </c>
      <c r="Q881" s="2" t="s">
        <v>43</v>
      </c>
      <c r="R881" s="2" t="s">
        <v>72</v>
      </c>
      <c r="S881" s="2" t="s">
        <v>2717</v>
      </c>
      <c r="T881" s="6">
        <v>68.472000000000008</v>
      </c>
      <c r="U881" s="2">
        <v>3</v>
      </c>
      <c r="V881" s="9">
        <v>0.2</v>
      </c>
      <c r="W881" s="6">
        <v>23.109299999999998</v>
      </c>
      <c r="X881" s="12">
        <f>Table1[[#This Row],[Profit$]]/Table1[[#This Row],[Sales$]]</f>
        <v>0.33749999999999991</v>
      </c>
      <c r="Y881" s="13">
        <f>Table1[[#This Row],[Sales$]]-Table1[[#This Row],[Profit$]]</f>
        <v>45.362700000000011</v>
      </c>
      <c r="Z881" s="13">
        <f>Table1[[#This Row],[Sales$]]/Table1[[#This Row],[Quantity]]</f>
        <v>22.824000000000002</v>
      </c>
      <c r="AA881" s="13">
        <f>Table1[[#This Row],[Profit$]]/Table1[[#This Row],[Quantity]]</f>
        <v>7.7030999999999992</v>
      </c>
      <c r="AB881" s="4" t="str">
        <f>IF(Table1[[#This Row],[Profit$]]&lt;0,"loss","profit")</f>
        <v>profit</v>
      </c>
      <c r="AC881" s="4" t="str">
        <f>IF(Table1[[#This Row],[Discount]]&gt;0.2,"high",IF(Table1[[#This Row],[Discount]]&gt;0.1,"average","low"))</f>
        <v>average</v>
      </c>
      <c r="AD881" s="12">
        <f>Table1[[#This Row],[Profit$]]/Table1[[#This Row],[cost price$]]</f>
        <v>0.50943396226415072</v>
      </c>
    </row>
    <row r="882" spans="1:30" ht="15.75" customHeight="1" x14ac:dyDescent="0.3">
      <c r="A882" s="2">
        <v>881</v>
      </c>
      <c r="B882" s="2" t="s">
        <v>2715</v>
      </c>
      <c r="C882" s="3">
        <v>43069</v>
      </c>
      <c r="D882" s="3" t="str">
        <f>TEXT(Table1[[#This Row],[Order Date]],"MMMM")</f>
        <v>November</v>
      </c>
      <c r="E882" s="3" t="str">
        <f>TEXT(Table1[[#This Row],[Order Date]],"YYYy")</f>
        <v>2017</v>
      </c>
      <c r="F882" s="3">
        <v>43071</v>
      </c>
      <c r="G882" s="2" t="s">
        <v>20</v>
      </c>
      <c r="H882" s="2" t="s">
        <v>97</v>
      </c>
      <c r="I882" s="2" t="s">
        <v>98</v>
      </c>
      <c r="J882" s="2" t="s">
        <v>99</v>
      </c>
      <c r="K882" s="2" t="s">
        <v>24</v>
      </c>
      <c r="L882" s="2" t="s">
        <v>263</v>
      </c>
      <c r="M882" s="2" t="s">
        <v>264</v>
      </c>
      <c r="N882" s="2">
        <v>10024</v>
      </c>
      <c r="O882" s="2" t="s">
        <v>145</v>
      </c>
      <c r="P882" s="2" t="s">
        <v>685</v>
      </c>
      <c r="Q882" s="2" t="s">
        <v>29</v>
      </c>
      <c r="R882" s="2" t="s">
        <v>33</v>
      </c>
      <c r="S882" s="2" t="s">
        <v>686</v>
      </c>
      <c r="T882" s="6">
        <v>1242.8999999999999</v>
      </c>
      <c r="U882" s="2">
        <v>5</v>
      </c>
      <c r="V882" s="9">
        <v>0.1</v>
      </c>
      <c r="W882" s="6">
        <v>262.38999999999987</v>
      </c>
      <c r="X882" s="12">
        <f>Table1[[#This Row],[Profit$]]/Table1[[#This Row],[Sales$]]</f>
        <v>0.21111111111111103</v>
      </c>
      <c r="Y882" s="13">
        <f>Table1[[#This Row],[Sales$]]-Table1[[#This Row],[Profit$]]</f>
        <v>980.51</v>
      </c>
      <c r="Z882" s="13">
        <f>Table1[[#This Row],[Sales$]]/Table1[[#This Row],[Quantity]]</f>
        <v>248.57999999999998</v>
      </c>
      <c r="AA882" s="13">
        <f>Table1[[#This Row],[Profit$]]/Table1[[#This Row],[Quantity]]</f>
        <v>52.477999999999973</v>
      </c>
      <c r="AB882" s="4" t="str">
        <f>IF(Table1[[#This Row],[Profit$]]&lt;0,"loss","profit")</f>
        <v>profit</v>
      </c>
      <c r="AC882" s="4" t="str">
        <f>IF(Table1[[#This Row],[Discount]]&gt;0.2,"high",IF(Table1[[#This Row],[Discount]]&gt;0.1,"average","low"))</f>
        <v>low</v>
      </c>
      <c r="AD882" s="12">
        <f>Table1[[#This Row],[Profit$]]/Table1[[#This Row],[cost price$]]</f>
        <v>0.26760563380281677</v>
      </c>
    </row>
    <row r="883" spans="1:30" ht="15.75" customHeight="1" x14ac:dyDescent="0.3">
      <c r="A883" s="2">
        <v>882</v>
      </c>
      <c r="B883" s="2" t="s">
        <v>2718</v>
      </c>
      <c r="C883" s="3">
        <v>42286</v>
      </c>
      <c r="D883" s="3" t="str">
        <f>TEXT(Table1[[#This Row],[Order Date]],"MMMM")</f>
        <v>October</v>
      </c>
      <c r="E883" s="3" t="str">
        <f>TEXT(Table1[[#This Row],[Order Date]],"YYYy")</f>
        <v>2015</v>
      </c>
      <c r="F883" s="3">
        <v>42290</v>
      </c>
      <c r="G883" s="2" t="s">
        <v>47</v>
      </c>
      <c r="H883" s="2" t="s">
        <v>505</v>
      </c>
      <c r="I883" s="2" t="s">
        <v>506</v>
      </c>
      <c r="J883" s="2" t="s">
        <v>23</v>
      </c>
      <c r="K883" s="2" t="s">
        <v>24</v>
      </c>
      <c r="L883" s="2" t="s">
        <v>315</v>
      </c>
      <c r="M883" s="2" t="s">
        <v>316</v>
      </c>
      <c r="N883" s="2">
        <v>22153</v>
      </c>
      <c r="O883" s="2" t="s">
        <v>27</v>
      </c>
      <c r="P883" s="2" t="s">
        <v>1637</v>
      </c>
      <c r="Q883" s="2" t="s">
        <v>43</v>
      </c>
      <c r="R883" s="2" t="s">
        <v>56</v>
      </c>
      <c r="S883" s="2" t="s">
        <v>1638</v>
      </c>
      <c r="T883" s="6">
        <v>30.84</v>
      </c>
      <c r="U883" s="2">
        <v>2</v>
      </c>
      <c r="V883" s="9">
        <v>0</v>
      </c>
      <c r="W883" s="6">
        <v>8.3268000000000022</v>
      </c>
      <c r="X883" s="12">
        <f>Table1[[#This Row],[Profit$]]/Table1[[#This Row],[Sales$]]</f>
        <v>0.27000000000000007</v>
      </c>
      <c r="Y883" s="13">
        <f>Table1[[#This Row],[Sales$]]-Table1[[#This Row],[Profit$]]</f>
        <v>22.513199999999998</v>
      </c>
      <c r="Z883" s="13">
        <f>Table1[[#This Row],[Sales$]]/Table1[[#This Row],[Quantity]]</f>
        <v>15.42</v>
      </c>
      <c r="AA883" s="13">
        <f>Table1[[#This Row],[Profit$]]/Table1[[#This Row],[Quantity]]</f>
        <v>4.1634000000000011</v>
      </c>
      <c r="AB883" s="4" t="str">
        <f>IF(Table1[[#This Row],[Profit$]]&lt;0,"loss","profit")</f>
        <v>profit</v>
      </c>
      <c r="AC883" s="4" t="str">
        <f>IF(Table1[[#This Row],[Discount]]&gt;0.2,"high",IF(Table1[[#This Row],[Discount]]&gt;0.1,"average","low"))</f>
        <v>low</v>
      </c>
      <c r="AD883" s="12">
        <f>Table1[[#This Row],[Profit$]]/Table1[[#This Row],[cost price$]]</f>
        <v>0.36986301369863028</v>
      </c>
    </row>
    <row r="884" spans="1:30" ht="15.75" customHeight="1" x14ac:dyDescent="0.3">
      <c r="A884" s="2">
        <v>883</v>
      </c>
      <c r="B884" s="2" t="s">
        <v>2719</v>
      </c>
      <c r="C884" s="3">
        <v>43092</v>
      </c>
      <c r="D884" s="3" t="str">
        <f>TEXT(Table1[[#This Row],[Order Date]],"MMMM")</f>
        <v>December</v>
      </c>
      <c r="E884" s="3" t="str">
        <f>TEXT(Table1[[#This Row],[Order Date]],"YYYy")</f>
        <v>2017</v>
      </c>
      <c r="F884" s="3">
        <v>43092</v>
      </c>
      <c r="G884" s="2" t="s">
        <v>1290</v>
      </c>
      <c r="H884" s="2" t="s">
        <v>446</v>
      </c>
      <c r="I884" s="2" t="s">
        <v>447</v>
      </c>
      <c r="J884" s="2" t="s">
        <v>23</v>
      </c>
      <c r="K884" s="2" t="s">
        <v>24</v>
      </c>
      <c r="L884" s="2" t="s">
        <v>124</v>
      </c>
      <c r="M884" s="2" t="s">
        <v>40</v>
      </c>
      <c r="N884" s="2">
        <v>94109</v>
      </c>
      <c r="O884" s="2" t="s">
        <v>41</v>
      </c>
      <c r="P884" s="2" t="s">
        <v>2259</v>
      </c>
      <c r="Q884" s="2" t="s">
        <v>43</v>
      </c>
      <c r="R884" s="2" t="s">
        <v>65</v>
      </c>
      <c r="S884" s="2" t="s">
        <v>2260</v>
      </c>
      <c r="T884" s="6">
        <v>13.48</v>
      </c>
      <c r="U884" s="2">
        <v>4</v>
      </c>
      <c r="V884" s="9">
        <v>0</v>
      </c>
      <c r="W884" s="6">
        <v>5.9312000000000014</v>
      </c>
      <c r="X884" s="12">
        <f>Table1[[#This Row],[Profit$]]/Table1[[#This Row],[Sales$]]</f>
        <v>0.44000000000000011</v>
      </c>
      <c r="Y884" s="13">
        <f>Table1[[#This Row],[Sales$]]-Table1[[#This Row],[Profit$]]</f>
        <v>7.5487999999999991</v>
      </c>
      <c r="Z884" s="13">
        <f>Table1[[#This Row],[Sales$]]/Table1[[#This Row],[Quantity]]</f>
        <v>3.37</v>
      </c>
      <c r="AA884" s="13">
        <f>Table1[[#This Row],[Profit$]]/Table1[[#This Row],[Quantity]]</f>
        <v>1.4828000000000003</v>
      </c>
      <c r="AB884" s="4" t="str">
        <f>IF(Table1[[#This Row],[Profit$]]&lt;0,"loss","profit")</f>
        <v>profit</v>
      </c>
      <c r="AC884" s="4" t="str">
        <f>IF(Table1[[#This Row],[Discount]]&gt;0.2,"high",IF(Table1[[#This Row],[Discount]]&gt;0.1,"average","low"))</f>
        <v>low</v>
      </c>
      <c r="AD884" s="12">
        <f>Table1[[#This Row],[Profit$]]/Table1[[#This Row],[cost price$]]</f>
        <v>0.78571428571428603</v>
      </c>
    </row>
    <row r="885" spans="1:30" ht="15.75" customHeight="1" x14ac:dyDescent="0.3">
      <c r="A885" s="2">
        <v>884</v>
      </c>
      <c r="B885" s="2" t="s">
        <v>2720</v>
      </c>
      <c r="C885" s="3">
        <v>42665</v>
      </c>
      <c r="D885" s="3" t="str">
        <f>TEXT(Table1[[#This Row],[Order Date]],"MMMM")</f>
        <v>October</v>
      </c>
      <c r="E885" s="3" t="str">
        <f>TEXT(Table1[[#This Row],[Order Date]],"YYYy")</f>
        <v>2016</v>
      </c>
      <c r="F885" s="3">
        <v>42667</v>
      </c>
      <c r="G885" s="2" t="s">
        <v>185</v>
      </c>
      <c r="H885" s="2" t="s">
        <v>2721</v>
      </c>
      <c r="I885" s="2" t="s">
        <v>2722</v>
      </c>
      <c r="J885" s="2" t="s">
        <v>99</v>
      </c>
      <c r="K885" s="2" t="s">
        <v>24</v>
      </c>
      <c r="L885" s="2" t="s">
        <v>879</v>
      </c>
      <c r="M885" s="2" t="s">
        <v>235</v>
      </c>
      <c r="N885" s="2">
        <v>48227</v>
      </c>
      <c r="O885" s="2" t="s">
        <v>102</v>
      </c>
      <c r="P885" s="2" t="s">
        <v>2113</v>
      </c>
      <c r="Q885" s="2" t="s">
        <v>29</v>
      </c>
      <c r="R885" s="2" t="s">
        <v>62</v>
      </c>
      <c r="S885" s="2" t="s">
        <v>2114</v>
      </c>
      <c r="T885" s="6">
        <v>31.400000000000002</v>
      </c>
      <c r="U885" s="2">
        <v>5</v>
      </c>
      <c r="V885" s="9">
        <v>0</v>
      </c>
      <c r="W885" s="6">
        <v>10.047999999999998</v>
      </c>
      <c r="X885" s="12">
        <f>Table1[[#This Row],[Profit$]]/Table1[[#This Row],[Sales$]]</f>
        <v>0.3199999999999999</v>
      </c>
      <c r="Y885" s="13">
        <f>Table1[[#This Row],[Sales$]]-Table1[[#This Row],[Profit$]]</f>
        <v>21.352000000000004</v>
      </c>
      <c r="Z885" s="13">
        <f>Table1[[#This Row],[Sales$]]/Table1[[#This Row],[Quantity]]</f>
        <v>6.28</v>
      </c>
      <c r="AA885" s="13">
        <f>Table1[[#This Row],[Profit$]]/Table1[[#This Row],[Quantity]]</f>
        <v>2.0095999999999998</v>
      </c>
      <c r="AB885" s="4" t="str">
        <f>IF(Table1[[#This Row],[Profit$]]&lt;0,"loss","profit")</f>
        <v>profit</v>
      </c>
      <c r="AC885" s="4" t="str">
        <f>IF(Table1[[#This Row],[Discount]]&gt;0.2,"high",IF(Table1[[#This Row],[Discount]]&gt;0.1,"average","low"))</f>
        <v>low</v>
      </c>
      <c r="AD885" s="12">
        <f>Table1[[#This Row],[Profit$]]/Table1[[#This Row],[cost price$]]</f>
        <v>0.47058823529411747</v>
      </c>
    </row>
    <row r="886" spans="1:30" ht="15.75" customHeight="1" x14ac:dyDescent="0.3">
      <c r="A886" s="2">
        <v>885</v>
      </c>
      <c r="B886" s="2" t="s">
        <v>2723</v>
      </c>
      <c r="C886" s="3">
        <v>41758</v>
      </c>
      <c r="D886" s="3" t="str">
        <f>TEXT(Table1[[#This Row],[Order Date]],"MMMM")</f>
        <v>April</v>
      </c>
      <c r="E886" s="3" t="str">
        <f>TEXT(Table1[[#This Row],[Order Date]],"YYYy")</f>
        <v>2014</v>
      </c>
      <c r="F886" s="3">
        <v>41763</v>
      </c>
      <c r="G886" s="2" t="s">
        <v>47</v>
      </c>
      <c r="H886" s="2" t="s">
        <v>2724</v>
      </c>
      <c r="I886" s="2" t="s">
        <v>2725</v>
      </c>
      <c r="J886" s="2" t="s">
        <v>23</v>
      </c>
      <c r="K886" s="2" t="s">
        <v>24</v>
      </c>
      <c r="L886" s="2" t="s">
        <v>386</v>
      </c>
      <c r="M886" s="2" t="s">
        <v>264</v>
      </c>
      <c r="N886" s="2">
        <v>14609</v>
      </c>
      <c r="O886" s="2" t="s">
        <v>145</v>
      </c>
      <c r="P886" s="2" t="s">
        <v>2726</v>
      </c>
      <c r="Q886" s="2" t="s">
        <v>29</v>
      </c>
      <c r="R886" s="2" t="s">
        <v>62</v>
      </c>
      <c r="S886" s="2" t="s">
        <v>2727</v>
      </c>
      <c r="T886" s="6">
        <v>17.46</v>
      </c>
      <c r="U886" s="2">
        <v>2</v>
      </c>
      <c r="V886" s="9">
        <v>0</v>
      </c>
      <c r="W886" s="6">
        <v>5.936399999999999</v>
      </c>
      <c r="X886" s="12">
        <f>Table1[[#This Row],[Profit$]]/Table1[[#This Row],[Sales$]]</f>
        <v>0.33999999999999991</v>
      </c>
      <c r="Y886" s="13">
        <f>Table1[[#This Row],[Sales$]]-Table1[[#This Row],[Profit$]]</f>
        <v>11.523600000000002</v>
      </c>
      <c r="Z886" s="13">
        <f>Table1[[#This Row],[Sales$]]/Table1[[#This Row],[Quantity]]</f>
        <v>8.73</v>
      </c>
      <c r="AA886" s="13">
        <f>Table1[[#This Row],[Profit$]]/Table1[[#This Row],[Quantity]]</f>
        <v>2.9681999999999995</v>
      </c>
      <c r="AB886" s="4" t="str">
        <f>IF(Table1[[#This Row],[Profit$]]&lt;0,"loss","profit")</f>
        <v>profit</v>
      </c>
      <c r="AC886" s="4" t="str">
        <f>IF(Table1[[#This Row],[Discount]]&gt;0.2,"high",IF(Table1[[#This Row],[Discount]]&gt;0.1,"average","low"))</f>
        <v>low</v>
      </c>
      <c r="AD886" s="12">
        <f>Table1[[#This Row],[Profit$]]/Table1[[#This Row],[cost price$]]</f>
        <v>0.51515151515151503</v>
      </c>
    </row>
    <row r="887" spans="1:30" ht="15.75" customHeight="1" x14ac:dyDescent="0.3">
      <c r="A887" s="2">
        <v>886</v>
      </c>
      <c r="B887" s="2" t="s">
        <v>2728</v>
      </c>
      <c r="C887" s="3">
        <v>42119</v>
      </c>
      <c r="D887" s="3" t="str">
        <f>TEXT(Table1[[#This Row],[Order Date]],"MMMM")</f>
        <v>April</v>
      </c>
      <c r="E887" s="3" t="str">
        <f>TEXT(Table1[[#This Row],[Order Date]],"YYYy")</f>
        <v>2015</v>
      </c>
      <c r="F887" s="3">
        <v>42122</v>
      </c>
      <c r="G887" s="2" t="s">
        <v>20</v>
      </c>
      <c r="H887" s="2" t="s">
        <v>2729</v>
      </c>
      <c r="I887" s="2" t="s">
        <v>2730</v>
      </c>
      <c r="J887" s="2" t="s">
        <v>38</v>
      </c>
      <c r="K887" s="2" t="s">
        <v>24</v>
      </c>
      <c r="L887" s="2" t="s">
        <v>39</v>
      </c>
      <c r="M887" s="2" t="s">
        <v>40</v>
      </c>
      <c r="N887" s="2">
        <v>90045</v>
      </c>
      <c r="O887" s="2" t="s">
        <v>41</v>
      </c>
      <c r="P887" s="2" t="s">
        <v>2731</v>
      </c>
      <c r="Q887" s="2" t="s">
        <v>43</v>
      </c>
      <c r="R887" s="2" t="s">
        <v>72</v>
      </c>
      <c r="S887" s="2" t="s">
        <v>2732</v>
      </c>
      <c r="T887" s="6">
        <v>13.943999999999999</v>
      </c>
      <c r="U887" s="2">
        <v>3</v>
      </c>
      <c r="V887" s="9">
        <v>0.2</v>
      </c>
      <c r="W887" s="6">
        <v>4.5317999999999996</v>
      </c>
      <c r="X887" s="12">
        <f>Table1[[#This Row],[Profit$]]/Table1[[#This Row],[Sales$]]</f>
        <v>0.32500000000000001</v>
      </c>
      <c r="Y887" s="13">
        <f>Table1[[#This Row],[Sales$]]-Table1[[#This Row],[Profit$]]</f>
        <v>9.4121999999999986</v>
      </c>
      <c r="Z887" s="13">
        <f>Table1[[#This Row],[Sales$]]/Table1[[#This Row],[Quantity]]</f>
        <v>4.6479999999999997</v>
      </c>
      <c r="AA887" s="13">
        <f>Table1[[#This Row],[Profit$]]/Table1[[#This Row],[Quantity]]</f>
        <v>1.5105999999999999</v>
      </c>
      <c r="AB887" s="4" t="str">
        <f>IF(Table1[[#This Row],[Profit$]]&lt;0,"loss","profit")</f>
        <v>profit</v>
      </c>
      <c r="AC887" s="4" t="str">
        <f>IF(Table1[[#This Row],[Discount]]&gt;0.2,"high",IF(Table1[[#This Row],[Discount]]&gt;0.1,"average","low"))</f>
        <v>average</v>
      </c>
      <c r="AD887" s="12">
        <f>Table1[[#This Row],[Profit$]]/Table1[[#This Row],[cost price$]]</f>
        <v>0.48148148148148151</v>
      </c>
    </row>
    <row r="888" spans="1:30" ht="15.75" customHeight="1" x14ac:dyDescent="0.3">
      <c r="A888" s="2">
        <v>887</v>
      </c>
      <c r="B888" s="2" t="s">
        <v>2733</v>
      </c>
      <c r="C888" s="3">
        <v>42912</v>
      </c>
      <c r="D888" s="3" t="str">
        <f>TEXT(Table1[[#This Row],[Order Date]],"MMMM")</f>
        <v>June</v>
      </c>
      <c r="E888" s="3" t="str">
        <f>TEXT(Table1[[#This Row],[Order Date]],"YYYy")</f>
        <v>2017</v>
      </c>
      <c r="F888" s="3">
        <v>42918</v>
      </c>
      <c r="G888" s="2" t="s">
        <v>47</v>
      </c>
      <c r="H888" s="2" t="s">
        <v>1894</v>
      </c>
      <c r="I888" s="2" t="s">
        <v>1895</v>
      </c>
      <c r="J888" s="2" t="s">
        <v>23</v>
      </c>
      <c r="K888" s="2" t="s">
        <v>24</v>
      </c>
      <c r="L888" s="2" t="s">
        <v>947</v>
      </c>
      <c r="M888" s="2" t="s">
        <v>40</v>
      </c>
      <c r="N888" s="2">
        <v>92105</v>
      </c>
      <c r="O888" s="2" t="s">
        <v>41</v>
      </c>
      <c r="P888" s="2" t="s">
        <v>2734</v>
      </c>
      <c r="Q888" s="2" t="s">
        <v>43</v>
      </c>
      <c r="R888" s="2" t="s">
        <v>56</v>
      </c>
      <c r="S888" s="2" t="s">
        <v>2735</v>
      </c>
      <c r="T888" s="6">
        <v>83.76</v>
      </c>
      <c r="U888" s="2">
        <v>12</v>
      </c>
      <c r="V888" s="9">
        <v>0</v>
      </c>
      <c r="W888" s="6">
        <v>1.6751999999999967</v>
      </c>
      <c r="X888" s="12">
        <f>Table1[[#This Row],[Profit$]]/Table1[[#This Row],[Sales$]]</f>
        <v>1.9999999999999959E-2</v>
      </c>
      <c r="Y888" s="13">
        <f>Table1[[#This Row],[Sales$]]-Table1[[#This Row],[Profit$]]</f>
        <v>82.084800000000001</v>
      </c>
      <c r="Z888" s="13">
        <f>Table1[[#This Row],[Sales$]]/Table1[[#This Row],[Quantity]]</f>
        <v>6.98</v>
      </c>
      <c r="AA888" s="13">
        <f>Table1[[#This Row],[Profit$]]/Table1[[#This Row],[Quantity]]</f>
        <v>0.13959999999999972</v>
      </c>
      <c r="AB888" s="4" t="str">
        <f>IF(Table1[[#This Row],[Profit$]]&lt;0,"loss","profit")</f>
        <v>profit</v>
      </c>
      <c r="AC888" s="4" t="str">
        <f>IF(Table1[[#This Row],[Discount]]&gt;0.2,"high",IF(Table1[[#This Row],[Discount]]&gt;0.1,"average","low"))</f>
        <v>low</v>
      </c>
      <c r="AD888" s="12">
        <f>Table1[[#This Row],[Profit$]]/Table1[[#This Row],[cost price$]]</f>
        <v>2.0408163265306083E-2</v>
      </c>
    </row>
    <row r="889" spans="1:30" ht="15.75" customHeight="1" x14ac:dyDescent="0.3">
      <c r="A889" s="2">
        <v>888</v>
      </c>
      <c r="B889" s="2" t="s">
        <v>2736</v>
      </c>
      <c r="C889" s="3">
        <v>43022</v>
      </c>
      <c r="D889" s="3" t="str">
        <f>TEXT(Table1[[#This Row],[Order Date]],"MMMM")</f>
        <v>October</v>
      </c>
      <c r="E889" s="3" t="str">
        <f>TEXT(Table1[[#This Row],[Order Date]],"YYYy")</f>
        <v>2017</v>
      </c>
      <c r="F889" s="3">
        <v>43027</v>
      </c>
      <c r="G889" s="2" t="s">
        <v>47</v>
      </c>
      <c r="H889" s="2" t="s">
        <v>2737</v>
      </c>
      <c r="I889" s="2" t="s">
        <v>2738</v>
      </c>
      <c r="J889" s="2" t="s">
        <v>99</v>
      </c>
      <c r="K889" s="2" t="s">
        <v>24</v>
      </c>
      <c r="L889" s="2" t="s">
        <v>379</v>
      </c>
      <c r="M889" s="2" t="s">
        <v>2739</v>
      </c>
      <c r="N889" s="2">
        <v>21044</v>
      </c>
      <c r="O889" s="2" t="s">
        <v>145</v>
      </c>
      <c r="P889" s="2" t="s">
        <v>291</v>
      </c>
      <c r="Q889" s="2" t="s">
        <v>43</v>
      </c>
      <c r="R889" s="2" t="s">
        <v>72</v>
      </c>
      <c r="S889" s="2" t="s">
        <v>292</v>
      </c>
      <c r="T889" s="6">
        <v>37.659999999999997</v>
      </c>
      <c r="U889" s="2">
        <v>7</v>
      </c>
      <c r="V889" s="9">
        <v>0</v>
      </c>
      <c r="W889" s="6">
        <v>18.453400000000002</v>
      </c>
      <c r="X889" s="12">
        <f>Table1[[#This Row],[Profit$]]/Table1[[#This Row],[Sales$]]</f>
        <v>0.4900000000000001</v>
      </c>
      <c r="Y889" s="13">
        <f>Table1[[#This Row],[Sales$]]-Table1[[#This Row],[Profit$]]</f>
        <v>19.206599999999995</v>
      </c>
      <c r="Z889" s="13">
        <f>Table1[[#This Row],[Sales$]]/Table1[[#This Row],[Quantity]]</f>
        <v>5.38</v>
      </c>
      <c r="AA889" s="13">
        <f>Table1[[#This Row],[Profit$]]/Table1[[#This Row],[Quantity]]</f>
        <v>2.6362000000000001</v>
      </c>
      <c r="AB889" s="4" t="str">
        <f>IF(Table1[[#This Row],[Profit$]]&lt;0,"loss","profit")</f>
        <v>profit</v>
      </c>
      <c r="AC889" s="4" t="str">
        <f>IF(Table1[[#This Row],[Discount]]&gt;0.2,"high",IF(Table1[[#This Row],[Discount]]&gt;0.1,"average","low"))</f>
        <v>low</v>
      </c>
      <c r="AD889" s="12">
        <f>Table1[[#This Row],[Profit$]]/Table1[[#This Row],[cost price$]]</f>
        <v>0.96078431372549056</v>
      </c>
    </row>
    <row r="890" spans="1:30" ht="15.75" customHeight="1" x14ac:dyDescent="0.3">
      <c r="A890" s="2">
        <v>889</v>
      </c>
      <c r="B890" s="2" t="s">
        <v>2740</v>
      </c>
      <c r="C890" s="3">
        <v>41982</v>
      </c>
      <c r="D890" s="3" t="str">
        <f>TEXT(Table1[[#This Row],[Order Date]],"MMMM")</f>
        <v>December</v>
      </c>
      <c r="E890" s="3" t="str">
        <f>TEXT(Table1[[#This Row],[Order Date]],"YYYy")</f>
        <v>2014</v>
      </c>
      <c r="F890" s="3">
        <v>41989</v>
      </c>
      <c r="G890" s="2" t="s">
        <v>47</v>
      </c>
      <c r="H890" s="2" t="s">
        <v>2635</v>
      </c>
      <c r="I890" s="2" t="s">
        <v>2636</v>
      </c>
      <c r="J890" s="2" t="s">
        <v>38</v>
      </c>
      <c r="K890" s="2" t="s">
        <v>24</v>
      </c>
      <c r="L890" s="2" t="s">
        <v>124</v>
      </c>
      <c r="M890" s="2" t="s">
        <v>40</v>
      </c>
      <c r="N890" s="2">
        <v>94122</v>
      </c>
      <c r="O890" s="2" t="s">
        <v>41</v>
      </c>
      <c r="P890" s="2" t="s">
        <v>1467</v>
      </c>
      <c r="Q890" s="2" t="s">
        <v>43</v>
      </c>
      <c r="R890" s="2" t="s">
        <v>87</v>
      </c>
      <c r="S890" s="2" t="s">
        <v>1468</v>
      </c>
      <c r="T890" s="6">
        <v>34.68</v>
      </c>
      <c r="U890" s="2">
        <v>6</v>
      </c>
      <c r="V890" s="9">
        <v>0</v>
      </c>
      <c r="W890" s="6">
        <v>16.993200000000002</v>
      </c>
      <c r="X890" s="12">
        <f>Table1[[#This Row],[Profit$]]/Table1[[#This Row],[Sales$]]</f>
        <v>0.49000000000000005</v>
      </c>
      <c r="Y890" s="13">
        <f>Table1[[#This Row],[Sales$]]-Table1[[#This Row],[Profit$]]</f>
        <v>17.686799999999998</v>
      </c>
      <c r="Z890" s="13">
        <f>Table1[[#This Row],[Sales$]]/Table1[[#This Row],[Quantity]]</f>
        <v>5.78</v>
      </c>
      <c r="AA890" s="13">
        <f>Table1[[#This Row],[Profit$]]/Table1[[#This Row],[Quantity]]</f>
        <v>2.8322000000000003</v>
      </c>
      <c r="AB890" s="4" t="str">
        <f>IF(Table1[[#This Row],[Profit$]]&lt;0,"loss","profit")</f>
        <v>profit</v>
      </c>
      <c r="AC890" s="4" t="str">
        <f>IF(Table1[[#This Row],[Discount]]&gt;0.2,"high",IF(Table1[[#This Row],[Discount]]&gt;0.1,"average","low"))</f>
        <v>low</v>
      </c>
      <c r="AD890" s="12">
        <f>Table1[[#This Row],[Profit$]]/Table1[[#This Row],[cost price$]]</f>
        <v>0.96078431372549045</v>
      </c>
    </row>
    <row r="891" spans="1:30" ht="15.75" customHeight="1" x14ac:dyDescent="0.3">
      <c r="A891" s="2">
        <v>890</v>
      </c>
      <c r="B891" s="2" t="s">
        <v>2741</v>
      </c>
      <c r="C891" s="3">
        <v>42906</v>
      </c>
      <c r="D891" s="3" t="str">
        <f>TEXT(Table1[[#This Row],[Order Date]],"MMMM")</f>
        <v>June</v>
      </c>
      <c r="E891" s="3" t="str">
        <f>TEXT(Table1[[#This Row],[Order Date]],"YYYy")</f>
        <v>2017</v>
      </c>
      <c r="F891" s="3">
        <v>42912</v>
      </c>
      <c r="G891" s="2" t="s">
        <v>47</v>
      </c>
      <c r="H891" s="2" t="s">
        <v>1647</v>
      </c>
      <c r="I891" s="2" t="s">
        <v>1648</v>
      </c>
      <c r="J891" s="2" t="s">
        <v>23</v>
      </c>
      <c r="K891" s="2" t="s">
        <v>24</v>
      </c>
      <c r="L891" s="2" t="s">
        <v>1501</v>
      </c>
      <c r="M891" s="2" t="s">
        <v>264</v>
      </c>
      <c r="N891" s="2">
        <v>10801</v>
      </c>
      <c r="O891" s="2" t="s">
        <v>145</v>
      </c>
      <c r="P891" s="2" t="s">
        <v>2742</v>
      </c>
      <c r="Q891" s="2" t="s">
        <v>68</v>
      </c>
      <c r="R891" s="2" t="s">
        <v>158</v>
      </c>
      <c r="S891" s="2" t="s">
        <v>2743</v>
      </c>
      <c r="T891" s="6">
        <v>149.94999999999999</v>
      </c>
      <c r="U891" s="2">
        <v>5</v>
      </c>
      <c r="V891" s="9">
        <v>0</v>
      </c>
      <c r="W891" s="6">
        <v>14.994999999999994</v>
      </c>
      <c r="X891" s="12">
        <f>Table1[[#This Row],[Profit$]]/Table1[[#This Row],[Sales$]]</f>
        <v>9.9999999999999964E-2</v>
      </c>
      <c r="Y891" s="13">
        <f>Table1[[#This Row],[Sales$]]-Table1[[#This Row],[Profit$]]</f>
        <v>134.95499999999998</v>
      </c>
      <c r="Z891" s="13">
        <f>Table1[[#This Row],[Sales$]]/Table1[[#This Row],[Quantity]]</f>
        <v>29.99</v>
      </c>
      <c r="AA891" s="13">
        <f>Table1[[#This Row],[Profit$]]/Table1[[#This Row],[Quantity]]</f>
        <v>2.9989999999999988</v>
      </c>
      <c r="AB891" s="4" t="str">
        <f>IF(Table1[[#This Row],[Profit$]]&lt;0,"loss","profit")</f>
        <v>profit</v>
      </c>
      <c r="AC891" s="4" t="str">
        <f>IF(Table1[[#This Row],[Discount]]&gt;0.2,"high",IF(Table1[[#This Row],[Discount]]&gt;0.1,"average","low"))</f>
        <v>low</v>
      </c>
      <c r="AD891" s="12">
        <f>Table1[[#This Row],[Profit$]]/Table1[[#This Row],[cost price$]]</f>
        <v>0.11111111111111108</v>
      </c>
    </row>
    <row r="892" spans="1:30" ht="15.75" customHeight="1" x14ac:dyDescent="0.3">
      <c r="A892" s="2">
        <v>891</v>
      </c>
      <c r="B892" s="2" t="s">
        <v>2741</v>
      </c>
      <c r="C892" s="3">
        <v>42906</v>
      </c>
      <c r="D892" s="3" t="str">
        <f>TEXT(Table1[[#This Row],[Order Date]],"MMMM")</f>
        <v>June</v>
      </c>
      <c r="E892" s="3" t="str">
        <f>TEXT(Table1[[#This Row],[Order Date]],"YYYy")</f>
        <v>2017</v>
      </c>
      <c r="F892" s="3">
        <v>42912</v>
      </c>
      <c r="G892" s="2" t="s">
        <v>47</v>
      </c>
      <c r="H892" s="2" t="s">
        <v>1647</v>
      </c>
      <c r="I892" s="2" t="s">
        <v>1648</v>
      </c>
      <c r="J892" s="2" t="s">
        <v>23</v>
      </c>
      <c r="K892" s="2" t="s">
        <v>24</v>
      </c>
      <c r="L892" s="2" t="s">
        <v>1501</v>
      </c>
      <c r="M892" s="2" t="s">
        <v>264</v>
      </c>
      <c r="N892" s="2">
        <v>10801</v>
      </c>
      <c r="O892" s="2" t="s">
        <v>145</v>
      </c>
      <c r="P892" s="2" t="s">
        <v>1598</v>
      </c>
      <c r="Q892" s="2" t="s">
        <v>43</v>
      </c>
      <c r="R892" s="2" t="s">
        <v>72</v>
      </c>
      <c r="S892" s="2" t="s">
        <v>1599</v>
      </c>
      <c r="T892" s="6">
        <v>51.311999999999998</v>
      </c>
      <c r="U892" s="2">
        <v>3</v>
      </c>
      <c r="V892" s="9">
        <v>0.2</v>
      </c>
      <c r="W892" s="6">
        <v>18.600599999999996</v>
      </c>
      <c r="X892" s="12">
        <f>Table1[[#This Row],[Profit$]]/Table1[[#This Row],[Sales$]]</f>
        <v>0.36249999999999993</v>
      </c>
      <c r="Y892" s="13">
        <f>Table1[[#This Row],[Sales$]]-Table1[[#This Row],[Profit$]]</f>
        <v>32.711399999999998</v>
      </c>
      <c r="Z892" s="13">
        <f>Table1[[#This Row],[Sales$]]/Table1[[#This Row],[Quantity]]</f>
        <v>17.103999999999999</v>
      </c>
      <c r="AA892" s="13">
        <f>Table1[[#This Row],[Profit$]]/Table1[[#This Row],[Quantity]]</f>
        <v>6.2001999999999988</v>
      </c>
      <c r="AB892" s="4" t="str">
        <f>IF(Table1[[#This Row],[Profit$]]&lt;0,"loss","profit")</f>
        <v>profit</v>
      </c>
      <c r="AC892" s="4" t="str">
        <f>IF(Table1[[#This Row],[Discount]]&gt;0.2,"high",IF(Table1[[#This Row],[Discount]]&gt;0.1,"average","low"))</f>
        <v>average</v>
      </c>
      <c r="AD892" s="12">
        <f>Table1[[#This Row],[Profit$]]/Table1[[#This Row],[cost price$]]</f>
        <v>0.56862745098039214</v>
      </c>
    </row>
    <row r="893" spans="1:30" ht="15.75" customHeight="1" x14ac:dyDescent="0.3">
      <c r="A893" s="2">
        <v>892</v>
      </c>
      <c r="B893" s="2" t="s">
        <v>2744</v>
      </c>
      <c r="C893" s="3">
        <v>42912</v>
      </c>
      <c r="D893" s="3" t="str">
        <f>TEXT(Table1[[#This Row],[Order Date]],"MMMM")</f>
        <v>June</v>
      </c>
      <c r="E893" s="3" t="str">
        <f>TEXT(Table1[[#This Row],[Order Date]],"YYYy")</f>
        <v>2017</v>
      </c>
      <c r="F893" s="3">
        <v>42913</v>
      </c>
      <c r="G893" s="2" t="s">
        <v>185</v>
      </c>
      <c r="H893" s="2" t="s">
        <v>2286</v>
      </c>
      <c r="I893" s="2" t="s">
        <v>2287</v>
      </c>
      <c r="J893" s="2" t="s">
        <v>99</v>
      </c>
      <c r="K893" s="2" t="s">
        <v>24</v>
      </c>
      <c r="L893" s="2" t="s">
        <v>879</v>
      </c>
      <c r="M893" s="2" t="s">
        <v>235</v>
      </c>
      <c r="N893" s="2">
        <v>48227</v>
      </c>
      <c r="O893" s="2" t="s">
        <v>102</v>
      </c>
      <c r="P893" s="2" t="s">
        <v>2745</v>
      </c>
      <c r="Q893" s="2" t="s">
        <v>43</v>
      </c>
      <c r="R893" s="2" t="s">
        <v>87</v>
      </c>
      <c r="S893" s="2" t="s">
        <v>2746</v>
      </c>
      <c r="T893" s="6">
        <v>4.54</v>
      </c>
      <c r="U893" s="2">
        <v>1</v>
      </c>
      <c r="V893" s="9">
        <v>0</v>
      </c>
      <c r="W893" s="6">
        <v>2.0429999999999997</v>
      </c>
      <c r="X893" s="12">
        <f>Table1[[#This Row],[Profit$]]/Table1[[#This Row],[Sales$]]</f>
        <v>0.44999999999999996</v>
      </c>
      <c r="Y893" s="13">
        <f>Table1[[#This Row],[Sales$]]-Table1[[#This Row],[Profit$]]</f>
        <v>2.4970000000000003</v>
      </c>
      <c r="Z893" s="13">
        <f>Table1[[#This Row],[Sales$]]/Table1[[#This Row],[Quantity]]</f>
        <v>4.54</v>
      </c>
      <c r="AA893" s="13">
        <f>Table1[[#This Row],[Profit$]]/Table1[[#This Row],[Quantity]]</f>
        <v>2.0429999999999997</v>
      </c>
      <c r="AB893" s="4" t="str">
        <f>IF(Table1[[#This Row],[Profit$]]&lt;0,"loss","profit")</f>
        <v>profit</v>
      </c>
      <c r="AC893" s="4" t="str">
        <f>IF(Table1[[#This Row],[Discount]]&gt;0.2,"high",IF(Table1[[#This Row],[Discount]]&gt;0.1,"average","low"))</f>
        <v>low</v>
      </c>
      <c r="AD893" s="12">
        <f>Table1[[#This Row],[Profit$]]/Table1[[#This Row],[cost price$]]</f>
        <v>0.81818181818181801</v>
      </c>
    </row>
    <row r="894" spans="1:30" ht="15.75" customHeight="1" x14ac:dyDescent="0.3">
      <c r="A894" s="2">
        <v>893</v>
      </c>
      <c r="B894" s="2" t="s">
        <v>2744</v>
      </c>
      <c r="C894" s="3">
        <v>42912</v>
      </c>
      <c r="D894" s="3" t="str">
        <f>TEXT(Table1[[#This Row],[Order Date]],"MMMM")</f>
        <v>June</v>
      </c>
      <c r="E894" s="3" t="str">
        <f>TEXT(Table1[[#This Row],[Order Date]],"YYYy")</f>
        <v>2017</v>
      </c>
      <c r="F894" s="3">
        <v>42913</v>
      </c>
      <c r="G894" s="2" t="s">
        <v>185</v>
      </c>
      <c r="H894" s="2" t="s">
        <v>2286</v>
      </c>
      <c r="I894" s="2" t="s">
        <v>2287</v>
      </c>
      <c r="J894" s="2" t="s">
        <v>99</v>
      </c>
      <c r="K894" s="2" t="s">
        <v>24</v>
      </c>
      <c r="L894" s="2" t="s">
        <v>879</v>
      </c>
      <c r="M894" s="2" t="s">
        <v>235</v>
      </c>
      <c r="N894" s="2">
        <v>48227</v>
      </c>
      <c r="O894" s="2" t="s">
        <v>102</v>
      </c>
      <c r="P894" s="2" t="s">
        <v>2747</v>
      </c>
      <c r="Q894" s="2" t="s">
        <v>43</v>
      </c>
      <c r="R894" s="2" t="s">
        <v>65</v>
      </c>
      <c r="S894" s="2" t="s">
        <v>2748</v>
      </c>
      <c r="T894" s="6">
        <v>15.92</v>
      </c>
      <c r="U894" s="2">
        <v>4</v>
      </c>
      <c r="V894" s="9">
        <v>0</v>
      </c>
      <c r="W894" s="6">
        <v>5.4127999999999989</v>
      </c>
      <c r="X894" s="12">
        <f>Table1[[#This Row],[Profit$]]/Table1[[#This Row],[Sales$]]</f>
        <v>0.33999999999999991</v>
      </c>
      <c r="Y894" s="13">
        <f>Table1[[#This Row],[Sales$]]-Table1[[#This Row],[Profit$]]</f>
        <v>10.507200000000001</v>
      </c>
      <c r="Z894" s="13">
        <f>Table1[[#This Row],[Sales$]]/Table1[[#This Row],[Quantity]]</f>
        <v>3.98</v>
      </c>
      <c r="AA894" s="13">
        <f>Table1[[#This Row],[Profit$]]/Table1[[#This Row],[Quantity]]</f>
        <v>1.3531999999999997</v>
      </c>
      <c r="AB894" s="4" t="str">
        <f>IF(Table1[[#This Row],[Profit$]]&lt;0,"loss","profit")</f>
        <v>profit</v>
      </c>
      <c r="AC894" s="4" t="str">
        <f>IF(Table1[[#This Row],[Discount]]&gt;0.2,"high",IF(Table1[[#This Row],[Discount]]&gt;0.1,"average","low"))</f>
        <v>low</v>
      </c>
      <c r="AD894" s="12">
        <f>Table1[[#This Row],[Profit$]]/Table1[[#This Row],[cost price$]]</f>
        <v>0.51515151515151503</v>
      </c>
    </row>
    <row r="895" spans="1:30" ht="15.75" customHeight="1" x14ac:dyDescent="0.3">
      <c r="A895" s="2">
        <v>894</v>
      </c>
      <c r="B895" s="2" t="s">
        <v>2744</v>
      </c>
      <c r="C895" s="3">
        <v>42912</v>
      </c>
      <c r="D895" s="3" t="str">
        <f>TEXT(Table1[[#This Row],[Order Date]],"MMMM")</f>
        <v>June</v>
      </c>
      <c r="E895" s="3" t="str">
        <f>TEXT(Table1[[#This Row],[Order Date]],"YYYy")</f>
        <v>2017</v>
      </c>
      <c r="F895" s="3">
        <v>42913</v>
      </c>
      <c r="G895" s="2" t="s">
        <v>185</v>
      </c>
      <c r="H895" s="2" t="s">
        <v>2286</v>
      </c>
      <c r="I895" s="2" t="s">
        <v>2287</v>
      </c>
      <c r="J895" s="2" t="s">
        <v>99</v>
      </c>
      <c r="K895" s="2" t="s">
        <v>24</v>
      </c>
      <c r="L895" s="2" t="s">
        <v>879</v>
      </c>
      <c r="M895" s="2" t="s">
        <v>235</v>
      </c>
      <c r="N895" s="2">
        <v>48227</v>
      </c>
      <c r="O895" s="2" t="s">
        <v>102</v>
      </c>
      <c r="P895" s="2" t="s">
        <v>2749</v>
      </c>
      <c r="Q895" s="2" t="s">
        <v>68</v>
      </c>
      <c r="R895" s="2" t="s">
        <v>69</v>
      </c>
      <c r="S895" s="2" t="s">
        <v>2750</v>
      </c>
      <c r="T895" s="6">
        <v>543.91999999999996</v>
      </c>
      <c r="U895" s="2">
        <v>8</v>
      </c>
      <c r="V895" s="9">
        <v>0</v>
      </c>
      <c r="W895" s="6">
        <v>135.98000000000002</v>
      </c>
      <c r="X895" s="12">
        <f>Table1[[#This Row],[Profit$]]/Table1[[#This Row],[Sales$]]</f>
        <v>0.25000000000000006</v>
      </c>
      <c r="Y895" s="13">
        <f>Table1[[#This Row],[Sales$]]-Table1[[#This Row],[Profit$]]</f>
        <v>407.93999999999994</v>
      </c>
      <c r="Z895" s="13">
        <f>Table1[[#This Row],[Sales$]]/Table1[[#This Row],[Quantity]]</f>
        <v>67.989999999999995</v>
      </c>
      <c r="AA895" s="13">
        <f>Table1[[#This Row],[Profit$]]/Table1[[#This Row],[Quantity]]</f>
        <v>16.997500000000002</v>
      </c>
      <c r="AB895" s="4" t="str">
        <f>IF(Table1[[#This Row],[Profit$]]&lt;0,"loss","profit")</f>
        <v>profit</v>
      </c>
      <c r="AC895" s="4" t="str">
        <f>IF(Table1[[#This Row],[Discount]]&gt;0.2,"high",IF(Table1[[#This Row],[Discount]]&gt;0.1,"average","low"))</f>
        <v>low</v>
      </c>
      <c r="AD895" s="12">
        <f>Table1[[#This Row],[Profit$]]/Table1[[#This Row],[cost price$]]</f>
        <v>0.33333333333333343</v>
      </c>
    </row>
    <row r="896" spans="1:30" ht="15.75" customHeight="1" x14ac:dyDescent="0.3">
      <c r="A896" s="2">
        <v>895</v>
      </c>
      <c r="B896" s="2" t="s">
        <v>2751</v>
      </c>
      <c r="C896" s="3">
        <v>42684</v>
      </c>
      <c r="D896" s="3" t="str">
        <f>TEXT(Table1[[#This Row],[Order Date]],"MMMM")</f>
        <v>November</v>
      </c>
      <c r="E896" s="3" t="str">
        <f>TEXT(Table1[[#This Row],[Order Date]],"YYYy")</f>
        <v>2016</v>
      </c>
      <c r="F896" s="3">
        <v>42686</v>
      </c>
      <c r="G896" s="2" t="s">
        <v>185</v>
      </c>
      <c r="H896" s="2" t="s">
        <v>2752</v>
      </c>
      <c r="I896" s="2" t="s">
        <v>2753</v>
      </c>
      <c r="J896" s="2" t="s">
        <v>38</v>
      </c>
      <c r="K896" s="2" t="s">
        <v>24</v>
      </c>
      <c r="L896" s="2" t="s">
        <v>124</v>
      </c>
      <c r="M896" s="2" t="s">
        <v>40</v>
      </c>
      <c r="N896" s="2">
        <v>94122</v>
      </c>
      <c r="O896" s="2" t="s">
        <v>41</v>
      </c>
      <c r="P896" s="2" t="s">
        <v>1306</v>
      </c>
      <c r="Q896" s="2" t="s">
        <v>43</v>
      </c>
      <c r="R896" s="2" t="s">
        <v>56</v>
      </c>
      <c r="S896" s="2" t="s">
        <v>1307</v>
      </c>
      <c r="T896" s="6">
        <v>155.82000000000002</v>
      </c>
      <c r="U896" s="2">
        <v>7</v>
      </c>
      <c r="V896" s="9">
        <v>0</v>
      </c>
      <c r="W896" s="6">
        <v>42.071400000000011</v>
      </c>
      <c r="X896" s="12">
        <f>Table1[[#This Row],[Profit$]]/Table1[[#This Row],[Sales$]]</f>
        <v>0.27</v>
      </c>
      <c r="Y896" s="13">
        <f>Table1[[#This Row],[Sales$]]-Table1[[#This Row],[Profit$]]</f>
        <v>113.74860000000001</v>
      </c>
      <c r="Z896" s="13">
        <f>Table1[[#This Row],[Sales$]]/Table1[[#This Row],[Quantity]]</f>
        <v>22.26</v>
      </c>
      <c r="AA896" s="13">
        <f>Table1[[#This Row],[Profit$]]/Table1[[#This Row],[Quantity]]</f>
        <v>6.010200000000002</v>
      </c>
      <c r="AB896" s="4" t="str">
        <f>IF(Table1[[#This Row],[Profit$]]&lt;0,"loss","profit")</f>
        <v>profit</v>
      </c>
      <c r="AC896" s="4" t="str">
        <f>IF(Table1[[#This Row],[Discount]]&gt;0.2,"high",IF(Table1[[#This Row],[Discount]]&gt;0.1,"average","low"))</f>
        <v>low</v>
      </c>
      <c r="AD896" s="12">
        <f>Table1[[#This Row],[Profit$]]/Table1[[#This Row],[cost price$]]</f>
        <v>0.36986301369863023</v>
      </c>
    </row>
    <row r="897" spans="1:30" ht="15.75" customHeight="1" x14ac:dyDescent="0.3">
      <c r="A897" s="2">
        <v>896</v>
      </c>
      <c r="B897" s="2" t="s">
        <v>2751</v>
      </c>
      <c r="C897" s="3">
        <v>42684</v>
      </c>
      <c r="D897" s="3" t="str">
        <f>TEXT(Table1[[#This Row],[Order Date]],"MMMM")</f>
        <v>November</v>
      </c>
      <c r="E897" s="3" t="str">
        <f>TEXT(Table1[[#This Row],[Order Date]],"YYYy")</f>
        <v>2016</v>
      </c>
      <c r="F897" s="3">
        <v>42686</v>
      </c>
      <c r="G897" s="2" t="s">
        <v>185</v>
      </c>
      <c r="H897" s="2" t="s">
        <v>2752</v>
      </c>
      <c r="I897" s="2" t="s">
        <v>2753</v>
      </c>
      <c r="J897" s="2" t="s">
        <v>38</v>
      </c>
      <c r="K897" s="2" t="s">
        <v>24</v>
      </c>
      <c r="L897" s="2" t="s">
        <v>124</v>
      </c>
      <c r="M897" s="2" t="s">
        <v>40</v>
      </c>
      <c r="N897" s="2">
        <v>94122</v>
      </c>
      <c r="O897" s="2" t="s">
        <v>41</v>
      </c>
      <c r="P897" s="2" t="s">
        <v>2754</v>
      </c>
      <c r="Q897" s="2" t="s">
        <v>43</v>
      </c>
      <c r="R897" s="2" t="s">
        <v>72</v>
      </c>
      <c r="S897" s="2" t="s">
        <v>2755</v>
      </c>
      <c r="T897" s="6">
        <v>70.00800000000001</v>
      </c>
      <c r="U897" s="2">
        <v>3</v>
      </c>
      <c r="V897" s="9">
        <v>0.2</v>
      </c>
      <c r="W897" s="6">
        <v>24.502800000000001</v>
      </c>
      <c r="X897" s="12">
        <f>Table1[[#This Row],[Profit$]]/Table1[[#This Row],[Sales$]]</f>
        <v>0.35</v>
      </c>
      <c r="Y897" s="13">
        <f>Table1[[#This Row],[Sales$]]-Table1[[#This Row],[Profit$]]</f>
        <v>45.505200000000009</v>
      </c>
      <c r="Z897" s="13">
        <f>Table1[[#This Row],[Sales$]]/Table1[[#This Row],[Quantity]]</f>
        <v>23.336000000000002</v>
      </c>
      <c r="AA897" s="13">
        <f>Table1[[#This Row],[Profit$]]/Table1[[#This Row],[Quantity]]</f>
        <v>8.1676000000000002</v>
      </c>
      <c r="AB897" s="4" t="str">
        <f>IF(Table1[[#This Row],[Profit$]]&lt;0,"loss","profit")</f>
        <v>profit</v>
      </c>
      <c r="AC897" s="4" t="str">
        <f>IF(Table1[[#This Row],[Discount]]&gt;0.2,"high",IF(Table1[[#This Row],[Discount]]&gt;0.1,"average","low"))</f>
        <v>average</v>
      </c>
      <c r="AD897" s="12">
        <f>Table1[[#This Row],[Profit$]]/Table1[[#This Row],[cost price$]]</f>
        <v>0.53846153846153832</v>
      </c>
    </row>
    <row r="898" spans="1:30" ht="15.75" customHeight="1" x14ac:dyDescent="0.3">
      <c r="A898" s="2">
        <v>897</v>
      </c>
      <c r="B898" s="2" t="s">
        <v>2756</v>
      </c>
      <c r="C898" s="3">
        <v>42646</v>
      </c>
      <c r="D898" s="3" t="str">
        <f>TEXT(Table1[[#This Row],[Order Date]],"MMMM")</f>
        <v>October</v>
      </c>
      <c r="E898" s="3" t="str">
        <f>TEXT(Table1[[#This Row],[Order Date]],"YYYy")</f>
        <v>2016</v>
      </c>
      <c r="F898" s="3">
        <v>42649</v>
      </c>
      <c r="G898" s="2" t="s">
        <v>20</v>
      </c>
      <c r="H898" s="2" t="s">
        <v>2757</v>
      </c>
      <c r="I898" s="2" t="s">
        <v>2758</v>
      </c>
      <c r="J898" s="2" t="s">
        <v>23</v>
      </c>
      <c r="K898" s="2" t="s">
        <v>24</v>
      </c>
      <c r="L898" s="2" t="s">
        <v>181</v>
      </c>
      <c r="M898" s="2" t="s">
        <v>101</v>
      </c>
      <c r="N898" s="2">
        <v>77095</v>
      </c>
      <c r="O898" s="2" t="s">
        <v>102</v>
      </c>
      <c r="P898" s="2" t="s">
        <v>2759</v>
      </c>
      <c r="Q898" s="2" t="s">
        <v>43</v>
      </c>
      <c r="R898" s="2" t="s">
        <v>170</v>
      </c>
      <c r="S898" s="2" t="s">
        <v>668</v>
      </c>
      <c r="T898" s="6">
        <v>15.648</v>
      </c>
      <c r="U898" s="2">
        <v>2</v>
      </c>
      <c r="V898" s="9">
        <v>0.2</v>
      </c>
      <c r="W898" s="6">
        <v>5.0855999999999986</v>
      </c>
      <c r="X898" s="12">
        <f>Table1[[#This Row],[Profit$]]/Table1[[#This Row],[Sales$]]</f>
        <v>0.3249999999999999</v>
      </c>
      <c r="Y898" s="13">
        <f>Table1[[#This Row],[Sales$]]-Table1[[#This Row],[Profit$]]</f>
        <v>10.5624</v>
      </c>
      <c r="Z898" s="13">
        <f>Table1[[#This Row],[Sales$]]/Table1[[#This Row],[Quantity]]</f>
        <v>7.8239999999999998</v>
      </c>
      <c r="AA898" s="13">
        <f>Table1[[#This Row],[Profit$]]/Table1[[#This Row],[Quantity]]</f>
        <v>2.5427999999999993</v>
      </c>
      <c r="AB898" s="4" t="str">
        <f>IF(Table1[[#This Row],[Profit$]]&lt;0,"loss","profit")</f>
        <v>profit</v>
      </c>
      <c r="AC898" s="4" t="str">
        <f>IF(Table1[[#This Row],[Discount]]&gt;0.2,"high",IF(Table1[[#This Row],[Discount]]&gt;0.1,"average","low"))</f>
        <v>average</v>
      </c>
      <c r="AD898" s="12">
        <f>Table1[[#This Row],[Profit$]]/Table1[[#This Row],[cost price$]]</f>
        <v>0.48148148148148134</v>
      </c>
    </row>
    <row r="899" spans="1:30" ht="15.75" customHeight="1" x14ac:dyDescent="0.3">
      <c r="A899" s="2">
        <v>898</v>
      </c>
      <c r="B899" s="2" t="s">
        <v>2760</v>
      </c>
      <c r="C899" s="3">
        <v>41891</v>
      </c>
      <c r="D899" s="3" t="str">
        <f>TEXT(Table1[[#This Row],[Order Date]],"MMMM")</f>
        <v>September</v>
      </c>
      <c r="E899" s="3" t="str">
        <f>TEXT(Table1[[#This Row],[Order Date]],"YYYy")</f>
        <v>2014</v>
      </c>
      <c r="F899" s="3">
        <v>41897</v>
      </c>
      <c r="G899" s="2" t="s">
        <v>47</v>
      </c>
      <c r="H899" s="2" t="s">
        <v>2761</v>
      </c>
      <c r="I899" s="2" t="s">
        <v>2762</v>
      </c>
      <c r="J899" s="2" t="s">
        <v>23</v>
      </c>
      <c r="K899" s="2" t="s">
        <v>24</v>
      </c>
      <c r="L899" s="2" t="s">
        <v>879</v>
      </c>
      <c r="M899" s="2" t="s">
        <v>235</v>
      </c>
      <c r="N899" s="2">
        <v>48227</v>
      </c>
      <c r="O899" s="2" t="s">
        <v>102</v>
      </c>
      <c r="P899" s="2" t="s">
        <v>1669</v>
      </c>
      <c r="Q899" s="2" t="s">
        <v>43</v>
      </c>
      <c r="R899" s="2" t="s">
        <v>44</v>
      </c>
      <c r="S899" s="2" t="s">
        <v>1670</v>
      </c>
      <c r="T899" s="6">
        <v>103.60000000000001</v>
      </c>
      <c r="U899" s="2">
        <v>7</v>
      </c>
      <c r="V899" s="9">
        <v>0</v>
      </c>
      <c r="W899" s="6">
        <v>51.800000000000004</v>
      </c>
      <c r="X899" s="12">
        <f>Table1[[#This Row],[Profit$]]/Table1[[#This Row],[Sales$]]</f>
        <v>0.5</v>
      </c>
      <c r="Y899" s="13">
        <f>Table1[[#This Row],[Sales$]]-Table1[[#This Row],[Profit$]]</f>
        <v>51.800000000000004</v>
      </c>
      <c r="Z899" s="13">
        <f>Table1[[#This Row],[Sales$]]/Table1[[#This Row],[Quantity]]</f>
        <v>14.8</v>
      </c>
      <c r="AA899" s="13">
        <f>Table1[[#This Row],[Profit$]]/Table1[[#This Row],[Quantity]]</f>
        <v>7.4</v>
      </c>
      <c r="AB899" s="4" t="str">
        <f>IF(Table1[[#This Row],[Profit$]]&lt;0,"loss","profit")</f>
        <v>profit</v>
      </c>
      <c r="AC899" s="4" t="str">
        <f>IF(Table1[[#This Row],[Discount]]&gt;0.2,"high",IF(Table1[[#This Row],[Discount]]&gt;0.1,"average","low"))</f>
        <v>low</v>
      </c>
      <c r="AD899" s="12">
        <f>Table1[[#This Row],[Profit$]]/Table1[[#This Row],[cost price$]]</f>
        <v>1</v>
      </c>
    </row>
    <row r="900" spans="1:30" ht="15.75" customHeight="1" x14ac:dyDescent="0.3">
      <c r="A900" s="2">
        <v>899</v>
      </c>
      <c r="B900" s="2" t="s">
        <v>2763</v>
      </c>
      <c r="C900" s="3">
        <v>43037</v>
      </c>
      <c r="D900" s="3" t="str">
        <f>TEXT(Table1[[#This Row],[Order Date]],"MMMM")</f>
        <v>October</v>
      </c>
      <c r="E900" s="3" t="str">
        <f>TEXT(Table1[[#This Row],[Order Date]],"YYYy")</f>
        <v>2017</v>
      </c>
      <c r="F900" s="3">
        <v>43039</v>
      </c>
      <c r="G900" s="2" t="s">
        <v>20</v>
      </c>
      <c r="H900" s="2" t="s">
        <v>2764</v>
      </c>
      <c r="I900" s="2" t="s">
        <v>2765</v>
      </c>
      <c r="J900" s="2" t="s">
        <v>38</v>
      </c>
      <c r="K900" s="2" t="s">
        <v>24</v>
      </c>
      <c r="L900" s="2" t="s">
        <v>1562</v>
      </c>
      <c r="M900" s="2" t="s">
        <v>264</v>
      </c>
      <c r="N900" s="2">
        <v>13021</v>
      </c>
      <c r="O900" s="2" t="s">
        <v>145</v>
      </c>
      <c r="P900" s="2" t="s">
        <v>2766</v>
      </c>
      <c r="Q900" s="2" t="s">
        <v>43</v>
      </c>
      <c r="R900" s="2" t="s">
        <v>87</v>
      </c>
      <c r="S900" s="2" t="s">
        <v>2767</v>
      </c>
      <c r="T900" s="6">
        <v>46.96</v>
      </c>
      <c r="U900" s="2">
        <v>8</v>
      </c>
      <c r="V900" s="9">
        <v>0</v>
      </c>
      <c r="W900" s="6">
        <v>22.540800000000001</v>
      </c>
      <c r="X900" s="12">
        <f>Table1[[#This Row],[Profit$]]/Table1[[#This Row],[Sales$]]</f>
        <v>0.48</v>
      </c>
      <c r="Y900" s="13">
        <f>Table1[[#This Row],[Sales$]]-Table1[[#This Row],[Profit$]]</f>
        <v>24.4192</v>
      </c>
      <c r="Z900" s="13">
        <f>Table1[[#This Row],[Sales$]]/Table1[[#This Row],[Quantity]]</f>
        <v>5.87</v>
      </c>
      <c r="AA900" s="13">
        <f>Table1[[#This Row],[Profit$]]/Table1[[#This Row],[Quantity]]</f>
        <v>2.8176000000000001</v>
      </c>
      <c r="AB900" s="4" t="str">
        <f>IF(Table1[[#This Row],[Profit$]]&lt;0,"loss","profit")</f>
        <v>profit</v>
      </c>
      <c r="AC900" s="4" t="str">
        <f>IF(Table1[[#This Row],[Discount]]&gt;0.2,"high",IF(Table1[[#This Row],[Discount]]&gt;0.1,"average","low"))</f>
        <v>low</v>
      </c>
      <c r="AD900" s="12">
        <f>Table1[[#This Row],[Profit$]]/Table1[[#This Row],[cost price$]]</f>
        <v>0.92307692307692313</v>
      </c>
    </row>
    <row r="901" spans="1:30" ht="15.75" customHeight="1" x14ac:dyDescent="0.3">
      <c r="A901" s="2">
        <v>900</v>
      </c>
      <c r="B901" s="2" t="s">
        <v>2768</v>
      </c>
      <c r="C901" s="3">
        <v>42470</v>
      </c>
      <c r="D901" s="3" t="str">
        <f>TEXT(Table1[[#This Row],[Order Date]],"MMMM")</f>
        <v>April</v>
      </c>
      <c r="E901" s="3" t="str">
        <f>TEXT(Table1[[#This Row],[Order Date]],"YYYy")</f>
        <v>2016</v>
      </c>
      <c r="F901" s="3">
        <v>42472</v>
      </c>
      <c r="G901" s="2" t="s">
        <v>185</v>
      </c>
      <c r="H901" s="2" t="s">
        <v>2769</v>
      </c>
      <c r="I901" s="2" t="s">
        <v>2770</v>
      </c>
      <c r="J901" s="2" t="s">
        <v>38</v>
      </c>
      <c r="K901" s="2" t="s">
        <v>24</v>
      </c>
      <c r="L901" s="2" t="s">
        <v>315</v>
      </c>
      <c r="M901" s="2" t="s">
        <v>495</v>
      </c>
      <c r="N901" s="2">
        <v>45503</v>
      </c>
      <c r="O901" s="2" t="s">
        <v>145</v>
      </c>
      <c r="P901" s="2" t="s">
        <v>2771</v>
      </c>
      <c r="Q901" s="2" t="s">
        <v>43</v>
      </c>
      <c r="R901" s="2" t="s">
        <v>72</v>
      </c>
      <c r="S901" s="2" t="s">
        <v>2772</v>
      </c>
      <c r="T901" s="6">
        <v>8.9040000000000017</v>
      </c>
      <c r="U901" s="2">
        <v>2</v>
      </c>
      <c r="V901" s="9">
        <v>0.7</v>
      </c>
      <c r="W901" s="6">
        <v>-6.5296000000000003</v>
      </c>
      <c r="X901" s="12">
        <f>Table1[[#This Row],[Profit$]]/Table1[[#This Row],[Sales$]]</f>
        <v>-0.73333333333333328</v>
      </c>
      <c r="Y901" s="13">
        <f>Table1[[#This Row],[Sales$]]-Table1[[#This Row],[Profit$]]</f>
        <v>15.433600000000002</v>
      </c>
      <c r="Z901" s="13">
        <f>Table1[[#This Row],[Sales$]]/Table1[[#This Row],[Quantity]]</f>
        <v>4.4520000000000008</v>
      </c>
      <c r="AA901" s="13">
        <f>Table1[[#This Row],[Profit$]]/Table1[[#This Row],[Quantity]]</f>
        <v>-3.2648000000000001</v>
      </c>
      <c r="AB901" s="4" t="str">
        <f>IF(Table1[[#This Row],[Profit$]]&lt;0,"loss","profit")</f>
        <v>loss</v>
      </c>
      <c r="AC901" s="4" t="str">
        <f>IF(Table1[[#This Row],[Discount]]&gt;0.2,"high",IF(Table1[[#This Row],[Discount]]&gt;0.1,"average","low"))</f>
        <v>high</v>
      </c>
      <c r="AD901" s="12">
        <f>Table1[[#This Row],[Profit$]]/Table1[[#This Row],[cost price$]]</f>
        <v>-0.42307692307692302</v>
      </c>
    </row>
    <row r="902" spans="1:30" ht="15.75" customHeight="1" x14ac:dyDescent="0.3">
      <c r="A902" s="2">
        <v>901</v>
      </c>
      <c r="B902" s="2" t="s">
        <v>2773</v>
      </c>
      <c r="C902" s="3">
        <v>43050</v>
      </c>
      <c r="D902" s="3" t="str">
        <f>TEXT(Table1[[#This Row],[Order Date]],"MMMM")</f>
        <v>November</v>
      </c>
      <c r="E902" s="3" t="str">
        <f>TEXT(Table1[[#This Row],[Order Date]],"YYYy")</f>
        <v>2017</v>
      </c>
      <c r="F902" s="3">
        <v>43052</v>
      </c>
      <c r="G902" s="2" t="s">
        <v>185</v>
      </c>
      <c r="H902" s="2" t="s">
        <v>1242</v>
      </c>
      <c r="I902" s="2" t="s">
        <v>1243</v>
      </c>
      <c r="J902" s="2" t="s">
        <v>23</v>
      </c>
      <c r="K902" s="2" t="s">
        <v>24</v>
      </c>
      <c r="L902" s="2" t="s">
        <v>2774</v>
      </c>
      <c r="M902" s="2" t="s">
        <v>101</v>
      </c>
      <c r="N902" s="2">
        <v>75043</v>
      </c>
      <c r="O902" s="2" t="s">
        <v>102</v>
      </c>
      <c r="P902" s="2" t="s">
        <v>2775</v>
      </c>
      <c r="Q902" s="2" t="s">
        <v>43</v>
      </c>
      <c r="R902" s="2" t="s">
        <v>44</v>
      </c>
      <c r="S902" s="2" t="s">
        <v>2776</v>
      </c>
      <c r="T902" s="6">
        <v>10.440000000000001</v>
      </c>
      <c r="U902" s="2">
        <v>5</v>
      </c>
      <c r="V902" s="9">
        <v>0.2</v>
      </c>
      <c r="W902" s="6">
        <v>3.3929999999999989</v>
      </c>
      <c r="X902" s="12">
        <f>Table1[[#This Row],[Profit$]]/Table1[[#This Row],[Sales$]]</f>
        <v>0.32499999999999984</v>
      </c>
      <c r="Y902" s="13">
        <f>Table1[[#This Row],[Sales$]]-Table1[[#This Row],[Profit$]]</f>
        <v>7.0470000000000024</v>
      </c>
      <c r="Z902" s="13">
        <f>Table1[[#This Row],[Sales$]]/Table1[[#This Row],[Quantity]]</f>
        <v>2.0880000000000001</v>
      </c>
      <c r="AA902" s="13">
        <f>Table1[[#This Row],[Profit$]]/Table1[[#This Row],[Quantity]]</f>
        <v>0.67859999999999976</v>
      </c>
      <c r="AB902" s="4" t="str">
        <f>IF(Table1[[#This Row],[Profit$]]&lt;0,"loss","profit")</f>
        <v>profit</v>
      </c>
      <c r="AC902" s="4" t="str">
        <f>IF(Table1[[#This Row],[Discount]]&gt;0.2,"high",IF(Table1[[#This Row],[Discount]]&gt;0.1,"average","low"))</f>
        <v>average</v>
      </c>
      <c r="AD902" s="12">
        <f>Table1[[#This Row],[Profit$]]/Table1[[#This Row],[cost price$]]</f>
        <v>0.48148148148148118</v>
      </c>
    </row>
    <row r="903" spans="1:30" ht="15.75" customHeight="1" x14ac:dyDescent="0.3">
      <c r="A903" s="2">
        <v>902</v>
      </c>
      <c r="B903" s="2" t="s">
        <v>2773</v>
      </c>
      <c r="C903" s="3">
        <v>43050</v>
      </c>
      <c r="D903" s="3" t="str">
        <f>TEXT(Table1[[#This Row],[Order Date]],"MMMM")</f>
        <v>November</v>
      </c>
      <c r="E903" s="3" t="str">
        <f>TEXT(Table1[[#This Row],[Order Date]],"YYYy")</f>
        <v>2017</v>
      </c>
      <c r="F903" s="3">
        <v>43052</v>
      </c>
      <c r="G903" s="2" t="s">
        <v>185</v>
      </c>
      <c r="H903" s="2" t="s">
        <v>1242</v>
      </c>
      <c r="I903" s="2" t="s">
        <v>1243</v>
      </c>
      <c r="J903" s="2" t="s">
        <v>23</v>
      </c>
      <c r="K903" s="2" t="s">
        <v>24</v>
      </c>
      <c r="L903" s="2" t="s">
        <v>2774</v>
      </c>
      <c r="M903" s="2" t="s">
        <v>101</v>
      </c>
      <c r="N903" s="2">
        <v>75043</v>
      </c>
      <c r="O903" s="2" t="s">
        <v>102</v>
      </c>
      <c r="P903" s="2" t="s">
        <v>2777</v>
      </c>
      <c r="Q903" s="2" t="s">
        <v>43</v>
      </c>
      <c r="R903" s="2" t="s">
        <v>72</v>
      </c>
      <c r="S903" s="2" t="s">
        <v>2778</v>
      </c>
      <c r="T903" s="6">
        <v>18.335999999999999</v>
      </c>
      <c r="U903" s="2">
        <v>4</v>
      </c>
      <c r="V903" s="9">
        <v>0.8</v>
      </c>
      <c r="W903" s="6">
        <v>-32.088000000000008</v>
      </c>
      <c r="X903" s="12">
        <f>Table1[[#This Row],[Profit$]]/Table1[[#This Row],[Sales$]]</f>
        <v>-1.7500000000000007</v>
      </c>
      <c r="Y903" s="13">
        <f>Table1[[#This Row],[Sales$]]-Table1[[#This Row],[Profit$]]</f>
        <v>50.424000000000007</v>
      </c>
      <c r="Z903" s="13">
        <f>Table1[[#This Row],[Sales$]]/Table1[[#This Row],[Quantity]]</f>
        <v>4.5839999999999996</v>
      </c>
      <c r="AA903" s="13">
        <f>Table1[[#This Row],[Profit$]]/Table1[[#This Row],[Quantity]]</f>
        <v>-8.022000000000002</v>
      </c>
      <c r="AB903" s="4" t="str">
        <f>IF(Table1[[#This Row],[Profit$]]&lt;0,"loss","profit")</f>
        <v>loss</v>
      </c>
      <c r="AC903" s="4" t="str">
        <f>IF(Table1[[#This Row],[Discount]]&gt;0.2,"high",IF(Table1[[#This Row],[Discount]]&gt;0.1,"average","low"))</f>
        <v>high</v>
      </c>
      <c r="AD903" s="12">
        <f>Table1[[#This Row],[Profit$]]/Table1[[#This Row],[cost price$]]</f>
        <v>-0.63636363636363646</v>
      </c>
    </row>
    <row r="904" spans="1:30" ht="15.75" customHeight="1" x14ac:dyDescent="0.3">
      <c r="A904" s="2">
        <v>903</v>
      </c>
      <c r="B904" s="2" t="s">
        <v>2779</v>
      </c>
      <c r="C904" s="3">
        <v>42993</v>
      </c>
      <c r="D904" s="3" t="str">
        <f>TEXT(Table1[[#This Row],[Order Date]],"MMMM")</f>
        <v>September</v>
      </c>
      <c r="E904" s="3" t="str">
        <f>TEXT(Table1[[#This Row],[Order Date]],"YYYy")</f>
        <v>2017</v>
      </c>
      <c r="F904" s="3">
        <v>42995</v>
      </c>
      <c r="G904" s="2" t="s">
        <v>185</v>
      </c>
      <c r="H904" s="2" t="s">
        <v>641</v>
      </c>
      <c r="I904" s="2" t="s">
        <v>642</v>
      </c>
      <c r="J904" s="2" t="s">
        <v>23</v>
      </c>
      <c r="K904" s="2" t="s">
        <v>24</v>
      </c>
      <c r="L904" s="2" t="s">
        <v>300</v>
      </c>
      <c r="M904" s="2" t="s">
        <v>208</v>
      </c>
      <c r="N904" s="2">
        <v>60653</v>
      </c>
      <c r="O904" s="2" t="s">
        <v>102</v>
      </c>
      <c r="P904" s="2" t="s">
        <v>650</v>
      </c>
      <c r="Q904" s="2" t="s">
        <v>68</v>
      </c>
      <c r="R904" s="2" t="s">
        <v>69</v>
      </c>
      <c r="S904" s="2" t="s">
        <v>651</v>
      </c>
      <c r="T904" s="6">
        <v>323.97600000000006</v>
      </c>
      <c r="U904" s="2">
        <v>3</v>
      </c>
      <c r="V904" s="9">
        <v>0.2</v>
      </c>
      <c r="W904" s="6">
        <v>20.248499999999993</v>
      </c>
      <c r="X904" s="12">
        <f>Table1[[#This Row],[Profit$]]/Table1[[#This Row],[Sales$]]</f>
        <v>6.2499999999999965E-2</v>
      </c>
      <c r="Y904" s="13">
        <f>Table1[[#This Row],[Sales$]]-Table1[[#This Row],[Profit$]]</f>
        <v>303.72750000000008</v>
      </c>
      <c r="Z904" s="13">
        <f>Table1[[#This Row],[Sales$]]/Table1[[#This Row],[Quantity]]</f>
        <v>107.99200000000002</v>
      </c>
      <c r="AA904" s="13">
        <f>Table1[[#This Row],[Profit$]]/Table1[[#This Row],[Quantity]]</f>
        <v>6.7494999999999976</v>
      </c>
      <c r="AB904" s="4" t="str">
        <f>IF(Table1[[#This Row],[Profit$]]&lt;0,"loss","profit")</f>
        <v>profit</v>
      </c>
      <c r="AC904" s="4" t="str">
        <f>IF(Table1[[#This Row],[Discount]]&gt;0.2,"high",IF(Table1[[#This Row],[Discount]]&gt;0.1,"average","low"))</f>
        <v>average</v>
      </c>
      <c r="AD904" s="12">
        <f>Table1[[#This Row],[Profit$]]/Table1[[#This Row],[cost price$]]</f>
        <v>6.6666666666666624E-2</v>
      </c>
    </row>
    <row r="905" spans="1:30" ht="15.75" customHeight="1" x14ac:dyDescent="0.3">
      <c r="A905" s="2">
        <v>904</v>
      </c>
      <c r="B905" s="2" t="s">
        <v>2780</v>
      </c>
      <c r="C905" s="3">
        <v>42468</v>
      </c>
      <c r="D905" s="3" t="str">
        <f>TEXT(Table1[[#This Row],[Order Date]],"MMMM")</f>
        <v>April</v>
      </c>
      <c r="E905" s="3" t="str">
        <f>TEXT(Table1[[#This Row],[Order Date]],"YYYy")</f>
        <v>2016</v>
      </c>
      <c r="F905" s="3">
        <v>42472</v>
      </c>
      <c r="G905" s="2" t="s">
        <v>47</v>
      </c>
      <c r="H905" s="2" t="s">
        <v>812</v>
      </c>
      <c r="I905" s="2" t="s">
        <v>813</v>
      </c>
      <c r="J905" s="2" t="s">
        <v>23</v>
      </c>
      <c r="K905" s="2" t="s">
        <v>24</v>
      </c>
      <c r="L905" s="2" t="s">
        <v>39</v>
      </c>
      <c r="M905" s="2" t="s">
        <v>40</v>
      </c>
      <c r="N905" s="2">
        <v>90032</v>
      </c>
      <c r="O905" s="2" t="s">
        <v>41</v>
      </c>
      <c r="P905" s="2" t="s">
        <v>2781</v>
      </c>
      <c r="Q905" s="2" t="s">
        <v>43</v>
      </c>
      <c r="R905" s="2" t="s">
        <v>87</v>
      </c>
      <c r="S905" s="2" t="s">
        <v>2782</v>
      </c>
      <c r="T905" s="6">
        <v>20.04</v>
      </c>
      <c r="U905" s="2">
        <v>3</v>
      </c>
      <c r="V905" s="9">
        <v>0</v>
      </c>
      <c r="W905" s="6">
        <v>9.6191999999999993</v>
      </c>
      <c r="X905" s="12">
        <f>Table1[[#This Row],[Profit$]]/Table1[[#This Row],[Sales$]]</f>
        <v>0.48</v>
      </c>
      <c r="Y905" s="13">
        <f>Table1[[#This Row],[Sales$]]-Table1[[#This Row],[Profit$]]</f>
        <v>10.4208</v>
      </c>
      <c r="Z905" s="13">
        <f>Table1[[#This Row],[Sales$]]/Table1[[#This Row],[Quantity]]</f>
        <v>6.68</v>
      </c>
      <c r="AA905" s="13">
        <f>Table1[[#This Row],[Profit$]]/Table1[[#This Row],[Quantity]]</f>
        <v>3.2063999999999999</v>
      </c>
      <c r="AB905" s="4" t="str">
        <f>IF(Table1[[#This Row],[Profit$]]&lt;0,"loss","profit")</f>
        <v>profit</v>
      </c>
      <c r="AC905" s="4" t="str">
        <f>IF(Table1[[#This Row],[Discount]]&gt;0.2,"high",IF(Table1[[#This Row],[Discount]]&gt;0.1,"average","low"))</f>
        <v>low</v>
      </c>
      <c r="AD905" s="12">
        <f>Table1[[#This Row],[Profit$]]/Table1[[#This Row],[cost price$]]</f>
        <v>0.92307692307692302</v>
      </c>
    </row>
    <row r="906" spans="1:30" ht="15.75" customHeight="1" x14ac:dyDescent="0.3">
      <c r="A906" s="2">
        <v>905</v>
      </c>
      <c r="B906" s="2" t="s">
        <v>2780</v>
      </c>
      <c r="C906" s="3">
        <v>42468</v>
      </c>
      <c r="D906" s="3" t="str">
        <f>TEXT(Table1[[#This Row],[Order Date]],"MMMM")</f>
        <v>April</v>
      </c>
      <c r="E906" s="3" t="str">
        <f>TEXT(Table1[[#This Row],[Order Date]],"YYYy")</f>
        <v>2016</v>
      </c>
      <c r="F906" s="3">
        <v>42472</v>
      </c>
      <c r="G906" s="2" t="s">
        <v>47</v>
      </c>
      <c r="H906" s="2" t="s">
        <v>812</v>
      </c>
      <c r="I906" s="2" t="s">
        <v>813</v>
      </c>
      <c r="J906" s="2" t="s">
        <v>23</v>
      </c>
      <c r="K906" s="2" t="s">
        <v>24</v>
      </c>
      <c r="L906" s="2" t="s">
        <v>39</v>
      </c>
      <c r="M906" s="2" t="s">
        <v>40</v>
      </c>
      <c r="N906" s="2">
        <v>90032</v>
      </c>
      <c r="O906" s="2" t="s">
        <v>41</v>
      </c>
      <c r="P906" s="2" t="s">
        <v>2218</v>
      </c>
      <c r="Q906" s="2" t="s">
        <v>43</v>
      </c>
      <c r="R906" s="2" t="s">
        <v>56</v>
      </c>
      <c r="S906" s="2" t="s">
        <v>2219</v>
      </c>
      <c r="T906" s="6">
        <v>64.959999999999994</v>
      </c>
      <c r="U906" s="2">
        <v>2</v>
      </c>
      <c r="V906" s="9">
        <v>0</v>
      </c>
      <c r="W906" s="6">
        <v>2.598399999999998</v>
      </c>
      <c r="X906" s="12">
        <f>Table1[[#This Row],[Profit$]]/Table1[[#This Row],[Sales$]]</f>
        <v>3.9999999999999973E-2</v>
      </c>
      <c r="Y906" s="13">
        <f>Table1[[#This Row],[Sales$]]-Table1[[#This Row],[Profit$]]</f>
        <v>62.361599999999996</v>
      </c>
      <c r="Z906" s="13">
        <f>Table1[[#This Row],[Sales$]]/Table1[[#This Row],[Quantity]]</f>
        <v>32.479999999999997</v>
      </c>
      <c r="AA906" s="13">
        <f>Table1[[#This Row],[Profit$]]/Table1[[#This Row],[Quantity]]</f>
        <v>1.299199999999999</v>
      </c>
      <c r="AB906" s="4" t="str">
        <f>IF(Table1[[#This Row],[Profit$]]&lt;0,"loss","profit")</f>
        <v>profit</v>
      </c>
      <c r="AC906" s="4" t="str">
        <f>IF(Table1[[#This Row],[Discount]]&gt;0.2,"high",IF(Table1[[#This Row],[Discount]]&gt;0.1,"average","low"))</f>
        <v>low</v>
      </c>
      <c r="AD906" s="12">
        <f>Table1[[#This Row],[Profit$]]/Table1[[#This Row],[cost price$]]</f>
        <v>4.1666666666666637E-2</v>
      </c>
    </row>
    <row r="907" spans="1:30" ht="15.75" customHeight="1" x14ac:dyDescent="0.3">
      <c r="A907" s="2">
        <v>906</v>
      </c>
      <c r="B907" s="2" t="s">
        <v>2780</v>
      </c>
      <c r="C907" s="3">
        <v>42468</v>
      </c>
      <c r="D907" s="3" t="str">
        <f>TEXT(Table1[[#This Row],[Order Date]],"MMMM")</f>
        <v>April</v>
      </c>
      <c r="E907" s="3" t="str">
        <f>TEXT(Table1[[#This Row],[Order Date]],"YYYy")</f>
        <v>2016</v>
      </c>
      <c r="F907" s="3">
        <v>42472</v>
      </c>
      <c r="G907" s="2" t="s">
        <v>47</v>
      </c>
      <c r="H907" s="2" t="s">
        <v>812</v>
      </c>
      <c r="I907" s="2" t="s">
        <v>813</v>
      </c>
      <c r="J907" s="2" t="s">
        <v>23</v>
      </c>
      <c r="K907" s="2" t="s">
        <v>24</v>
      </c>
      <c r="L907" s="2" t="s">
        <v>39</v>
      </c>
      <c r="M907" s="2" t="s">
        <v>40</v>
      </c>
      <c r="N907" s="2">
        <v>90032</v>
      </c>
      <c r="O907" s="2" t="s">
        <v>41</v>
      </c>
      <c r="P907" s="2" t="s">
        <v>2783</v>
      </c>
      <c r="Q907" s="2" t="s">
        <v>43</v>
      </c>
      <c r="R907" s="2" t="s">
        <v>87</v>
      </c>
      <c r="S907" s="2" t="s">
        <v>2784</v>
      </c>
      <c r="T907" s="6">
        <v>12.96</v>
      </c>
      <c r="U907" s="2">
        <v>2</v>
      </c>
      <c r="V907" s="9">
        <v>0</v>
      </c>
      <c r="W907" s="6">
        <v>6.2208000000000006</v>
      </c>
      <c r="X907" s="12">
        <f>Table1[[#This Row],[Profit$]]/Table1[[#This Row],[Sales$]]</f>
        <v>0.48000000000000004</v>
      </c>
      <c r="Y907" s="13">
        <f>Table1[[#This Row],[Sales$]]-Table1[[#This Row],[Profit$]]</f>
        <v>6.7392000000000003</v>
      </c>
      <c r="Z907" s="13">
        <f>Table1[[#This Row],[Sales$]]/Table1[[#This Row],[Quantity]]</f>
        <v>6.48</v>
      </c>
      <c r="AA907" s="13">
        <f>Table1[[#This Row],[Profit$]]/Table1[[#This Row],[Quantity]]</f>
        <v>3.1104000000000003</v>
      </c>
      <c r="AB907" s="4" t="str">
        <f>IF(Table1[[#This Row],[Profit$]]&lt;0,"loss","profit")</f>
        <v>profit</v>
      </c>
      <c r="AC907" s="4" t="str">
        <f>IF(Table1[[#This Row],[Discount]]&gt;0.2,"high",IF(Table1[[#This Row],[Discount]]&gt;0.1,"average","low"))</f>
        <v>low</v>
      </c>
      <c r="AD907" s="12">
        <f>Table1[[#This Row],[Profit$]]/Table1[[#This Row],[cost price$]]</f>
        <v>0.92307692307692313</v>
      </c>
    </row>
    <row r="908" spans="1:30" ht="15.75" customHeight="1" x14ac:dyDescent="0.3">
      <c r="A908" s="2">
        <v>907</v>
      </c>
      <c r="B908" s="2" t="s">
        <v>2785</v>
      </c>
      <c r="C908" s="3">
        <v>43099</v>
      </c>
      <c r="D908" s="3" t="str">
        <f>TEXT(Table1[[#This Row],[Order Date]],"MMMM")</f>
        <v>December</v>
      </c>
      <c r="E908" s="3" t="str">
        <f>TEXT(Table1[[#This Row],[Order Date]],"YYYy")</f>
        <v>2017</v>
      </c>
      <c r="F908" s="3">
        <v>43103</v>
      </c>
      <c r="G908" s="2" t="s">
        <v>47</v>
      </c>
      <c r="H908" s="2" t="s">
        <v>232</v>
      </c>
      <c r="I908" s="2" t="s">
        <v>233</v>
      </c>
      <c r="J908" s="2" t="s">
        <v>23</v>
      </c>
      <c r="K908" s="2" t="s">
        <v>24</v>
      </c>
      <c r="L908" s="2" t="s">
        <v>263</v>
      </c>
      <c r="M908" s="2" t="s">
        <v>264</v>
      </c>
      <c r="N908" s="2">
        <v>10009</v>
      </c>
      <c r="O908" s="2" t="s">
        <v>145</v>
      </c>
      <c r="P908" s="2" t="s">
        <v>2786</v>
      </c>
      <c r="Q908" s="2" t="s">
        <v>29</v>
      </c>
      <c r="R908" s="2" t="s">
        <v>30</v>
      </c>
      <c r="S908" s="2" t="s">
        <v>2787</v>
      </c>
      <c r="T908" s="6">
        <v>323.13600000000002</v>
      </c>
      <c r="U908" s="2">
        <v>4</v>
      </c>
      <c r="V908" s="9">
        <v>0.2</v>
      </c>
      <c r="W908" s="6">
        <v>12.117599999999968</v>
      </c>
      <c r="X908" s="12">
        <f>Table1[[#This Row],[Profit$]]/Table1[[#This Row],[Sales$]]</f>
        <v>3.7499999999999895E-2</v>
      </c>
      <c r="Y908" s="13">
        <f>Table1[[#This Row],[Sales$]]-Table1[[#This Row],[Profit$]]</f>
        <v>311.01840000000004</v>
      </c>
      <c r="Z908" s="13">
        <f>Table1[[#This Row],[Sales$]]/Table1[[#This Row],[Quantity]]</f>
        <v>80.784000000000006</v>
      </c>
      <c r="AA908" s="13">
        <f>Table1[[#This Row],[Profit$]]/Table1[[#This Row],[Quantity]]</f>
        <v>3.0293999999999919</v>
      </c>
      <c r="AB908" s="4" t="str">
        <f>IF(Table1[[#This Row],[Profit$]]&lt;0,"loss","profit")</f>
        <v>profit</v>
      </c>
      <c r="AC908" s="4" t="str">
        <f>IF(Table1[[#This Row],[Discount]]&gt;0.2,"high",IF(Table1[[#This Row],[Discount]]&gt;0.1,"average","low"))</f>
        <v>average</v>
      </c>
      <c r="AD908" s="12">
        <f>Table1[[#This Row],[Profit$]]/Table1[[#This Row],[cost price$]]</f>
        <v>3.8961038961038849E-2</v>
      </c>
    </row>
    <row r="909" spans="1:30" ht="15.75" customHeight="1" x14ac:dyDescent="0.3">
      <c r="A909" s="2">
        <v>908</v>
      </c>
      <c r="B909" s="2" t="s">
        <v>2785</v>
      </c>
      <c r="C909" s="3">
        <v>43099</v>
      </c>
      <c r="D909" s="3" t="str">
        <f>TEXT(Table1[[#This Row],[Order Date]],"MMMM")</f>
        <v>December</v>
      </c>
      <c r="E909" s="3" t="str">
        <f>TEXT(Table1[[#This Row],[Order Date]],"YYYy")</f>
        <v>2017</v>
      </c>
      <c r="F909" s="3">
        <v>43103</v>
      </c>
      <c r="G909" s="2" t="s">
        <v>47</v>
      </c>
      <c r="H909" s="2" t="s">
        <v>232</v>
      </c>
      <c r="I909" s="2" t="s">
        <v>233</v>
      </c>
      <c r="J909" s="2" t="s">
        <v>23</v>
      </c>
      <c r="K909" s="2" t="s">
        <v>24</v>
      </c>
      <c r="L909" s="2" t="s">
        <v>263</v>
      </c>
      <c r="M909" s="2" t="s">
        <v>264</v>
      </c>
      <c r="N909" s="2">
        <v>10009</v>
      </c>
      <c r="O909" s="2" t="s">
        <v>145</v>
      </c>
      <c r="P909" s="2" t="s">
        <v>2788</v>
      </c>
      <c r="Q909" s="2" t="s">
        <v>68</v>
      </c>
      <c r="R909" s="2" t="s">
        <v>69</v>
      </c>
      <c r="S909" s="2" t="s">
        <v>2789</v>
      </c>
      <c r="T909" s="6">
        <v>90.93</v>
      </c>
      <c r="U909" s="2">
        <v>7</v>
      </c>
      <c r="V909" s="9">
        <v>0</v>
      </c>
      <c r="W909" s="6">
        <v>2.7278999999999964</v>
      </c>
      <c r="X909" s="12">
        <f>Table1[[#This Row],[Profit$]]/Table1[[#This Row],[Sales$]]</f>
        <v>2.9999999999999957E-2</v>
      </c>
      <c r="Y909" s="13">
        <f>Table1[[#This Row],[Sales$]]-Table1[[#This Row],[Profit$]]</f>
        <v>88.202100000000016</v>
      </c>
      <c r="Z909" s="13">
        <f>Table1[[#This Row],[Sales$]]/Table1[[#This Row],[Quantity]]</f>
        <v>12.99</v>
      </c>
      <c r="AA909" s="13">
        <f>Table1[[#This Row],[Profit$]]/Table1[[#This Row],[Quantity]]</f>
        <v>0.38969999999999949</v>
      </c>
      <c r="AB909" s="4" t="str">
        <f>IF(Table1[[#This Row],[Profit$]]&lt;0,"loss","profit")</f>
        <v>profit</v>
      </c>
      <c r="AC909" s="4" t="str">
        <f>IF(Table1[[#This Row],[Discount]]&gt;0.2,"high",IF(Table1[[#This Row],[Discount]]&gt;0.1,"average","low"))</f>
        <v>low</v>
      </c>
      <c r="AD909" s="12">
        <f>Table1[[#This Row],[Profit$]]/Table1[[#This Row],[cost price$]]</f>
        <v>3.0927835051546344E-2</v>
      </c>
    </row>
    <row r="910" spans="1:30" ht="15.75" customHeight="1" x14ac:dyDescent="0.3">
      <c r="A910" s="2">
        <v>909</v>
      </c>
      <c r="B910" s="2" t="s">
        <v>2785</v>
      </c>
      <c r="C910" s="3">
        <v>43099</v>
      </c>
      <c r="D910" s="3" t="str">
        <f>TEXT(Table1[[#This Row],[Order Date]],"MMMM")</f>
        <v>December</v>
      </c>
      <c r="E910" s="3" t="str">
        <f>TEXT(Table1[[#This Row],[Order Date]],"YYYy")</f>
        <v>2017</v>
      </c>
      <c r="F910" s="3">
        <v>43103</v>
      </c>
      <c r="G910" s="2" t="s">
        <v>47</v>
      </c>
      <c r="H910" s="2" t="s">
        <v>232</v>
      </c>
      <c r="I910" s="2" t="s">
        <v>233</v>
      </c>
      <c r="J910" s="2" t="s">
        <v>23</v>
      </c>
      <c r="K910" s="2" t="s">
        <v>24</v>
      </c>
      <c r="L910" s="2" t="s">
        <v>263</v>
      </c>
      <c r="M910" s="2" t="s">
        <v>264</v>
      </c>
      <c r="N910" s="2">
        <v>10009</v>
      </c>
      <c r="O910" s="2" t="s">
        <v>145</v>
      </c>
      <c r="P910" s="2" t="s">
        <v>2790</v>
      </c>
      <c r="Q910" s="2" t="s">
        <v>43</v>
      </c>
      <c r="R910" s="2" t="s">
        <v>72</v>
      </c>
      <c r="S910" s="2" t="s">
        <v>2791</v>
      </c>
      <c r="T910" s="6">
        <v>52.775999999999996</v>
      </c>
      <c r="U910" s="2">
        <v>3</v>
      </c>
      <c r="V910" s="9">
        <v>0.2</v>
      </c>
      <c r="W910" s="6">
        <v>19.791</v>
      </c>
      <c r="X910" s="12">
        <f>Table1[[#This Row],[Profit$]]/Table1[[#This Row],[Sales$]]</f>
        <v>0.37500000000000006</v>
      </c>
      <c r="Y910" s="13">
        <f>Table1[[#This Row],[Sales$]]-Table1[[#This Row],[Profit$]]</f>
        <v>32.984999999999999</v>
      </c>
      <c r="Z910" s="13">
        <f>Table1[[#This Row],[Sales$]]/Table1[[#This Row],[Quantity]]</f>
        <v>17.591999999999999</v>
      </c>
      <c r="AA910" s="13">
        <f>Table1[[#This Row],[Profit$]]/Table1[[#This Row],[Quantity]]</f>
        <v>6.5970000000000004</v>
      </c>
      <c r="AB910" s="4" t="str">
        <f>IF(Table1[[#This Row],[Profit$]]&lt;0,"loss","profit")</f>
        <v>profit</v>
      </c>
      <c r="AC910" s="4" t="str">
        <f>IF(Table1[[#This Row],[Discount]]&gt;0.2,"high",IF(Table1[[#This Row],[Discount]]&gt;0.1,"average","low"))</f>
        <v>average</v>
      </c>
      <c r="AD910" s="12">
        <f>Table1[[#This Row],[Profit$]]/Table1[[#This Row],[cost price$]]</f>
        <v>0.6</v>
      </c>
    </row>
    <row r="911" spans="1:30" ht="15.75" customHeight="1" x14ac:dyDescent="0.3">
      <c r="A911" s="2">
        <v>910</v>
      </c>
      <c r="B911" s="2" t="s">
        <v>2792</v>
      </c>
      <c r="C911" s="3">
        <v>42980</v>
      </c>
      <c r="D911" s="3" t="str">
        <f>TEXT(Table1[[#This Row],[Order Date]],"MMMM")</f>
        <v>September</v>
      </c>
      <c r="E911" s="3" t="str">
        <f>TEXT(Table1[[#This Row],[Order Date]],"YYYy")</f>
        <v>2017</v>
      </c>
      <c r="F911" s="3">
        <v>42985</v>
      </c>
      <c r="G911" s="2" t="s">
        <v>47</v>
      </c>
      <c r="H911" s="2" t="s">
        <v>2793</v>
      </c>
      <c r="I911" s="2" t="s">
        <v>2794</v>
      </c>
      <c r="J911" s="2" t="s">
        <v>99</v>
      </c>
      <c r="K911" s="2" t="s">
        <v>24</v>
      </c>
      <c r="L911" s="2" t="s">
        <v>325</v>
      </c>
      <c r="M911" s="2" t="s">
        <v>235</v>
      </c>
      <c r="N911" s="2">
        <v>49201</v>
      </c>
      <c r="O911" s="2" t="s">
        <v>102</v>
      </c>
      <c r="P911" s="2" t="s">
        <v>2795</v>
      </c>
      <c r="Q911" s="2" t="s">
        <v>68</v>
      </c>
      <c r="R911" s="2" t="s">
        <v>69</v>
      </c>
      <c r="S911" s="2" t="s">
        <v>2796</v>
      </c>
      <c r="T911" s="6">
        <v>1199.8</v>
      </c>
      <c r="U911" s="2">
        <v>4</v>
      </c>
      <c r="V911" s="9">
        <v>0</v>
      </c>
      <c r="W911" s="6">
        <v>323.94600000000003</v>
      </c>
      <c r="X911" s="12">
        <f>Table1[[#This Row],[Profit$]]/Table1[[#This Row],[Sales$]]</f>
        <v>0.27</v>
      </c>
      <c r="Y911" s="13">
        <f>Table1[[#This Row],[Sales$]]-Table1[[#This Row],[Profit$]]</f>
        <v>875.85399999999993</v>
      </c>
      <c r="Z911" s="13">
        <f>Table1[[#This Row],[Sales$]]/Table1[[#This Row],[Quantity]]</f>
        <v>299.95</v>
      </c>
      <c r="AA911" s="13">
        <f>Table1[[#This Row],[Profit$]]/Table1[[#This Row],[Quantity]]</f>
        <v>80.986500000000007</v>
      </c>
      <c r="AB911" s="4" t="str">
        <f>IF(Table1[[#This Row],[Profit$]]&lt;0,"loss","profit")</f>
        <v>profit</v>
      </c>
      <c r="AC911" s="4" t="str">
        <f>IF(Table1[[#This Row],[Discount]]&gt;0.2,"high",IF(Table1[[#This Row],[Discount]]&gt;0.1,"average","low"))</f>
        <v>low</v>
      </c>
      <c r="AD911" s="12">
        <f>Table1[[#This Row],[Profit$]]/Table1[[#This Row],[cost price$]]</f>
        <v>0.36986301369863017</v>
      </c>
    </row>
    <row r="912" spans="1:30" ht="15.75" customHeight="1" x14ac:dyDescent="0.3">
      <c r="A912" s="2">
        <v>911</v>
      </c>
      <c r="B912" s="2" t="s">
        <v>2792</v>
      </c>
      <c r="C912" s="3">
        <v>42980</v>
      </c>
      <c r="D912" s="3" t="str">
        <f>TEXT(Table1[[#This Row],[Order Date]],"MMMM")</f>
        <v>September</v>
      </c>
      <c r="E912" s="3" t="str">
        <f>TEXT(Table1[[#This Row],[Order Date]],"YYYy")</f>
        <v>2017</v>
      </c>
      <c r="F912" s="3">
        <v>42985</v>
      </c>
      <c r="G912" s="2" t="s">
        <v>47</v>
      </c>
      <c r="H912" s="2" t="s">
        <v>2793</v>
      </c>
      <c r="I912" s="2" t="s">
        <v>2794</v>
      </c>
      <c r="J912" s="2" t="s">
        <v>99</v>
      </c>
      <c r="K912" s="2" t="s">
        <v>24</v>
      </c>
      <c r="L912" s="2" t="s">
        <v>325</v>
      </c>
      <c r="M912" s="2" t="s">
        <v>235</v>
      </c>
      <c r="N912" s="2">
        <v>49201</v>
      </c>
      <c r="O912" s="2" t="s">
        <v>102</v>
      </c>
      <c r="P912" s="2" t="s">
        <v>2797</v>
      </c>
      <c r="Q912" s="2" t="s">
        <v>68</v>
      </c>
      <c r="R912" s="2" t="s">
        <v>158</v>
      </c>
      <c r="S912" s="2" t="s">
        <v>2798</v>
      </c>
      <c r="T912" s="6">
        <v>1928.7800000000002</v>
      </c>
      <c r="U912" s="2">
        <v>7</v>
      </c>
      <c r="V912" s="9">
        <v>0</v>
      </c>
      <c r="W912" s="6">
        <v>829.37540000000024</v>
      </c>
      <c r="X912" s="12">
        <f>Table1[[#This Row],[Profit$]]/Table1[[#This Row],[Sales$]]</f>
        <v>0.4300000000000001</v>
      </c>
      <c r="Y912" s="13">
        <f>Table1[[#This Row],[Sales$]]-Table1[[#This Row],[Profit$]]</f>
        <v>1099.4045999999998</v>
      </c>
      <c r="Z912" s="13">
        <f>Table1[[#This Row],[Sales$]]/Table1[[#This Row],[Quantity]]</f>
        <v>275.54000000000002</v>
      </c>
      <c r="AA912" s="13">
        <f>Table1[[#This Row],[Profit$]]/Table1[[#This Row],[Quantity]]</f>
        <v>118.48220000000003</v>
      </c>
      <c r="AB912" s="4" t="str">
        <f>IF(Table1[[#This Row],[Profit$]]&lt;0,"loss","profit")</f>
        <v>profit</v>
      </c>
      <c r="AC912" s="4" t="str">
        <f>IF(Table1[[#This Row],[Discount]]&gt;0.2,"high",IF(Table1[[#This Row],[Discount]]&gt;0.1,"average","low"))</f>
        <v>low</v>
      </c>
      <c r="AD912" s="12">
        <f>Table1[[#This Row],[Profit$]]/Table1[[#This Row],[cost price$]]</f>
        <v>0.75438596491228105</v>
      </c>
    </row>
    <row r="913" spans="1:30" ht="15.75" customHeight="1" x14ac:dyDescent="0.3">
      <c r="A913" s="2">
        <v>912</v>
      </c>
      <c r="B913" s="2" t="s">
        <v>2792</v>
      </c>
      <c r="C913" s="3">
        <v>42980</v>
      </c>
      <c r="D913" s="3" t="str">
        <f>TEXT(Table1[[#This Row],[Order Date]],"MMMM")</f>
        <v>September</v>
      </c>
      <c r="E913" s="3" t="str">
        <f>TEXT(Table1[[#This Row],[Order Date]],"YYYy")</f>
        <v>2017</v>
      </c>
      <c r="F913" s="3">
        <v>42985</v>
      </c>
      <c r="G913" s="2" t="s">
        <v>47</v>
      </c>
      <c r="H913" s="2" t="s">
        <v>2793</v>
      </c>
      <c r="I913" s="2" t="s">
        <v>2794</v>
      </c>
      <c r="J913" s="2" t="s">
        <v>99</v>
      </c>
      <c r="K913" s="2" t="s">
        <v>24</v>
      </c>
      <c r="L913" s="2" t="s">
        <v>325</v>
      </c>
      <c r="M913" s="2" t="s">
        <v>235</v>
      </c>
      <c r="N913" s="2">
        <v>49201</v>
      </c>
      <c r="O913" s="2" t="s">
        <v>102</v>
      </c>
      <c r="P913" s="2" t="s">
        <v>2799</v>
      </c>
      <c r="Q913" s="2" t="s">
        <v>43</v>
      </c>
      <c r="R913" s="2" t="s">
        <v>56</v>
      </c>
      <c r="S913" s="2" t="s">
        <v>2800</v>
      </c>
      <c r="T913" s="6">
        <v>352.38</v>
      </c>
      <c r="U913" s="2">
        <v>2</v>
      </c>
      <c r="V913" s="9">
        <v>0</v>
      </c>
      <c r="W913" s="6">
        <v>81.047399999999982</v>
      </c>
      <c r="X913" s="12">
        <f>Table1[[#This Row],[Profit$]]/Table1[[#This Row],[Sales$]]</f>
        <v>0.22999999999999995</v>
      </c>
      <c r="Y913" s="13">
        <f>Table1[[#This Row],[Sales$]]-Table1[[#This Row],[Profit$]]</f>
        <v>271.33260000000001</v>
      </c>
      <c r="Z913" s="13">
        <f>Table1[[#This Row],[Sales$]]/Table1[[#This Row],[Quantity]]</f>
        <v>176.19</v>
      </c>
      <c r="AA913" s="13">
        <f>Table1[[#This Row],[Profit$]]/Table1[[#This Row],[Quantity]]</f>
        <v>40.523699999999991</v>
      </c>
      <c r="AB913" s="4" t="str">
        <f>IF(Table1[[#This Row],[Profit$]]&lt;0,"loss","profit")</f>
        <v>profit</v>
      </c>
      <c r="AC913" s="4" t="str">
        <f>IF(Table1[[#This Row],[Discount]]&gt;0.2,"high",IF(Table1[[#This Row],[Discount]]&gt;0.1,"average","low"))</f>
        <v>low</v>
      </c>
      <c r="AD913" s="12">
        <f>Table1[[#This Row],[Profit$]]/Table1[[#This Row],[cost price$]]</f>
        <v>0.29870129870129863</v>
      </c>
    </row>
    <row r="914" spans="1:30" ht="15.75" customHeight="1" x14ac:dyDescent="0.3">
      <c r="A914" s="2">
        <v>913</v>
      </c>
      <c r="B914" s="2" t="s">
        <v>2801</v>
      </c>
      <c r="C914" s="3">
        <v>42155</v>
      </c>
      <c r="D914" s="3" t="str">
        <f>TEXT(Table1[[#This Row],[Order Date]],"MMMM")</f>
        <v>May</v>
      </c>
      <c r="E914" s="3" t="str">
        <f>TEXT(Table1[[#This Row],[Order Date]],"YYYy")</f>
        <v>2015</v>
      </c>
      <c r="F914" s="3">
        <v>42162</v>
      </c>
      <c r="G914" s="2" t="s">
        <v>47</v>
      </c>
      <c r="H914" s="2" t="s">
        <v>2802</v>
      </c>
      <c r="I914" s="2" t="s">
        <v>2803</v>
      </c>
      <c r="J914" s="2" t="s">
        <v>99</v>
      </c>
      <c r="K914" s="2" t="s">
        <v>24</v>
      </c>
      <c r="L914" s="2" t="s">
        <v>2804</v>
      </c>
      <c r="M914" s="2" t="s">
        <v>746</v>
      </c>
      <c r="N914" s="2">
        <v>6360</v>
      </c>
      <c r="O914" s="2" t="s">
        <v>145</v>
      </c>
      <c r="P914" s="2" t="s">
        <v>1363</v>
      </c>
      <c r="Q914" s="2" t="s">
        <v>29</v>
      </c>
      <c r="R914" s="2" t="s">
        <v>62</v>
      </c>
      <c r="S914" s="2" t="s">
        <v>1364</v>
      </c>
      <c r="T914" s="6">
        <v>22.200000000000003</v>
      </c>
      <c r="U914" s="2">
        <v>6</v>
      </c>
      <c r="V914" s="9">
        <v>0</v>
      </c>
      <c r="W914" s="6">
        <v>9.1020000000000021</v>
      </c>
      <c r="X914" s="12">
        <f>Table1[[#This Row],[Profit$]]/Table1[[#This Row],[Sales$]]</f>
        <v>0.41000000000000003</v>
      </c>
      <c r="Y914" s="13">
        <f>Table1[[#This Row],[Sales$]]-Table1[[#This Row],[Profit$]]</f>
        <v>13.098000000000001</v>
      </c>
      <c r="Z914" s="13">
        <f>Table1[[#This Row],[Sales$]]/Table1[[#This Row],[Quantity]]</f>
        <v>3.7000000000000006</v>
      </c>
      <c r="AA914" s="13">
        <f>Table1[[#This Row],[Profit$]]/Table1[[#This Row],[Quantity]]</f>
        <v>1.5170000000000003</v>
      </c>
      <c r="AB914" s="4" t="str">
        <f>IF(Table1[[#This Row],[Profit$]]&lt;0,"loss","profit")</f>
        <v>profit</v>
      </c>
      <c r="AC914" s="4" t="str">
        <f>IF(Table1[[#This Row],[Discount]]&gt;0.2,"high",IF(Table1[[#This Row],[Discount]]&gt;0.1,"average","low"))</f>
        <v>low</v>
      </c>
      <c r="AD914" s="12">
        <f>Table1[[#This Row],[Profit$]]/Table1[[#This Row],[cost price$]]</f>
        <v>0.69491525423728828</v>
      </c>
    </row>
    <row r="915" spans="1:30" ht="15.75" customHeight="1" x14ac:dyDescent="0.3">
      <c r="A915" s="2">
        <v>914</v>
      </c>
      <c r="B915" s="2" t="s">
        <v>2805</v>
      </c>
      <c r="C915" s="3">
        <v>43066</v>
      </c>
      <c r="D915" s="3" t="str">
        <f>TEXT(Table1[[#This Row],[Order Date]],"MMMM")</f>
        <v>November</v>
      </c>
      <c r="E915" s="3" t="str">
        <f>TEXT(Table1[[#This Row],[Order Date]],"YYYy")</f>
        <v>2017</v>
      </c>
      <c r="F915" s="3">
        <v>43068</v>
      </c>
      <c r="G915" s="2" t="s">
        <v>185</v>
      </c>
      <c r="H915" s="2" t="s">
        <v>2608</v>
      </c>
      <c r="I915" s="2" t="s">
        <v>2609</v>
      </c>
      <c r="J915" s="2" t="s">
        <v>38</v>
      </c>
      <c r="K915" s="2" t="s">
        <v>24</v>
      </c>
      <c r="L915" s="2" t="s">
        <v>2551</v>
      </c>
      <c r="M915" s="2" t="s">
        <v>111</v>
      </c>
      <c r="N915" s="2">
        <v>53209</v>
      </c>
      <c r="O915" s="2" t="s">
        <v>102</v>
      </c>
      <c r="P915" s="2" t="s">
        <v>1082</v>
      </c>
      <c r="Q915" s="2" t="s">
        <v>29</v>
      </c>
      <c r="R915" s="2" t="s">
        <v>62</v>
      </c>
      <c r="S915" s="2" t="s">
        <v>1083</v>
      </c>
      <c r="T915" s="6">
        <v>46.94</v>
      </c>
      <c r="U915" s="2">
        <v>1</v>
      </c>
      <c r="V915" s="9">
        <v>0</v>
      </c>
      <c r="W915" s="6">
        <v>19.2454</v>
      </c>
      <c r="X915" s="12">
        <f>Table1[[#This Row],[Profit$]]/Table1[[#This Row],[Sales$]]</f>
        <v>0.41000000000000003</v>
      </c>
      <c r="Y915" s="13">
        <f>Table1[[#This Row],[Sales$]]-Table1[[#This Row],[Profit$]]</f>
        <v>27.694599999999998</v>
      </c>
      <c r="Z915" s="13">
        <f>Table1[[#This Row],[Sales$]]/Table1[[#This Row],[Quantity]]</f>
        <v>46.94</v>
      </c>
      <c r="AA915" s="13">
        <f>Table1[[#This Row],[Profit$]]/Table1[[#This Row],[Quantity]]</f>
        <v>19.2454</v>
      </c>
      <c r="AB915" s="4" t="str">
        <f>IF(Table1[[#This Row],[Profit$]]&lt;0,"loss","profit")</f>
        <v>profit</v>
      </c>
      <c r="AC915" s="4" t="str">
        <f>IF(Table1[[#This Row],[Discount]]&gt;0.2,"high",IF(Table1[[#This Row],[Discount]]&gt;0.1,"average","low"))</f>
        <v>low</v>
      </c>
      <c r="AD915" s="12">
        <f>Table1[[#This Row],[Profit$]]/Table1[[#This Row],[cost price$]]</f>
        <v>0.69491525423728817</v>
      </c>
    </row>
    <row r="916" spans="1:30" ht="15.75" customHeight="1" x14ac:dyDescent="0.3">
      <c r="A916" s="2">
        <v>915</v>
      </c>
      <c r="B916" s="2" t="s">
        <v>2805</v>
      </c>
      <c r="C916" s="3">
        <v>43066</v>
      </c>
      <c r="D916" s="3" t="str">
        <f>TEXT(Table1[[#This Row],[Order Date]],"MMMM")</f>
        <v>November</v>
      </c>
      <c r="E916" s="3" t="str">
        <f>TEXT(Table1[[#This Row],[Order Date]],"YYYy")</f>
        <v>2017</v>
      </c>
      <c r="F916" s="3">
        <v>43068</v>
      </c>
      <c r="G916" s="2" t="s">
        <v>185</v>
      </c>
      <c r="H916" s="2" t="s">
        <v>2608</v>
      </c>
      <c r="I916" s="2" t="s">
        <v>2609</v>
      </c>
      <c r="J916" s="2" t="s">
        <v>38</v>
      </c>
      <c r="K916" s="2" t="s">
        <v>24</v>
      </c>
      <c r="L916" s="2" t="s">
        <v>2551</v>
      </c>
      <c r="M916" s="2" t="s">
        <v>111</v>
      </c>
      <c r="N916" s="2">
        <v>53209</v>
      </c>
      <c r="O916" s="2" t="s">
        <v>102</v>
      </c>
      <c r="P916" s="2" t="s">
        <v>1582</v>
      </c>
      <c r="Q916" s="2" t="s">
        <v>68</v>
      </c>
      <c r="R916" s="2" t="s">
        <v>158</v>
      </c>
      <c r="S916" s="2" t="s">
        <v>1583</v>
      </c>
      <c r="T916" s="6">
        <v>143.73000000000002</v>
      </c>
      <c r="U916" s="2">
        <v>9</v>
      </c>
      <c r="V916" s="9">
        <v>0</v>
      </c>
      <c r="W916" s="6">
        <v>56.054700000000011</v>
      </c>
      <c r="X916" s="12">
        <f>Table1[[#This Row],[Profit$]]/Table1[[#This Row],[Sales$]]</f>
        <v>0.39</v>
      </c>
      <c r="Y916" s="13">
        <f>Table1[[#This Row],[Sales$]]-Table1[[#This Row],[Profit$]]</f>
        <v>87.675300000000007</v>
      </c>
      <c r="Z916" s="13">
        <f>Table1[[#This Row],[Sales$]]/Table1[[#This Row],[Quantity]]</f>
        <v>15.970000000000002</v>
      </c>
      <c r="AA916" s="13">
        <f>Table1[[#This Row],[Profit$]]/Table1[[#This Row],[Quantity]]</f>
        <v>6.2283000000000008</v>
      </c>
      <c r="AB916" s="4" t="str">
        <f>IF(Table1[[#This Row],[Profit$]]&lt;0,"loss","profit")</f>
        <v>profit</v>
      </c>
      <c r="AC916" s="4" t="str">
        <f>IF(Table1[[#This Row],[Discount]]&gt;0.2,"high",IF(Table1[[#This Row],[Discount]]&gt;0.1,"average","low"))</f>
        <v>low</v>
      </c>
      <c r="AD916" s="12">
        <f>Table1[[#This Row],[Profit$]]/Table1[[#This Row],[cost price$]]</f>
        <v>0.63934426229508201</v>
      </c>
    </row>
    <row r="917" spans="1:30" ht="15.75" customHeight="1" x14ac:dyDescent="0.3">
      <c r="A917" s="2">
        <v>916</v>
      </c>
      <c r="B917" s="2" t="s">
        <v>2806</v>
      </c>
      <c r="C917" s="3">
        <v>41805</v>
      </c>
      <c r="D917" s="3" t="str">
        <f>TEXT(Table1[[#This Row],[Order Date]],"MMMM")</f>
        <v>June</v>
      </c>
      <c r="E917" s="3" t="str">
        <f>TEXT(Table1[[#This Row],[Order Date]],"YYYy")</f>
        <v>2014</v>
      </c>
      <c r="F917" s="3">
        <v>41811</v>
      </c>
      <c r="G917" s="2" t="s">
        <v>47</v>
      </c>
      <c r="H917" s="2" t="s">
        <v>1079</v>
      </c>
      <c r="I917" s="2" t="s">
        <v>1080</v>
      </c>
      <c r="J917" s="2" t="s">
        <v>38</v>
      </c>
      <c r="K917" s="2" t="s">
        <v>24</v>
      </c>
      <c r="L917" s="2" t="s">
        <v>677</v>
      </c>
      <c r="M917" s="2" t="s">
        <v>101</v>
      </c>
      <c r="N917" s="2">
        <v>78207</v>
      </c>
      <c r="O917" s="2" t="s">
        <v>102</v>
      </c>
      <c r="P917" s="2" t="s">
        <v>2807</v>
      </c>
      <c r="Q917" s="2" t="s">
        <v>29</v>
      </c>
      <c r="R917" s="2" t="s">
        <v>53</v>
      </c>
      <c r="S917" s="2" t="s">
        <v>2808</v>
      </c>
      <c r="T917" s="6">
        <v>99.918000000000006</v>
      </c>
      <c r="U917" s="2">
        <v>2</v>
      </c>
      <c r="V917" s="9">
        <v>0.3</v>
      </c>
      <c r="W917" s="6">
        <v>-18.556200000000018</v>
      </c>
      <c r="X917" s="12">
        <f>Table1[[#This Row],[Profit$]]/Table1[[#This Row],[Sales$]]</f>
        <v>-0.18571428571428589</v>
      </c>
      <c r="Y917" s="13">
        <f>Table1[[#This Row],[Sales$]]-Table1[[#This Row],[Profit$]]</f>
        <v>118.47420000000002</v>
      </c>
      <c r="Z917" s="13">
        <f>Table1[[#This Row],[Sales$]]/Table1[[#This Row],[Quantity]]</f>
        <v>49.959000000000003</v>
      </c>
      <c r="AA917" s="13">
        <f>Table1[[#This Row],[Profit$]]/Table1[[#This Row],[Quantity]]</f>
        <v>-9.2781000000000091</v>
      </c>
      <c r="AB917" s="4" t="str">
        <f>IF(Table1[[#This Row],[Profit$]]&lt;0,"loss","profit")</f>
        <v>loss</v>
      </c>
      <c r="AC917" s="4" t="str">
        <f>IF(Table1[[#This Row],[Discount]]&gt;0.2,"high",IF(Table1[[#This Row],[Discount]]&gt;0.1,"average","low"))</f>
        <v>high</v>
      </c>
      <c r="AD917" s="12">
        <f>Table1[[#This Row],[Profit$]]/Table1[[#This Row],[cost price$]]</f>
        <v>-0.1566265060240965</v>
      </c>
    </row>
    <row r="918" spans="1:30" ht="15.75" customHeight="1" x14ac:dyDescent="0.3">
      <c r="A918" s="2">
        <v>917</v>
      </c>
      <c r="B918" s="2" t="s">
        <v>2806</v>
      </c>
      <c r="C918" s="3">
        <v>41805</v>
      </c>
      <c r="D918" s="3" t="str">
        <f>TEXT(Table1[[#This Row],[Order Date]],"MMMM")</f>
        <v>June</v>
      </c>
      <c r="E918" s="3" t="str">
        <f>TEXT(Table1[[#This Row],[Order Date]],"YYYy")</f>
        <v>2014</v>
      </c>
      <c r="F918" s="3">
        <v>41811</v>
      </c>
      <c r="G918" s="2" t="s">
        <v>47</v>
      </c>
      <c r="H918" s="2" t="s">
        <v>1079</v>
      </c>
      <c r="I918" s="2" t="s">
        <v>1080</v>
      </c>
      <c r="J918" s="2" t="s">
        <v>38</v>
      </c>
      <c r="K918" s="2" t="s">
        <v>24</v>
      </c>
      <c r="L918" s="2" t="s">
        <v>677</v>
      </c>
      <c r="M918" s="2" t="s">
        <v>101</v>
      </c>
      <c r="N918" s="2">
        <v>78207</v>
      </c>
      <c r="O918" s="2" t="s">
        <v>102</v>
      </c>
      <c r="P918" s="2" t="s">
        <v>1795</v>
      </c>
      <c r="Q918" s="2" t="s">
        <v>29</v>
      </c>
      <c r="R918" s="2" t="s">
        <v>33</v>
      </c>
      <c r="S918" s="2" t="s">
        <v>1796</v>
      </c>
      <c r="T918" s="6">
        <v>797.94399999999996</v>
      </c>
      <c r="U918" s="2">
        <v>4</v>
      </c>
      <c r="V918" s="9">
        <v>0.3</v>
      </c>
      <c r="W918" s="6">
        <v>-56.995999999999981</v>
      </c>
      <c r="X918" s="12">
        <f>Table1[[#This Row],[Profit$]]/Table1[[#This Row],[Sales$]]</f>
        <v>-7.1428571428571411E-2</v>
      </c>
      <c r="Y918" s="13">
        <f>Table1[[#This Row],[Sales$]]-Table1[[#This Row],[Profit$]]</f>
        <v>854.93999999999994</v>
      </c>
      <c r="Z918" s="13">
        <f>Table1[[#This Row],[Sales$]]/Table1[[#This Row],[Quantity]]</f>
        <v>199.48599999999999</v>
      </c>
      <c r="AA918" s="13">
        <f>Table1[[#This Row],[Profit$]]/Table1[[#This Row],[Quantity]]</f>
        <v>-14.248999999999995</v>
      </c>
      <c r="AB918" s="4" t="str">
        <f>IF(Table1[[#This Row],[Profit$]]&lt;0,"loss","profit")</f>
        <v>loss</v>
      </c>
      <c r="AC918" s="4" t="str">
        <f>IF(Table1[[#This Row],[Discount]]&gt;0.2,"high",IF(Table1[[#This Row],[Discount]]&gt;0.1,"average","low"))</f>
        <v>high</v>
      </c>
      <c r="AD918" s="12">
        <f>Table1[[#This Row],[Profit$]]/Table1[[#This Row],[cost price$]]</f>
        <v>-6.6666666666666652E-2</v>
      </c>
    </row>
    <row r="919" spans="1:30" ht="15.75" customHeight="1" x14ac:dyDescent="0.3">
      <c r="A919" s="2">
        <v>918</v>
      </c>
      <c r="B919" s="2" t="s">
        <v>2806</v>
      </c>
      <c r="C919" s="3">
        <v>41805</v>
      </c>
      <c r="D919" s="3" t="str">
        <f>TEXT(Table1[[#This Row],[Order Date]],"MMMM")</f>
        <v>June</v>
      </c>
      <c r="E919" s="3" t="str">
        <f>TEXT(Table1[[#This Row],[Order Date]],"YYYy")</f>
        <v>2014</v>
      </c>
      <c r="F919" s="3">
        <v>41811</v>
      </c>
      <c r="G919" s="2" t="s">
        <v>47</v>
      </c>
      <c r="H919" s="2" t="s">
        <v>1079</v>
      </c>
      <c r="I919" s="2" t="s">
        <v>1080</v>
      </c>
      <c r="J919" s="2" t="s">
        <v>38</v>
      </c>
      <c r="K919" s="2" t="s">
        <v>24</v>
      </c>
      <c r="L919" s="2" t="s">
        <v>677</v>
      </c>
      <c r="M919" s="2" t="s">
        <v>101</v>
      </c>
      <c r="N919" s="2">
        <v>78207</v>
      </c>
      <c r="O919" s="2" t="s">
        <v>102</v>
      </c>
      <c r="P919" s="2" t="s">
        <v>1102</v>
      </c>
      <c r="Q919" s="2" t="s">
        <v>43</v>
      </c>
      <c r="R919" s="2" t="s">
        <v>72</v>
      </c>
      <c r="S919" s="2" t="s">
        <v>1103</v>
      </c>
      <c r="T919" s="6">
        <v>8.5679999999999978</v>
      </c>
      <c r="U919" s="2">
        <v>3</v>
      </c>
      <c r="V919" s="9">
        <v>0.8</v>
      </c>
      <c r="W919" s="6">
        <v>-14.5656</v>
      </c>
      <c r="X919" s="12">
        <f>Table1[[#This Row],[Profit$]]/Table1[[#This Row],[Sales$]]</f>
        <v>-1.7000000000000004</v>
      </c>
      <c r="Y919" s="13">
        <f>Table1[[#This Row],[Sales$]]-Table1[[#This Row],[Profit$]]</f>
        <v>23.133599999999998</v>
      </c>
      <c r="Z919" s="13">
        <f>Table1[[#This Row],[Sales$]]/Table1[[#This Row],[Quantity]]</f>
        <v>2.8559999999999994</v>
      </c>
      <c r="AA919" s="13">
        <f>Table1[[#This Row],[Profit$]]/Table1[[#This Row],[Quantity]]</f>
        <v>-4.8552</v>
      </c>
      <c r="AB919" s="4" t="str">
        <f>IF(Table1[[#This Row],[Profit$]]&lt;0,"loss","profit")</f>
        <v>loss</v>
      </c>
      <c r="AC919" s="4" t="str">
        <f>IF(Table1[[#This Row],[Discount]]&gt;0.2,"high",IF(Table1[[#This Row],[Discount]]&gt;0.1,"average","low"))</f>
        <v>high</v>
      </c>
      <c r="AD919" s="12">
        <f>Table1[[#This Row],[Profit$]]/Table1[[#This Row],[cost price$]]</f>
        <v>-0.62962962962962965</v>
      </c>
    </row>
    <row r="920" spans="1:30" ht="15.75" customHeight="1" x14ac:dyDescent="0.3">
      <c r="A920" s="2">
        <v>919</v>
      </c>
      <c r="B920" s="2" t="s">
        <v>2809</v>
      </c>
      <c r="C920" s="3">
        <v>42434</v>
      </c>
      <c r="D920" s="3" t="str">
        <f>TEXT(Table1[[#This Row],[Order Date]],"MMMM")</f>
        <v>March</v>
      </c>
      <c r="E920" s="3" t="str">
        <f>TEXT(Table1[[#This Row],[Order Date]],"YYYy")</f>
        <v>2016</v>
      </c>
      <c r="F920" s="3">
        <v>42440</v>
      </c>
      <c r="G920" s="2" t="s">
        <v>47</v>
      </c>
      <c r="H920" s="2" t="s">
        <v>2810</v>
      </c>
      <c r="I920" s="2" t="s">
        <v>2811</v>
      </c>
      <c r="J920" s="2" t="s">
        <v>38</v>
      </c>
      <c r="K920" s="2" t="s">
        <v>24</v>
      </c>
      <c r="L920" s="2" t="s">
        <v>814</v>
      </c>
      <c r="M920" s="2" t="s">
        <v>101</v>
      </c>
      <c r="N920" s="2">
        <v>75220</v>
      </c>
      <c r="O920" s="2" t="s">
        <v>102</v>
      </c>
      <c r="P920" s="2" t="s">
        <v>2470</v>
      </c>
      <c r="Q920" s="2" t="s">
        <v>43</v>
      </c>
      <c r="R920" s="2" t="s">
        <v>170</v>
      </c>
      <c r="S920" s="2" t="s">
        <v>2471</v>
      </c>
      <c r="T920" s="6">
        <v>149.352</v>
      </c>
      <c r="U920" s="2">
        <v>3</v>
      </c>
      <c r="V920" s="9">
        <v>0.2</v>
      </c>
      <c r="W920" s="6">
        <v>50.40629999999998</v>
      </c>
      <c r="X920" s="12">
        <f>Table1[[#This Row],[Profit$]]/Table1[[#This Row],[Sales$]]</f>
        <v>0.33749999999999986</v>
      </c>
      <c r="Y920" s="13">
        <f>Table1[[#This Row],[Sales$]]-Table1[[#This Row],[Profit$]]</f>
        <v>98.945700000000016</v>
      </c>
      <c r="Z920" s="13">
        <f>Table1[[#This Row],[Sales$]]/Table1[[#This Row],[Quantity]]</f>
        <v>49.783999999999999</v>
      </c>
      <c r="AA920" s="13">
        <f>Table1[[#This Row],[Profit$]]/Table1[[#This Row],[Quantity]]</f>
        <v>16.802099999999992</v>
      </c>
      <c r="AB920" s="4" t="str">
        <f>IF(Table1[[#This Row],[Profit$]]&lt;0,"loss","profit")</f>
        <v>profit</v>
      </c>
      <c r="AC920" s="4" t="str">
        <f>IF(Table1[[#This Row],[Discount]]&gt;0.2,"high",IF(Table1[[#This Row],[Discount]]&gt;0.1,"average","low"))</f>
        <v>average</v>
      </c>
      <c r="AD920" s="12">
        <f>Table1[[#This Row],[Profit$]]/Table1[[#This Row],[cost price$]]</f>
        <v>0.50943396226415061</v>
      </c>
    </row>
    <row r="921" spans="1:30" ht="15.75" customHeight="1" x14ac:dyDescent="0.3">
      <c r="A921" s="2">
        <v>920</v>
      </c>
      <c r="B921" s="2" t="s">
        <v>2809</v>
      </c>
      <c r="C921" s="3">
        <v>42434</v>
      </c>
      <c r="D921" s="3" t="str">
        <f>TEXT(Table1[[#This Row],[Order Date]],"MMMM")</f>
        <v>March</v>
      </c>
      <c r="E921" s="3" t="str">
        <f>TEXT(Table1[[#This Row],[Order Date]],"YYYy")</f>
        <v>2016</v>
      </c>
      <c r="F921" s="3">
        <v>42440</v>
      </c>
      <c r="G921" s="2" t="s">
        <v>47</v>
      </c>
      <c r="H921" s="2" t="s">
        <v>2810</v>
      </c>
      <c r="I921" s="2" t="s">
        <v>2811</v>
      </c>
      <c r="J921" s="2" t="s">
        <v>38</v>
      </c>
      <c r="K921" s="2" t="s">
        <v>24</v>
      </c>
      <c r="L921" s="2" t="s">
        <v>814</v>
      </c>
      <c r="M921" s="2" t="s">
        <v>101</v>
      </c>
      <c r="N921" s="2">
        <v>75220</v>
      </c>
      <c r="O921" s="2" t="s">
        <v>102</v>
      </c>
      <c r="P921" s="2" t="s">
        <v>2812</v>
      </c>
      <c r="Q921" s="2" t="s">
        <v>43</v>
      </c>
      <c r="R921" s="2" t="s">
        <v>56</v>
      </c>
      <c r="S921" s="2" t="s">
        <v>2813</v>
      </c>
      <c r="T921" s="6">
        <v>12.991999999999999</v>
      </c>
      <c r="U921" s="2">
        <v>1</v>
      </c>
      <c r="V921" s="9">
        <v>0.2</v>
      </c>
      <c r="W921" s="6">
        <v>-0.81199999999999983</v>
      </c>
      <c r="X921" s="12">
        <f>Table1[[#This Row],[Profit$]]/Table1[[#This Row],[Sales$]]</f>
        <v>-6.2499999999999993E-2</v>
      </c>
      <c r="Y921" s="13">
        <f>Table1[[#This Row],[Sales$]]-Table1[[#This Row],[Profit$]]</f>
        <v>13.803999999999998</v>
      </c>
      <c r="Z921" s="13">
        <f>Table1[[#This Row],[Sales$]]/Table1[[#This Row],[Quantity]]</f>
        <v>12.991999999999999</v>
      </c>
      <c r="AA921" s="13">
        <f>Table1[[#This Row],[Profit$]]/Table1[[#This Row],[Quantity]]</f>
        <v>-0.81199999999999983</v>
      </c>
      <c r="AB921" s="4" t="str">
        <f>IF(Table1[[#This Row],[Profit$]]&lt;0,"loss","profit")</f>
        <v>loss</v>
      </c>
      <c r="AC921" s="4" t="str">
        <f>IF(Table1[[#This Row],[Discount]]&gt;0.2,"high",IF(Table1[[#This Row],[Discount]]&gt;0.1,"average","low"))</f>
        <v>average</v>
      </c>
      <c r="AD921" s="12">
        <f>Table1[[#This Row],[Profit$]]/Table1[[#This Row],[cost price$]]</f>
        <v>-5.8823529411764698E-2</v>
      </c>
    </row>
    <row r="922" spans="1:30" ht="15.75" customHeight="1" x14ac:dyDescent="0.3">
      <c r="A922" s="2">
        <v>921</v>
      </c>
      <c r="B922" s="2" t="s">
        <v>2814</v>
      </c>
      <c r="C922" s="3">
        <v>41978</v>
      </c>
      <c r="D922" s="3" t="str">
        <f>TEXT(Table1[[#This Row],[Order Date]],"MMMM")</f>
        <v>December</v>
      </c>
      <c r="E922" s="3" t="str">
        <f>TEXT(Table1[[#This Row],[Order Date]],"YYYy")</f>
        <v>2014</v>
      </c>
      <c r="F922" s="3">
        <v>41985</v>
      </c>
      <c r="G922" s="2" t="s">
        <v>47</v>
      </c>
      <c r="H922" s="2" t="s">
        <v>984</v>
      </c>
      <c r="I922" s="2" t="s">
        <v>985</v>
      </c>
      <c r="J922" s="2" t="s">
        <v>23</v>
      </c>
      <c r="K922" s="2" t="s">
        <v>24</v>
      </c>
      <c r="L922" s="2" t="s">
        <v>2815</v>
      </c>
      <c r="M922" s="2" t="s">
        <v>316</v>
      </c>
      <c r="N922" s="2">
        <v>22304</v>
      </c>
      <c r="O922" s="2" t="s">
        <v>27</v>
      </c>
      <c r="P922" s="2" t="s">
        <v>2242</v>
      </c>
      <c r="Q922" s="2" t="s">
        <v>43</v>
      </c>
      <c r="R922" s="2" t="s">
        <v>56</v>
      </c>
      <c r="S922" s="2" t="s">
        <v>2243</v>
      </c>
      <c r="T922" s="6">
        <v>24.56</v>
      </c>
      <c r="U922" s="2">
        <v>2</v>
      </c>
      <c r="V922" s="9">
        <v>0</v>
      </c>
      <c r="W922" s="6">
        <v>6.8767999999999994</v>
      </c>
      <c r="X922" s="12">
        <f>Table1[[#This Row],[Profit$]]/Table1[[#This Row],[Sales$]]</f>
        <v>0.27999999999999997</v>
      </c>
      <c r="Y922" s="13">
        <f>Table1[[#This Row],[Sales$]]-Table1[[#This Row],[Profit$]]</f>
        <v>17.683199999999999</v>
      </c>
      <c r="Z922" s="13">
        <f>Table1[[#This Row],[Sales$]]/Table1[[#This Row],[Quantity]]</f>
        <v>12.28</v>
      </c>
      <c r="AA922" s="13">
        <f>Table1[[#This Row],[Profit$]]/Table1[[#This Row],[Quantity]]</f>
        <v>3.4383999999999997</v>
      </c>
      <c r="AB922" s="4" t="str">
        <f>IF(Table1[[#This Row],[Profit$]]&lt;0,"loss","profit")</f>
        <v>profit</v>
      </c>
      <c r="AC922" s="4" t="str">
        <f>IF(Table1[[#This Row],[Discount]]&gt;0.2,"high",IF(Table1[[#This Row],[Discount]]&gt;0.1,"average","low"))</f>
        <v>low</v>
      </c>
      <c r="AD922" s="12">
        <f>Table1[[#This Row],[Profit$]]/Table1[[#This Row],[cost price$]]</f>
        <v>0.38888888888888884</v>
      </c>
    </row>
    <row r="923" spans="1:30" ht="15.75" customHeight="1" x14ac:dyDescent="0.3">
      <c r="A923" s="2">
        <v>922</v>
      </c>
      <c r="B923" s="2" t="s">
        <v>2816</v>
      </c>
      <c r="C923" s="3">
        <v>42105</v>
      </c>
      <c r="D923" s="3" t="str">
        <f>TEXT(Table1[[#This Row],[Order Date]],"MMMM")</f>
        <v>April</v>
      </c>
      <c r="E923" s="3" t="str">
        <f>TEXT(Table1[[#This Row],[Order Date]],"YYYy")</f>
        <v>2015</v>
      </c>
      <c r="F923" s="3">
        <v>42109</v>
      </c>
      <c r="G923" s="2" t="s">
        <v>47</v>
      </c>
      <c r="H923" s="2" t="s">
        <v>2817</v>
      </c>
      <c r="I923" s="2" t="s">
        <v>2818</v>
      </c>
      <c r="J923" s="2" t="s">
        <v>23</v>
      </c>
      <c r="K923" s="2" t="s">
        <v>24</v>
      </c>
      <c r="L923" s="2" t="s">
        <v>263</v>
      </c>
      <c r="M923" s="2" t="s">
        <v>264</v>
      </c>
      <c r="N923" s="2">
        <v>10009</v>
      </c>
      <c r="O923" s="2" t="s">
        <v>145</v>
      </c>
      <c r="P923" s="2" t="s">
        <v>2819</v>
      </c>
      <c r="Q923" s="2" t="s">
        <v>68</v>
      </c>
      <c r="R923" s="2" t="s">
        <v>158</v>
      </c>
      <c r="S923" s="2" t="s">
        <v>2820</v>
      </c>
      <c r="T923" s="6">
        <v>85.14</v>
      </c>
      <c r="U923" s="2">
        <v>3</v>
      </c>
      <c r="V923" s="9">
        <v>0</v>
      </c>
      <c r="W923" s="6">
        <v>34.907399999999996</v>
      </c>
      <c r="X923" s="12">
        <f>Table1[[#This Row],[Profit$]]/Table1[[#This Row],[Sales$]]</f>
        <v>0.40999999999999992</v>
      </c>
      <c r="Y923" s="13">
        <f>Table1[[#This Row],[Sales$]]-Table1[[#This Row],[Profit$]]</f>
        <v>50.232600000000005</v>
      </c>
      <c r="Z923" s="13">
        <f>Table1[[#This Row],[Sales$]]/Table1[[#This Row],[Quantity]]</f>
        <v>28.38</v>
      </c>
      <c r="AA923" s="13">
        <f>Table1[[#This Row],[Profit$]]/Table1[[#This Row],[Quantity]]</f>
        <v>11.635799999999998</v>
      </c>
      <c r="AB923" s="4" t="str">
        <f>IF(Table1[[#This Row],[Profit$]]&lt;0,"loss","profit")</f>
        <v>profit</v>
      </c>
      <c r="AC923" s="4" t="str">
        <f>IF(Table1[[#This Row],[Discount]]&gt;0.2,"high",IF(Table1[[#This Row],[Discount]]&gt;0.1,"average","low"))</f>
        <v>low</v>
      </c>
      <c r="AD923" s="12">
        <f>Table1[[#This Row],[Profit$]]/Table1[[#This Row],[cost price$]]</f>
        <v>0.69491525423728795</v>
      </c>
    </row>
    <row r="924" spans="1:30" ht="15.75" customHeight="1" x14ac:dyDescent="0.3">
      <c r="A924" s="2">
        <v>923</v>
      </c>
      <c r="B924" s="2" t="s">
        <v>2816</v>
      </c>
      <c r="C924" s="3">
        <v>42105</v>
      </c>
      <c r="D924" s="3" t="str">
        <f>TEXT(Table1[[#This Row],[Order Date]],"MMMM")</f>
        <v>April</v>
      </c>
      <c r="E924" s="3" t="str">
        <f>TEXT(Table1[[#This Row],[Order Date]],"YYYy")</f>
        <v>2015</v>
      </c>
      <c r="F924" s="3">
        <v>42109</v>
      </c>
      <c r="G924" s="2" t="s">
        <v>47</v>
      </c>
      <c r="H924" s="2" t="s">
        <v>2817</v>
      </c>
      <c r="I924" s="2" t="s">
        <v>2818</v>
      </c>
      <c r="J924" s="2" t="s">
        <v>23</v>
      </c>
      <c r="K924" s="2" t="s">
        <v>24</v>
      </c>
      <c r="L924" s="2" t="s">
        <v>263</v>
      </c>
      <c r="M924" s="2" t="s">
        <v>264</v>
      </c>
      <c r="N924" s="2">
        <v>10009</v>
      </c>
      <c r="O924" s="2" t="s">
        <v>145</v>
      </c>
      <c r="P924" s="2" t="s">
        <v>2821</v>
      </c>
      <c r="Q924" s="2" t="s">
        <v>68</v>
      </c>
      <c r="R924" s="2" t="s">
        <v>69</v>
      </c>
      <c r="S924" s="2" t="s">
        <v>2822</v>
      </c>
      <c r="T924" s="6">
        <v>21.99</v>
      </c>
      <c r="U924" s="2">
        <v>1</v>
      </c>
      <c r="V924" s="9">
        <v>0</v>
      </c>
      <c r="W924" s="6">
        <v>10.555199999999999</v>
      </c>
      <c r="X924" s="12">
        <f>Table1[[#This Row],[Profit$]]/Table1[[#This Row],[Sales$]]</f>
        <v>0.48</v>
      </c>
      <c r="Y924" s="13">
        <f>Table1[[#This Row],[Sales$]]-Table1[[#This Row],[Profit$]]</f>
        <v>11.434799999999999</v>
      </c>
      <c r="Z924" s="13">
        <f>Table1[[#This Row],[Sales$]]/Table1[[#This Row],[Quantity]]</f>
        <v>21.99</v>
      </c>
      <c r="AA924" s="13">
        <f>Table1[[#This Row],[Profit$]]/Table1[[#This Row],[Quantity]]</f>
        <v>10.555199999999999</v>
      </c>
      <c r="AB924" s="4" t="str">
        <f>IF(Table1[[#This Row],[Profit$]]&lt;0,"loss","profit")</f>
        <v>profit</v>
      </c>
      <c r="AC924" s="4" t="str">
        <f>IF(Table1[[#This Row],[Discount]]&gt;0.2,"high",IF(Table1[[#This Row],[Discount]]&gt;0.1,"average","low"))</f>
        <v>low</v>
      </c>
      <c r="AD924" s="12">
        <f>Table1[[#This Row],[Profit$]]/Table1[[#This Row],[cost price$]]</f>
        <v>0.92307692307692313</v>
      </c>
    </row>
    <row r="925" spans="1:30" ht="15.75" customHeight="1" x14ac:dyDescent="0.3">
      <c r="A925" s="2">
        <v>924</v>
      </c>
      <c r="B925" s="2" t="s">
        <v>2816</v>
      </c>
      <c r="C925" s="3">
        <v>42105</v>
      </c>
      <c r="D925" s="3" t="str">
        <f>TEXT(Table1[[#This Row],[Order Date]],"MMMM")</f>
        <v>April</v>
      </c>
      <c r="E925" s="3" t="str">
        <f>TEXT(Table1[[#This Row],[Order Date]],"YYYy")</f>
        <v>2015</v>
      </c>
      <c r="F925" s="3">
        <v>42109</v>
      </c>
      <c r="G925" s="2" t="s">
        <v>47</v>
      </c>
      <c r="H925" s="2" t="s">
        <v>2817</v>
      </c>
      <c r="I925" s="2" t="s">
        <v>2818</v>
      </c>
      <c r="J925" s="2" t="s">
        <v>23</v>
      </c>
      <c r="K925" s="2" t="s">
        <v>24</v>
      </c>
      <c r="L925" s="2" t="s">
        <v>263</v>
      </c>
      <c r="M925" s="2" t="s">
        <v>264</v>
      </c>
      <c r="N925" s="2">
        <v>10009</v>
      </c>
      <c r="O925" s="2" t="s">
        <v>145</v>
      </c>
      <c r="P925" s="2" t="s">
        <v>2823</v>
      </c>
      <c r="Q925" s="2" t="s">
        <v>43</v>
      </c>
      <c r="R925" s="2" t="s">
        <v>75</v>
      </c>
      <c r="S925" s="2" t="s">
        <v>2824</v>
      </c>
      <c r="T925" s="6">
        <v>406.59999999999997</v>
      </c>
      <c r="U925" s="2">
        <v>5</v>
      </c>
      <c r="V925" s="9">
        <v>0</v>
      </c>
      <c r="W925" s="6">
        <v>113.84799999999998</v>
      </c>
      <c r="X925" s="12">
        <f>Table1[[#This Row],[Profit$]]/Table1[[#This Row],[Sales$]]</f>
        <v>0.27999999999999997</v>
      </c>
      <c r="Y925" s="13">
        <f>Table1[[#This Row],[Sales$]]-Table1[[#This Row],[Profit$]]</f>
        <v>292.75199999999995</v>
      </c>
      <c r="Z925" s="13">
        <f>Table1[[#This Row],[Sales$]]/Table1[[#This Row],[Quantity]]</f>
        <v>81.319999999999993</v>
      </c>
      <c r="AA925" s="13">
        <f>Table1[[#This Row],[Profit$]]/Table1[[#This Row],[Quantity]]</f>
        <v>22.769599999999997</v>
      </c>
      <c r="AB925" s="4" t="str">
        <f>IF(Table1[[#This Row],[Profit$]]&lt;0,"loss","profit")</f>
        <v>profit</v>
      </c>
      <c r="AC925" s="4" t="str">
        <f>IF(Table1[[#This Row],[Discount]]&gt;0.2,"high",IF(Table1[[#This Row],[Discount]]&gt;0.1,"average","low"))</f>
        <v>low</v>
      </c>
      <c r="AD925" s="12">
        <f>Table1[[#This Row],[Profit$]]/Table1[[#This Row],[cost price$]]</f>
        <v>0.3888888888888889</v>
      </c>
    </row>
    <row r="926" spans="1:30" ht="15.75" customHeight="1" x14ac:dyDescent="0.3">
      <c r="A926" s="2">
        <v>925</v>
      </c>
      <c r="B926" s="2" t="s">
        <v>2825</v>
      </c>
      <c r="C926" s="3">
        <v>42628</v>
      </c>
      <c r="D926" s="3" t="str">
        <f>TEXT(Table1[[#This Row],[Order Date]],"MMMM")</f>
        <v>September</v>
      </c>
      <c r="E926" s="3" t="str">
        <f>TEXT(Table1[[#This Row],[Order Date]],"YYYy")</f>
        <v>2016</v>
      </c>
      <c r="F926" s="3">
        <v>42633</v>
      </c>
      <c r="G926" s="2" t="s">
        <v>47</v>
      </c>
      <c r="H926" s="2" t="s">
        <v>2826</v>
      </c>
      <c r="I926" s="2" t="s">
        <v>2827</v>
      </c>
      <c r="J926" s="2" t="s">
        <v>38</v>
      </c>
      <c r="K926" s="2" t="s">
        <v>24</v>
      </c>
      <c r="L926" s="2" t="s">
        <v>263</v>
      </c>
      <c r="M926" s="2" t="s">
        <v>264</v>
      </c>
      <c r="N926" s="2">
        <v>10011</v>
      </c>
      <c r="O926" s="2" t="s">
        <v>145</v>
      </c>
      <c r="P926" s="2" t="s">
        <v>513</v>
      </c>
      <c r="Q926" s="2" t="s">
        <v>43</v>
      </c>
      <c r="R926" s="2" t="s">
        <v>72</v>
      </c>
      <c r="S926" s="2" t="s">
        <v>514</v>
      </c>
      <c r="T926" s="6">
        <v>841.5680000000001</v>
      </c>
      <c r="U926" s="2">
        <v>2</v>
      </c>
      <c r="V926" s="9">
        <v>0.2</v>
      </c>
      <c r="W926" s="6">
        <v>294.54879999999991</v>
      </c>
      <c r="X926" s="12">
        <f>Table1[[#This Row],[Profit$]]/Table1[[#This Row],[Sales$]]</f>
        <v>0.34999999999999987</v>
      </c>
      <c r="Y926" s="13">
        <f>Table1[[#This Row],[Sales$]]-Table1[[#This Row],[Profit$]]</f>
        <v>547.01920000000018</v>
      </c>
      <c r="Z926" s="13">
        <f>Table1[[#This Row],[Sales$]]/Table1[[#This Row],[Quantity]]</f>
        <v>420.78400000000005</v>
      </c>
      <c r="AA926" s="13">
        <f>Table1[[#This Row],[Profit$]]/Table1[[#This Row],[Quantity]]</f>
        <v>147.27439999999996</v>
      </c>
      <c r="AB926" s="4" t="str">
        <f>IF(Table1[[#This Row],[Profit$]]&lt;0,"loss","profit")</f>
        <v>profit</v>
      </c>
      <c r="AC926" s="4" t="str">
        <f>IF(Table1[[#This Row],[Discount]]&gt;0.2,"high",IF(Table1[[#This Row],[Discount]]&gt;0.1,"average","low"))</f>
        <v>average</v>
      </c>
      <c r="AD926" s="12">
        <f>Table1[[#This Row],[Profit$]]/Table1[[#This Row],[cost price$]]</f>
        <v>0.5384615384615381</v>
      </c>
    </row>
    <row r="927" spans="1:30" ht="15.75" customHeight="1" x14ac:dyDescent="0.3">
      <c r="A927" s="2">
        <v>926</v>
      </c>
      <c r="B927" s="2" t="s">
        <v>2828</v>
      </c>
      <c r="C927" s="3">
        <v>41895</v>
      </c>
      <c r="D927" s="3" t="str">
        <f>TEXT(Table1[[#This Row],[Order Date]],"MMMM")</f>
        <v>September</v>
      </c>
      <c r="E927" s="3" t="str">
        <f>TEXT(Table1[[#This Row],[Order Date]],"YYYy")</f>
        <v>2014</v>
      </c>
      <c r="F927" s="3">
        <v>41898</v>
      </c>
      <c r="G927" s="2" t="s">
        <v>185</v>
      </c>
      <c r="H927" s="2" t="s">
        <v>2829</v>
      </c>
      <c r="I927" s="2" t="s">
        <v>2830</v>
      </c>
      <c r="J927" s="2" t="s">
        <v>23</v>
      </c>
      <c r="K927" s="2" t="s">
        <v>24</v>
      </c>
      <c r="L927" s="2" t="s">
        <v>143</v>
      </c>
      <c r="M927" s="2" t="s">
        <v>144</v>
      </c>
      <c r="N927" s="2">
        <v>19143</v>
      </c>
      <c r="O927" s="2" t="s">
        <v>145</v>
      </c>
      <c r="P927" s="2" t="s">
        <v>2831</v>
      </c>
      <c r="Q927" s="2" t="s">
        <v>43</v>
      </c>
      <c r="R927" s="2" t="s">
        <v>87</v>
      </c>
      <c r="S927" s="2" t="s">
        <v>2832</v>
      </c>
      <c r="T927" s="6">
        <v>15.552000000000003</v>
      </c>
      <c r="U927" s="2">
        <v>3</v>
      </c>
      <c r="V927" s="9">
        <v>0.2</v>
      </c>
      <c r="W927" s="6">
        <v>5.4432</v>
      </c>
      <c r="X927" s="12">
        <f>Table1[[#This Row],[Profit$]]/Table1[[#This Row],[Sales$]]</f>
        <v>0.34999999999999992</v>
      </c>
      <c r="Y927" s="13">
        <f>Table1[[#This Row],[Sales$]]-Table1[[#This Row],[Profit$]]</f>
        <v>10.108800000000002</v>
      </c>
      <c r="Z927" s="13">
        <f>Table1[[#This Row],[Sales$]]/Table1[[#This Row],[Quantity]]</f>
        <v>5.1840000000000011</v>
      </c>
      <c r="AA927" s="13">
        <f>Table1[[#This Row],[Profit$]]/Table1[[#This Row],[Quantity]]</f>
        <v>1.8144</v>
      </c>
      <c r="AB927" s="4" t="str">
        <f>IF(Table1[[#This Row],[Profit$]]&lt;0,"loss","profit")</f>
        <v>profit</v>
      </c>
      <c r="AC927" s="4" t="str">
        <f>IF(Table1[[#This Row],[Discount]]&gt;0.2,"high",IF(Table1[[#This Row],[Discount]]&gt;0.1,"average","low"))</f>
        <v>average</v>
      </c>
      <c r="AD927" s="12">
        <f>Table1[[#This Row],[Profit$]]/Table1[[#This Row],[cost price$]]</f>
        <v>0.53846153846153832</v>
      </c>
    </row>
    <row r="928" spans="1:30" ht="15.75" customHeight="1" x14ac:dyDescent="0.3">
      <c r="A928" s="2">
        <v>927</v>
      </c>
      <c r="B928" s="2" t="s">
        <v>2828</v>
      </c>
      <c r="C928" s="3">
        <v>41895</v>
      </c>
      <c r="D928" s="3" t="str">
        <f>TEXT(Table1[[#This Row],[Order Date]],"MMMM")</f>
        <v>September</v>
      </c>
      <c r="E928" s="3" t="str">
        <f>TEXT(Table1[[#This Row],[Order Date]],"YYYy")</f>
        <v>2014</v>
      </c>
      <c r="F928" s="3">
        <v>41898</v>
      </c>
      <c r="G928" s="2" t="s">
        <v>185</v>
      </c>
      <c r="H928" s="2" t="s">
        <v>2829</v>
      </c>
      <c r="I928" s="2" t="s">
        <v>2830</v>
      </c>
      <c r="J928" s="2" t="s">
        <v>23</v>
      </c>
      <c r="K928" s="2" t="s">
        <v>24</v>
      </c>
      <c r="L928" s="2" t="s">
        <v>143</v>
      </c>
      <c r="M928" s="2" t="s">
        <v>144</v>
      </c>
      <c r="N928" s="2">
        <v>19143</v>
      </c>
      <c r="O928" s="2" t="s">
        <v>145</v>
      </c>
      <c r="P928" s="2" t="s">
        <v>2833</v>
      </c>
      <c r="Q928" s="2" t="s">
        <v>68</v>
      </c>
      <c r="R928" s="2" t="s">
        <v>158</v>
      </c>
      <c r="S928" s="2" t="s">
        <v>2834</v>
      </c>
      <c r="T928" s="6">
        <v>252.00000000000003</v>
      </c>
      <c r="U928" s="2">
        <v>5</v>
      </c>
      <c r="V928" s="9">
        <v>0.2</v>
      </c>
      <c r="W928" s="6">
        <v>53.550000000000004</v>
      </c>
      <c r="X928" s="12">
        <f>Table1[[#This Row],[Profit$]]/Table1[[#This Row],[Sales$]]</f>
        <v>0.21249999999999999</v>
      </c>
      <c r="Y928" s="13">
        <f>Table1[[#This Row],[Sales$]]-Table1[[#This Row],[Profit$]]</f>
        <v>198.45000000000002</v>
      </c>
      <c r="Z928" s="13">
        <f>Table1[[#This Row],[Sales$]]/Table1[[#This Row],[Quantity]]</f>
        <v>50.400000000000006</v>
      </c>
      <c r="AA928" s="13">
        <f>Table1[[#This Row],[Profit$]]/Table1[[#This Row],[Quantity]]</f>
        <v>10.71</v>
      </c>
      <c r="AB928" s="4" t="str">
        <f>IF(Table1[[#This Row],[Profit$]]&lt;0,"loss","profit")</f>
        <v>profit</v>
      </c>
      <c r="AC928" s="4" t="str">
        <f>IF(Table1[[#This Row],[Discount]]&gt;0.2,"high",IF(Table1[[#This Row],[Discount]]&gt;0.1,"average","low"))</f>
        <v>average</v>
      </c>
      <c r="AD928" s="12">
        <f>Table1[[#This Row],[Profit$]]/Table1[[#This Row],[cost price$]]</f>
        <v>0.26984126984126983</v>
      </c>
    </row>
    <row r="929" spans="1:30" ht="15.75" customHeight="1" x14ac:dyDescent="0.3">
      <c r="A929" s="2">
        <v>928</v>
      </c>
      <c r="B929" s="2" t="s">
        <v>2835</v>
      </c>
      <c r="C929" s="3">
        <v>42282</v>
      </c>
      <c r="D929" s="3" t="str">
        <f>TEXT(Table1[[#This Row],[Order Date]],"MMMM")</f>
        <v>October</v>
      </c>
      <c r="E929" s="3" t="str">
        <f>TEXT(Table1[[#This Row],[Order Date]],"YYYy")</f>
        <v>2015</v>
      </c>
      <c r="F929" s="3">
        <v>42286</v>
      </c>
      <c r="G929" s="2" t="s">
        <v>47</v>
      </c>
      <c r="H929" s="2" t="s">
        <v>2836</v>
      </c>
      <c r="I929" s="2" t="s">
        <v>2837</v>
      </c>
      <c r="J929" s="2" t="s">
        <v>99</v>
      </c>
      <c r="K929" s="2" t="s">
        <v>24</v>
      </c>
      <c r="L929" s="2" t="s">
        <v>315</v>
      </c>
      <c r="M929" s="2" t="s">
        <v>316</v>
      </c>
      <c r="N929" s="2">
        <v>22153</v>
      </c>
      <c r="O929" s="2" t="s">
        <v>27</v>
      </c>
      <c r="P929" s="2" t="s">
        <v>1314</v>
      </c>
      <c r="Q929" s="2" t="s">
        <v>43</v>
      </c>
      <c r="R929" s="2" t="s">
        <v>65</v>
      </c>
      <c r="S929" s="2" t="s">
        <v>1315</v>
      </c>
      <c r="T929" s="6">
        <v>46.2</v>
      </c>
      <c r="U929" s="2">
        <v>4</v>
      </c>
      <c r="V929" s="9">
        <v>0</v>
      </c>
      <c r="W929" s="6">
        <v>12.936</v>
      </c>
      <c r="X929" s="12">
        <f>Table1[[#This Row],[Profit$]]/Table1[[#This Row],[Sales$]]</f>
        <v>0.27999999999999997</v>
      </c>
      <c r="Y929" s="13">
        <f>Table1[[#This Row],[Sales$]]-Table1[[#This Row],[Profit$]]</f>
        <v>33.264000000000003</v>
      </c>
      <c r="Z929" s="13">
        <f>Table1[[#This Row],[Sales$]]/Table1[[#This Row],[Quantity]]</f>
        <v>11.55</v>
      </c>
      <c r="AA929" s="13">
        <f>Table1[[#This Row],[Profit$]]/Table1[[#This Row],[Quantity]]</f>
        <v>3.234</v>
      </c>
      <c r="AB929" s="4" t="str">
        <f>IF(Table1[[#This Row],[Profit$]]&lt;0,"loss","profit")</f>
        <v>profit</v>
      </c>
      <c r="AC929" s="4" t="str">
        <f>IF(Table1[[#This Row],[Discount]]&gt;0.2,"high",IF(Table1[[#This Row],[Discount]]&gt;0.1,"average","low"))</f>
        <v>low</v>
      </c>
      <c r="AD929" s="12">
        <f>Table1[[#This Row],[Profit$]]/Table1[[#This Row],[cost price$]]</f>
        <v>0.38888888888888884</v>
      </c>
    </row>
    <row r="930" spans="1:30" ht="15.75" customHeight="1" x14ac:dyDescent="0.3">
      <c r="A930" s="2">
        <v>929</v>
      </c>
      <c r="B930" s="2" t="s">
        <v>2835</v>
      </c>
      <c r="C930" s="3">
        <v>42282</v>
      </c>
      <c r="D930" s="3" t="str">
        <f>TEXT(Table1[[#This Row],[Order Date]],"MMMM")</f>
        <v>October</v>
      </c>
      <c r="E930" s="3" t="str">
        <f>TEXT(Table1[[#This Row],[Order Date]],"YYYy")</f>
        <v>2015</v>
      </c>
      <c r="F930" s="3">
        <v>42286</v>
      </c>
      <c r="G930" s="2" t="s">
        <v>47</v>
      </c>
      <c r="H930" s="2" t="s">
        <v>2836</v>
      </c>
      <c r="I930" s="2" t="s">
        <v>2837</v>
      </c>
      <c r="J930" s="2" t="s">
        <v>99</v>
      </c>
      <c r="K930" s="2" t="s">
        <v>24</v>
      </c>
      <c r="L930" s="2" t="s">
        <v>315</v>
      </c>
      <c r="M930" s="2" t="s">
        <v>316</v>
      </c>
      <c r="N930" s="2">
        <v>22153</v>
      </c>
      <c r="O930" s="2" t="s">
        <v>27</v>
      </c>
      <c r="P930" s="2" t="s">
        <v>1332</v>
      </c>
      <c r="Q930" s="2" t="s">
        <v>43</v>
      </c>
      <c r="R930" s="2" t="s">
        <v>75</v>
      </c>
      <c r="S930" s="2" t="s">
        <v>1333</v>
      </c>
      <c r="T930" s="6">
        <v>28.84</v>
      </c>
      <c r="U930" s="2">
        <v>2</v>
      </c>
      <c r="V930" s="9">
        <v>0</v>
      </c>
      <c r="W930" s="6">
        <v>9.517199999999999</v>
      </c>
      <c r="X930" s="12">
        <f>Table1[[#This Row],[Profit$]]/Table1[[#This Row],[Sales$]]</f>
        <v>0.32999999999999996</v>
      </c>
      <c r="Y930" s="13">
        <f>Table1[[#This Row],[Sales$]]-Table1[[#This Row],[Profit$]]</f>
        <v>19.322800000000001</v>
      </c>
      <c r="Z930" s="13">
        <f>Table1[[#This Row],[Sales$]]/Table1[[#This Row],[Quantity]]</f>
        <v>14.42</v>
      </c>
      <c r="AA930" s="13">
        <f>Table1[[#This Row],[Profit$]]/Table1[[#This Row],[Quantity]]</f>
        <v>4.7585999999999995</v>
      </c>
      <c r="AB930" s="4" t="str">
        <f>IF(Table1[[#This Row],[Profit$]]&lt;0,"loss","profit")</f>
        <v>profit</v>
      </c>
      <c r="AC930" s="4" t="str">
        <f>IF(Table1[[#This Row],[Discount]]&gt;0.2,"high",IF(Table1[[#This Row],[Discount]]&gt;0.1,"average","low"))</f>
        <v>low</v>
      </c>
      <c r="AD930" s="12">
        <f>Table1[[#This Row],[Profit$]]/Table1[[#This Row],[cost price$]]</f>
        <v>0.49253731343283574</v>
      </c>
    </row>
    <row r="931" spans="1:30" ht="15.75" customHeight="1" x14ac:dyDescent="0.3">
      <c r="A931" s="2">
        <v>930</v>
      </c>
      <c r="B931" s="2" t="s">
        <v>2838</v>
      </c>
      <c r="C931" s="3">
        <v>42839</v>
      </c>
      <c r="D931" s="3" t="str">
        <f>TEXT(Table1[[#This Row],[Order Date]],"MMMM")</f>
        <v>April</v>
      </c>
      <c r="E931" s="3" t="str">
        <f>TEXT(Table1[[#This Row],[Order Date]],"YYYy")</f>
        <v>2017</v>
      </c>
      <c r="F931" s="3">
        <v>42842</v>
      </c>
      <c r="G931" s="2" t="s">
        <v>185</v>
      </c>
      <c r="H931" s="2" t="s">
        <v>2245</v>
      </c>
      <c r="I931" s="2" t="s">
        <v>2246</v>
      </c>
      <c r="J931" s="2" t="s">
        <v>23</v>
      </c>
      <c r="K931" s="2" t="s">
        <v>24</v>
      </c>
      <c r="L931" s="2" t="s">
        <v>2839</v>
      </c>
      <c r="M931" s="2" t="s">
        <v>495</v>
      </c>
      <c r="N931" s="2">
        <v>43615</v>
      </c>
      <c r="O931" s="2" t="s">
        <v>145</v>
      </c>
      <c r="P931" s="2" t="s">
        <v>1891</v>
      </c>
      <c r="Q931" s="2" t="s">
        <v>43</v>
      </c>
      <c r="R931" s="2" t="s">
        <v>65</v>
      </c>
      <c r="S931" s="2" t="s">
        <v>1892</v>
      </c>
      <c r="T931" s="6">
        <v>14.592000000000002</v>
      </c>
      <c r="U931" s="2">
        <v>3</v>
      </c>
      <c r="V931" s="9">
        <v>0.2</v>
      </c>
      <c r="W931" s="6">
        <v>2.5535999999999985</v>
      </c>
      <c r="X931" s="12">
        <f>Table1[[#This Row],[Profit$]]/Table1[[#This Row],[Sales$]]</f>
        <v>0.17499999999999988</v>
      </c>
      <c r="Y931" s="13">
        <f>Table1[[#This Row],[Sales$]]-Table1[[#This Row],[Profit$]]</f>
        <v>12.038400000000003</v>
      </c>
      <c r="Z931" s="13">
        <f>Table1[[#This Row],[Sales$]]/Table1[[#This Row],[Quantity]]</f>
        <v>4.8640000000000008</v>
      </c>
      <c r="AA931" s="13">
        <f>Table1[[#This Row],[Profit$]]/Table1[[#This Row],[Quantity]]</f>
        <v>0.85119999999999951</v>
      </c>
      <c r="AB931" s="4" t="str">
        <f>IF(Table1[[#This Row],[Profit$]]&lt;0,"loss","profit")</f>
        <v>profit</v>
      </c>
      <c r="AC931" s="4" t="str">
        <f>IF(Table1[[#This Row],[Discount]]&gt;0.2,"high",IF(Table1[[#This Row],[Discount]]&gt;0.1,"average","low"))</f>
        <v>average</v>
      </c>
      <c r="AD931" s="12">
        <f>Table1[[#This Row],[Profit$]]/Table1[[#This Row],[cost price$]]</f>
        <v>0.21212121212121196</v>
      </c>
    </row>
    <row r="932" spans="1:30" ht="15.75" customHeight="1" x14ac:dyDescent="0.3">
      <c r="A932" s="2">
        <v>931</v>
      </c>
      <c r="B932" s="2" t="s">
        <v>2838</v>
      </c>
      <c r="C932" s="3">
        <v>42839</v>
      </c>
      <c r="D932" s="3" t="str">
        <f>TEXT(Table1[[#This Row],[Order Date]],"MMMM")</f>
        <v>April</v>
      </c>
      <c r="E932" s="3" t="str">
        <f>TEXT(Table1[[#This Row],[Order Date]],"YYYy")</f>
        <v>2017</v>
      </c>
      <c r="F932" s="3">
        <v>42842</v>
      </c>
      <c r="G932" s="2" t="s">
        <v>185</v>
      </c>
      <c r="H932" s="2" t="s">
        <v>2245</v>
      </c>
      <c r="I932" s="2" t="s">
        <v>2246</v>
      </c>
      <c r="J932" s="2" t="s">
        <v>23</v>
      </c>
      <c r="K932" s="2" t="s">
        <v>24</v>
      </c>
      <c r="L932" s="2" t="s">
        <v>2839</v>
      </c>
      <c r="M932" s="2" t="s">
        <v>495</v>
      </c>
      <c r="N932" s="2">
        <v>43615</v>
      </c>
      <c r="O932" s="2" t="s">
        <v>145</v>
      </c>
      <c r="P932" s="2" t="s">
        <v>2840</v>
      </c>
      <c r="Q932" s="2" t="s">
        <v>43</v>
      </c>
      <c r="R932" s="2" t="s">
        <v>65</v>
      </c>
      <c r="S932" s="2" t="s">
        <v>2841</v>
      </c>
      <c r="T932" s="6">
        <v>89.855999999999995</v>
      </c>
      <c r="U932" s="2">
        <v>3</v>
      </c>
      <c r="V932" s="9">
        <v>0.2</v>
      </c>
      <c r="W932" s="6">
        <v>21.340800000000002</v>
      </c>
      <c r="X932" s="12">
        <f>Table1[[#This Row],[Profit$]]/Table1[[#This Row],[Sales$]]</f>
        <v>0.23750000000000004</v>
      </c>
      <c r="Y932" s="13">
        <f>Table1[[#This Row],[Sales$]]-Table1[[#This Row],[Profit$]]</f>
        <v>68.515199999999993</v>
      </c>
      <c r="Z932" s="13">
        <f>Table1[[#This Row],[Sales$]]/Table1[[#This Row],[Quantity]]</f>
        <v>29.951999999999998</v>
      </c>
      <c r="AA932" s="13">
        <f>Table1[[#This Row],[Profit$]]/Table1[[#This Row],[Quantity]]</f>
        <v>7.1136000000000008</v>
      </c>
      <c r="AB932" s="4" t="str">
        <f>IF(Table1[[#This Row],[Profit$]]&lt;0,"loss","profit")</f>
        <v>profit</v>
      </c>
      <c r="AC932" s="4" t="str">
        <f>IF(Table1[[#This Row],[Discount]]&gt;0.2,"high",IF(Table1[[#This Row],[Discount]]&gt;0.1,"average","low"))</f>
        <v>average</v>
      </c>
      <c r="AD932" s="12">
        <f>Table1[[#This Row],[Profit$]]/Table1[[#This Row],[cost price$]]</f>
        <v>0.31147540983606564</v>
      </c>
    </row>
    <row r="933" spans="1:30" ht="15.75" customHeight="1" x14ac:dyDescent="0.3">
      <c r="A933" s="2">
        <v>932</v>
      </c>
      <c r="B933" s="2" t="s">
        <v>2838</v>
      </c>
      <c r="C933" s="3">
        <v>42839</v>
      </c>
      <c r="D933" s="3" t="str">
        <f>TEXT(Table1[[#This Row],[Order Date]],"MMMM")</f>
        <v>April</v>
      </c>
      <c r="E933" s="3" t="str">
        <f>TEXT(Table1[[#This Row],[Order Date]],"YYYy")</f>
        <v>2017</v>
      </c>
      <c r="F933" s="3">
        <v>42842</v>
      </c>
      <c r="G933" s="2" t="s">
        <v>185</v>
      </c>
      <c r="H933" s="2" t="s">
        <v>2245</v>
      </c>
      <c r="I933" s="2" t="s">
        <v>2246</v>
      </c>
      <c r="J933" s="2" t="s">
        <v>23</v>
      </c>
      <c r="K933" s="2" t="s">
        <v>24</v>
      </c>
      <c r="L933" s="2" t="s">
        <v>2839</v>
      </c>
      <c r="M933" s="2" t="s">
        <v>495</v>
      </c>
      <c r="N933" s="2">
        <v>43615</v>
      </c>
      <c r="O933" s="2" t="s">
        <v>145</v>
      </c>
      <c r="P933" s="2" t="s">
        <v>2374</v>
      </c>
      <c r="Q933" s="2" t="s">
        <v>43</v>
      </c>
      <c r="R933" s="2" t="s">
        <v>87</v>
      </c>
      <c r="S933" s="2" t="s">
        <v>2375</v>
      </c>
      <c r="T933" s="6">
        <v>13.872000000000002</v>
      </c>
      <c r="U933" s="2">
        <v>3</v>
      </c>
      <c r="V933" s="9">
        <v>0.2</v>
      </c>
      <c r="W933" s="6">
        <v>5.0286000000000008</v>
      </c>
      <c r="X933" s="12">
        <f>Table1[[#This Row],[Profit$]]/Table1[[#This Row],[Sales$]]</f>
        <v>0.36250000000000004</v>
      </c>
      <c r="Y933" s="13">
        <f>Table1[[#This Row],[Sales$]]-Table1[[#This Row],[Profit$]]</f>
        <v>8.8434000000000008</v>
      </c>
      <c r="Z933" s="13">
        <f>Table1[[#This Row],[Sales$]]/Table1[[#This Row],[Quantity]]</f>
        <v>4.6240000000000006</v>
      </c>
      <c r="AA933" s="13">
        <f>Table1[[#This Row],[Profit$]]/Table1[[#This Row],[Quantity]]</f>
        <v>1.6762000000000004</v>
      </c>
      <c r="AB933" s="4" t="str">
        <f>IF(Table1[[#This Row],[Profit$]]&lt;0,"loss","profit")</f>
        <v>profit</v>
      </c>
      <c r="AC933" s="4" t="str">
        <f>IF(Table1[[#This Row],[Discount]]&gt;0.2,"high",IF(Table1[[#This Row],[Discount]]&gt;0.1,"average","low"))</f>
        <v>average</v>
      </c>
      <c r="AD933" s="12">
        <f>Table1[[#This Row],[Profit$]]/Table1[[#This Row],[cost price$]]</f>
        <v>0.56862745098039225</v>
      </c>
    </row>
    <row r="934" spans="1:30" ht="15.75" customHeight="1" x14ac:dyDescent="0.3">
      <c r="A934" s="2">
        <v>933</v>
      </c>
      <c r="B934" s="2" t="s">
        <v>2842</v>
      </c>
      <c r="C934" s="3">
        <v>42980</v>
      </c>
      <c r="D934" s="3" t="str">
        <f>TEXT(Table1[[#This Row],[Order Date]],"MMMM")</f>
        <v>September</v>
      </c>
      <c r="E934" s="3" t="str">
        <f>TEXT(Table1[[#This Row],[Order Date]],"YYYy")</f>
        <v>2017</v>
      </c>
      <c r="F934" s="3">
        <v>42984</v>
      </c>
      <c r="G934" s="2" t="s">
        <v>47</v>
      </c>
      <c r="H934" s="2" t="s">
        <v>2843</v>
      </c>
      <c r="I934" s="2" t="s">
        <v>2844</v>
      </c>
      <c r="J934" s="2" t="s">
        <v>23</v>
      </c>
      <c r="K934" s="2" t="s">
        <v>24</v>
      </c>
      <c r="L934" s="2" t="s">
        <v>143</v>
      </c>
      <c r="M934" s="2" t="s">
        <v>144</v>
      </c>
      <c r="N934" s="2">
        <v>19140</v>
      </c>
      <c r="O934" s="2" t="s">
        <v>145</v>
      </c>
      <c r="P934" s="2" t="s">
        <v>2845</v>
      </c>
      <c r="Q934" s="2" t="s">
        <v>43</v>
      </c>
      <c r="R934" s="2" t="s">
        <v>87</v>
      </c>
      <c r="S934" s="2" t="s">
        <v>2846</v>
      </c>
      <c r="T934" s="6">
        <v>12.192</v>
      </c>
      <c r="U934" s="2">
        <v>3</v>
      </c>
      <c r="V934" s="9">
        <v>0.2</v>
      </c>
      <c r="W934" s="6">
        <v>4.1147999999999998</v>
      </c>
      <c r="X934" s="12">
        <f>Table1[[#This Row],[Profit$]]/Table1[[#This Row],[Sales$]]</f>
        <v>0.33749999999999997</v>
      </c>
      <c r="Y934" s="13">
        <f>Table1[[#This Row],[Sales$]]-Table1[[#This Row],[Profit$]]</f>
        <v>8.0772000000000013</v>
      </c>
      <c r="Z934" s="13">
        <f>Table1[[#This Row],[Sales$]]/Table1[[#This Row],[Quantity]]</f>
        <v>4.0640000000000001</v>
      </c>
      <c r="AA934" s="13">
        <f>Table1[[#This Row],[Profit$]]/Table1[[#This Row],[Quantity]]</f>
        <v>1.3715999999999999</v>
      </c>
      <c r="AB934" s="4" t="str">
        <f>IF(Table1[[#This Row],[Profit$]]&lt;0,"loss","profit")</f>
        <v>profit</v>
      </c>
      <c r="AC934" s="4" t="str">
        <f>IF(Table1[[#This Row],[Discount]]&gt;0.2,"high",IF(Table1[[#This Row],[Discount]]&gt;0.1,"average","low"))</f>
        <v>average</v>
      </c>
      <c r="AD934" s="12">
        <f>Table1[[#This Row],[Profit$]]/Table1[[#This Row],[cost price$]]</f>
        <v>0.50943396226415083</v>
      </c>
    </row>
    <row r="935" spans="1:30" ht="15.75" customHeight="1" x14ac:dyDescent="0.3">
      <c r="A935" s="2">
        <v>934</v>
      </c>
      <c r="B935" s="2" t="s">
        <v>2847</v>
      </c>
      <c r="C935" s="3">
        <v>42541</v>
      </c>
      <c r="D935" s="3" t="str">
        <f>TEXT(Table1[[#This Row],[Order Date]],"MMMM")</f>
        <v>June</v>
      </c>
      <c r="E935" s="3" t="str">
        <f>TEXT(Table1[[#This Row],[Order Date]],"YYYy")</f>
        <v>2016</v>
      </c>
      <c r="F935" s="3">
        <v>42545</v>
      </c>
      <c r="G935" s="2" t="s">
        <v>47</v>
      </c>
      <c r="H935" s="2" t="s">
        <v>2848</v>
      </c>
      <c r="I935" s="2" t="s">
        <v>2849</v>
      </c>
      <c r="J935" s="2" t="s">
        <v>99</v>
      </c>
      <c r="K935" s="2" t="s">
        <v>24</v>
      </c>
      <c r="L935" s="2" t="s">
        <v>143</v>
      </c>
      <c r="M935" s="2" t="s">
        <v>144</v>
      </c>
      <c r="N935" s="2">
        <v>19120</v>
      </c>
      <c r="O935" s="2" t="s">
        <v>145</v>
      </c>
      <c r="P935" s="2" t="s">
        <v>2850</v>
      </c>
      <c r="Q935" s="2" t="s">
        <v>43</v>
      </c>
      <c r="R935" s="2" t="s">
        <v>87</v>
      </c>
      <c r="S935" s="2" t="s">
        <v>2851</v>
      </c>
      <c r="T935" s="6">
        <v>45.056000000000004</v>
      </c>
      <c r="U935" s="2">
        <v>8</v>
      </c>
      <c r="V935" s="9">
        <v>0.2</v>
      </c>
      <c r="W935" s="6">
        <v>15.206399999999997</v>
      </c>
      <c r="X935" s="12">
        <f>Table1[[#This Row],[Profit$]]/Table1[[#This Row],[Sales$]]</f>
        <v>0.33749999999999991</v>
      </c>
      <c r="Y935" s="13">
        <f>Table1[[#This Row],[Sales$]]-Table1[[#This Row],[Profit$]]</f>
        <v>29.849600000000009</v>
      </c>
      <c r="Z935" s="13">
        <f>Table1[[#This Row],[Sales$]]/Table1[[#This Row],[Quantity]]</f>
        <v>5.6320000000000006</v>
      </c>
      <c r="AA935" s="13">
        <f>Table1[[#This Row],[Profit$]]/Table1[[#This Row],[Quantity]]</f>
        <v>1.9007999999999996</v>
      </c>
      <c r="AB935" s="4" t="str">
        <f>IF(Table1[[#This Row],[Profit$]]&lt;0,"loss","profit")</f>
        <v>profit</v>
      </c>
      <c r="AC935" s="4" t="str">
        <f>IF(Table1[[#This Row],[Discount]]&gt;0.2,"high",IF(Table1[[#This Row],[Discount]]&gt;0.1,"average","low"))</f>
        <v>average</v>
      </c>
      <c r="AD935" s="12">
        <f>Table1[[#This Row],[Profit$]]/Table1[[#This Row],[cost price$]]</f>
        <v>0.50943396226415072</v>
      </c>
    </row>
    <row r="936" spans="1:30" ht="15.75" customHeight="1" x14ac:dyDescent="0.3">
      <c r="A936" s="2">
        <v>935</v>
      </c>
      <c r="B936" s="2" t="s">
        <v>2847</v>
      </c>
      <c r="C936" s="3">
        <v>42541</v>
      </c>
      <c r="D936" s="3" t="str">
        <f>TEXT(Table1[[#This Row],[Order Date]],"MMMM")</f>
        <v>June</v>
      </c>
      <c r="E936" s="3" t="str">
        <f>TEXT(Table1[[#This Row],[Order Date]],"YYYy")</f>
        <v>2016</v>
      </c>
      <c r="F936" s="3">
        <v>42545</v>
      </c>
      <c r="G936" s="2" t="s">
        <v>47</v>
      </c>
      <c r="H936" s="2" t="s">
        <v>2848</v>
      </c>
      <c r="I936" s="2" t="s">
        <v>2849</v>
      </c>
      <c r="J936" s="2" t="s">
        <v>99</v>
      </c>
      <c r="K936" s="2" t="s">
        <v>24</v>
      </c>
      <c r="L936" s="2" t="s">
        <v>143</v>
      </c>
      <c r="M936" s="2" t="s">
        <v>144</v>
      </c>
      <c r="N936" s="2">
        <v>19120</v>
      </c>
      <c r="O936" s="2" t="s">
        <v>145</v>
      </c>
      <c r="P936" s="2" t="s">
        <v>2852</v>
      </c>
      <c r="Q936" s="2" t="s">
        <v>43</v>
      </c>
      <c r="R936" s="2" t="s">
        <v>72</v>
      </c>
      <c r="S936" s="2" t="s">
        <v>2853</v>
      </c>
      <c r="T936" s="6">
        <v>29.718000000000007</v>
      </c>
      <c r="U936" s="2">
        <v>6</v>
      </c>
      <c r="V936" s="9">
        <v>0.7</v>
      </c>
      <c r="W936" s="6">
        <v>-21.793199999999992</v>
      </c>
      <c r="X936" s="12">
        <f>Table1[[#This Row],[Profit$]]/Table1[[#This Row],[Sales$]]</f>
        <v>-0.73333333333333284</v>
      </c>
      <c r="Y936" s="13">
        <f>Table1[[#This Row],[Sales$]]-Table1[[#This Row],[Profit$]]</f>
        <v>51.511200000000002</v>
      </c>
      <c r="Z936" s="13">
        <f>Table1[[#This Row],[Sales$]]/Table1[[#This Row],[Quantity]]</f>
        <v>4.9530000000000012</v>
      </c>
      <c r="AA936" s="13">
        <f>Table1[[#This Row],[Profit$]]/Table1[[#This Row],[Quantity]]</f>
        <v>-3.6321999999999988</v>
      </c>
      <c r="AB936" s="4" t="str">
        <f>IF(Table1[[#This Row],[Profit$]]&lt;0,"loss","profit")</f>
        <v>loss</v>
      </c>
      <c r="AC936" s="4" t="str">
        <f>IF(Table1[[#This Row],[Discount]]&gt;0.2,"high",IF(Table1[[#This Row],[Discount]]&gt;0.1,"average","low"))</f>
        <v>high</v>
      </c>
      <c r="AD936" s="12">
        <f>Table1[[#This Row],[Profit$]]/Table1[[#This Row],[cost price$]]</f>
        <v>-0.42307692307692291</v>
      </c>
    </row>
    <row r="937" spans="1:30" ht="15.75" customHeight="1" x14ac:dyDescent="0.3">
      <c r="A937" s="2">
        <v>936</v>
      </c>
      <c r="B937" s="2" t="s">
        <v>2847</v>
      </c>
      <c r="C937" s="3">
        <v>42541</v>
      </c>
      <c r="D937" s="3" t="str">
        <f>TEXT(Table1[[#This Row],[Order Date]],"MMMM")</f>
        <v>June</v>
      </c>
      <c r="E937" s="3" t="str">
        <f>TEXT(Table1[[#This Row],[Order Date]],"YYYy")</f>
        <v>2016</v>
      </c>
      <c r="F937" s="3">
        <v>42545</v>
      </c>
      <c r="G937" s="2" t="s">
        <v>47</v>
      </c>
      <c r="H937" s="2" t="s">
        <v>2848</v>
      </c>
      <c r="I937" s="2" t="s">
        <v>2849</v>
      </c>
      <c r="J937" s="2" t="s">
        <v>99</v>
      </c>
      <c r="K937" s="2" t="s">
        <v>24</v>
      </c>
      <c r="L937" s="2" t="s">
        <v>143</v>
      </c>
      <c r="M937" s="2" t="s">
        <v>144</v>
      </c>
      <c r="N937" s="2">
        <v>19120</v>
      </c>
      <c r="O937" s="2" t="s">
        <v>145</v>
      </c>
      <c r="P937" s="2" t="s">
        <v>2646</v>
      </c>
      <c r="Q937" s="2" t="s">
        <v>43</v>
      </c>
      <c r="R937" s="2" t="s">
        <v>87</v>
      </c>
      <c r="S937" s="2" t="s">
        <v>2647</v>
      </c>
      <c r="T937" s="6">
        <v>15.552000000000003</v>
      </c>
      <c r="U937" s="2">
        <v>3</v>
      </c>
      <c r="V937" s="9">
        <v>0.2</v>
      </c>
      <c r="W937" s="6">
        <v>5.4432</v>
      </c>
      <c r="X937" s="12">
        <f>Table1[[#This Row],[Profit$]]/Table1[[#This Row],[Sales$]]</f>
        <v>0.34999999999999992</v>
      </c>
      <c r="Y937" s="13">
        <f>Table1[[#This Row],[Sales$]]-Table1[[#This Row],[Profit$]]</f>
        <v>10.108800000000002</v>
      </c>
      <c r="Z937" s="13">
        <f>Table1[[#This Row],[Sales$]]/Table1[[#This Row],[Quantity]]</f>
        <v>5.1840000000000011</v>
      </c>
      <c r="AA937" s="13">
        <f>Table1[[#This Row],[Profit$]]/Table1[[#This Row],[Quantity]]</f>
        <v>1.8144</v>
      </c>
      <c r="AB937" s="4" t="str">
        <f>IF(Table1[[#This Row],[Profit$]]&lt;0,"loss","profit")</f>
        <v>profit</v>
      </c>
      <c r="AC937" s="4" t="str">
        <f>IF(Table1[[#This Row],[Discount]]&gt;0.2,"high",IF(Table1[[#This Row],[Discount]]&gt;0.1,"average","low"))</f>
        <v>average</v>
      </c>
      <c r="AD937" s="12">
        <f>Table1[[#This Row],[Profit$]]/Table1[[#This Row],[cost price$]]</f>
        <v>0.53846153846153832</v>
      </c>
    </row>
    <row r="938" spans="1:30" ht="15.75" customHeight="1" x14ac:dyDescent="0.3">
      <c r="A938" s="2">
        <v>937</v>
      </c>
      <c r="B938" s="2" t="s">
        <v>2847</v>
      </c>
      <c r="C938" s="3">
        <v>42541</v>
      </c>
      <c r="D938" s="3" t="str">
        <f>TEXT(Table1[[#This Row],[Order Date]],"MMMM")</f>
        <v>June</v>
      </c>
      <c r="E938" s="3" t="str">
        <f>TEXT(Table1[[#This Row],[Order Date]],"YYYy")</f>
        <v>2016</v>
      </c>
      <c r="F938" s="3">
        <v>42545</v>
      </c>
      <c r="G938" s="2" t="s">
        <v>47</v>
      </c>
      <c r="H938" s="2" t="s">
        <v>2848</v>
      </c>
      <c r="I938" s="2" t="s">
        <v>2849</v>
      </c>
      <c r="J938" s="2" t="s">
        <v>99</v>
      </c>
      <c r="K938" s="2" t="s">
        <v>24</v>
      </c>
      <c r="L938" s="2" t="s">
        <v>143</v>
      </c>
      <c r="M938" s="2" t="s">
        <v>144</v>
      </c>
      <c r="N938" s="2">
        <v>19120</v>
      </c>
      <c r="O938" s="2" t="s">
        <v>145</v>
      </c>
      <c r="P938" s="2" t="s">
        <v>595</v>
      </c>
      <c r="Q938" s="2" t="s">
        <v>43</v>
      </c>
      <c r="R938" s="2" t="s">
        <v>75</v>
      </c>
      <c r="S938" s="2" t="s">
        <v>596</v>
      </c>
      <c r="T938" s="6">
        <v>447.69600000000003</v>
      </c>
      <c r="U938" s="2">
        <v>2</v>
      </c>
      <c r="V938" s="9">
        <v>0.2</v>
      </c>
      <c r="W938" s="6">
        <v>33.577199999999976</v>
      </c>
      <c r="X938" s="12">
        <f>Table1[[#This Row],[Profit$]]/Table1[[#This Row],[Sales$]]</f>
        <v>7.4999999999999942E-2</v>
      </c>
      <c r="Y938" s="13">
        <f>Table1[[#This Row],[Sales$]]-Table1[[#This Row],[Profit$]]</f>
        <v>414.11880000000008</v>
      </c>
      <c r="Z938" s="13">
        <f>Table1[[#This Row],[Sales$]]/Table1[[#This Row],[Quantity]]</f>
        <v>223.84800000000001</v>
      </c>
      <c r="AA938" s="13">
        <f>Table1[[#This Row],[Profit$]]/Table1[[#This Row],[Quantity]]</f>
        <v>16.788599999999988</v>
      </c>
      <c r="AB938" s="4" t="str">
        <f>IF(Table1[[#This Row],[Profit$]]&lt;0,"loss","profit")</f>
        <v>profit</v>
      </c>
      <c r="AC938" s="4" t="str">
        <f>IF(Table1[[#This Row],[Discount]]&gt;0.2,"high",IF(Table1[[#This Row],[Discount]]&gt;0.1,"average","low"))</f>
        <v>average</v>
      </c>
      <c r="AD938" s="12">
        <f>Table1[[#This Row],[Profit$]]/Table1[[#This Row],[cost price$]]</f>
        <v>8.1081081081081002E-2</v>
      </c>
    </row>
    <row r="939" spans="1:30" ht="15.75" customHeight="1" x14ac:dyDescent="0.3">
      <c r="A939" s="2">
        <v>938</v>
      </c>
      <c r="B939" s="2" t="s">
        <v>2854</v>
      </c>
      <c r="C939" s="3">
        <v>43044</v>
      </c>
      <c r="D939" s="3" t="str">
        <f>TEXT(Table1[[#This Row],[Order Date]],"MMMM")</f>
        <v>November</v>
      </c>
      <c r="E939" s="3" t="str">
        <f>TEXT(Table1[[#This Row],[Order Date]],"YYYy")</f>
        <v>2017</v>
      </c>
      <c r="F939" s="3">
        <v>43045</v>
      </c>
      <c r="G939" s="2" t="s">
        <v>185</v>
      </c>
      <c r="H939" s="2" t="s">
        <v>212</v>
      </c>
      <c r="I939" s="2" t="s">
        <v>213</v>
      </c>
      <c r="J939" s="2" t="s">
        <v>38</v>
      </c>
      <c r="K939" s="2" t="s">
        <v>24</v>
      </c>
      <c r="L939" s="2" t="s">
        <v>2855</v>
      </c>
      <c r="M939" s="2" t="s">
        <v>666</v>
      </c>
      <c r="N939" s="2">
        <v>87401</v>
      </c>
      <c r="O939" s="2" t="s">
        <v>41</v>
      </c>
      <c r="P939" s="2" t="s">
        <v>1312</v>
      </c>
      <c r="Q939" s="2" t="s">
        <v>68</v>
      </c>
      <c r="R939" s="2" t="s">
        <v>158</v>
      </c>
      <c r="S939" s="2" t="s">
        <v>1313</v>
      </c>
      <c r="T939" s="6">
        <v>159.99</v>
      </c>
      <c r="U939" s="2">
        <v>1</v>
      </c>
      <c r="V939" s="9">
        <v>0</v>
      </c>
      <c r="W939" s="6">
        <v>54.396599999999992</v>
      </c>
      <c r="X939" s="12">
        <f>Table1[[#This Row],[Profit$]]/Table1[[#This Row],[Sales$]]</f>
        <v>0.33999999999999991</v>
      </c>
      <c r="Y939" s="13">
        <f>Table1[[#This Row],[Sales$]]-Table1[[#This Row],[Profit$]]</f>
        <v>105.59340000000002</v>
      </c>
      <c r="Z939" s="13">
        <f>Table1[[#This Row],[Sales$]]/Table1[[#This Row],[Quantity]]</f>
        <v>159.99</v>
      </c>
      <c r="AA939" s="13">
        <f>Table1[[#This Row],[Profit$]]/Table1[[#This Row],[Quantity]]</f>
        <v>54.396599999999992</v>
      </c>
      <c r="AB939" s="4" t="str">
        <f>IF(Table1[[#This Row],[Profit$]]&lt;0,"loss","profit")</f>
        <v>profit</v>
      </c>
      <c r="AC939" s="4" t="str">
        <f>IF(Table1[[#This Row],[Discount]]&gt;0.2,"high",IF(Table1[[#This Row],[Discount]]&gt;0.1,"average","low"))</f>
        <v>low</v>
      </c>
      <c r="AD939" s="12">
        <f>Table1[[#This Row],[Profit$]]/Table1[[#This Row],[cost price$]]</f>
        <v>0.51515151515151503</v>
      </c>
    </row>
    <row r="940" spans="1:30" ht="15.75" customHeight="1" x14ac:dyDescent="0.3">
      <c r="A940" s="2">
        <v>939</v>
      </c>
      <c r="B940" s="2" t="s">
        <v>2856</v>
      </c>
      <c r="C940" s="3">
        <v>42351</v>
      </c>
      <c r="D940" s="3" t="str">
        <f>TEXT(Table1[[#This Row],[Order Date]],"MMMM")</f>
        <v>December</v>
      </c>
      <c r="E940" s="3" t="str">
        <f>TEXT(Table1[[#This Row],[Order Date]],"YYYy")</f>
        <v>2015</v>
      </c>
      <c r="F940" s="3">
        <v>42355</v>
      </c>
      <c r="G940" s="2" t="s">
        <v>47</v>
      </c>
      <c r="H940" s="2" t="s">
        <v>2857</v>
      </c>
      <c r="I940" s="2" t="s">
        <v>2858</v>
      </c>
      <c r="J940" s="2" t="s">
        <v>38</v>
      </c>
      <c r="K940" s="2" t="s">
        <v>24</v>
      </c>
      <c r="L940" s="2" t="s">
        <v>2859</v>
      </c>
      <c r="M940" s="2" t="s">
        <v>40</v>
      </c>
      <c r="N940" s="2">
        <v>92503</v>
      </c>
      <c r="O940" s="2" t="s">
        <v>41</v>
      </c>
      <c r="P940" s="2" t="s">
        <v>2860</v>
      </c>
      <c r="Q940" s="2" t="s">
        <v>43</v>
      </c>
      <c r="R940" s="2" t="s">
        <v>87</v>
      </c>
      <c r="S940" s="2" t="s">
        <v>2861</v>
      </c>
      <c r="T940" s="6">
        <v>12.96</v>
      </c>
      <c r="U940" s="2">
        <v>2</v>
      </c>
      <c r="V940" s="9">
        <v>0</v>
      </c>
      <c r="W940" s="6">
        <v>6.2208000000000006</v>
      </c>
      <c r="X940" s="12">
        <f>Table1[[#This Row],[Profit$]]/Table1[[#This Row],[Sales$]]</f>
        <v>0.48000000000000004</v>
      </c>
      <c r="Y940" s="13">
        <f>Table1[[#This Row],[Sales$]]-Table1[[#This Row],[Profit$]]</f>
        <v>6.7392000000000003</v>
      </c>
      <c r="Z940" s="13">
        <f>Table1[[#This Row],[Sales$]]/Table1[[#This Row],[Quantity]]</f>
        <v>6.48</v>
      </c>
      <c r="AA940" s="13">
        <f>Table1[[#This Row],[Profit$]]/Table1[[#This Row],[Quantity]]</f>
        <v>3.1104000000000003</v>
      </c>
      <c r="AB940" s="4" t="str">
        <f>IF(Table1[[#This Row],[Profit$]]&lt;0,"loss","profit")</f>
        <v>profit</v>
      </c>
      <c r="AC940" s="4" t="str">
        <f>IF(Table1[[#This Row],[Discount]]&gt;0.2,"high",IF(Table1[[#This Row],[Discount]]&gt;0.1,"average","low"))</f>
        <v>low</v>
      </c>
      <c r="AD940" s="12">
        <f>Table1[[#This Row],[Profit$]]/Table1[[#This Row],[cost price$]]</f>
        <v>0.92307692307692313</v>
      </c>
    </row>
    <row r="941" spans="1:30" ht="15.75" customHeight="1" x14ac:dyDescent="0.3">
      <c r="A941" s="2">
        <v>940</v>
      </c>
      <c r="B941" s="2" t="s">
        <v>2856</v>
      </c>
      <c r="C941" s="3">
        <v>42351</v>
      </c>
      <c r="D941" s="3" t="str">
        <f>TEXT(Table1[[#This Row],[Order Date]],"MMMM")</f>
        <v>December</v>
      </c>
      <c r="E941" s="3" t="str">
        <f>TEXT(Table1[[#This Row],[Order Date]],"YYYy")</f>
        <v>2015</v>
      </c>
      <c r="F941" s="3">
        <v>42355</v>
      </c>
      <c r="G941" s="2" t="s">
        <v>47</v>
      </c>
      <c r="H941" s="2" t="s">
        <v>2857</v>
      </c>
      <c r="I941" s="2" t="s">
        <v>2858</v>
      </c>
      <c r="J941" s="2" t="s">
        <v>38</v>
      </c>
      <c r="K941" s="2" t="s">
        <v>24</v>
      </c>
      <c r="L941" s="2" t="s">
        <v>2859</v>
      </c>
      <c r="M941" s="2" t="s">
        <v>40</v>
      </c>
      <c r="N941" s="2">
        <v>92503</v>
      </c>
      <c r="O941" s="2" t="s">
        <v>41</v>
      </c>
      <c r="P941" s="2" t="s">
        <v>2862</v>
      </c>
      <c r="Q941" s="2" t="s">
        <v>43</v>
      </c>
      <c r="R941" s="2" t="s">
        <v>75</v>
      </c>
      <c r="S941" s="2" t="s">
        <v>2863</v>
      </c>
      <c r="T941" s="6">
        <v>134.47999999999999</v>
      </c>
      <c r="U941" s="2">
        <v>4</v>
      </c>
      <c r="V941" s="9">
        <v>0</v>
      </c>
      <c r="W941" s="6">
        <v>34.964799999999997</v>
      </c>
      <c r="X941" s="12">
        <f>Table1[[#This Row],[Profit$]]/Table1[[#This Row],[Sales$]]</f>
        <v>0.26</v>
      </c>
      <c r="Y941" s="13">
        <f>Table1[[#This Row],[Sales$]]-Table1[[#This Row],[Profit$]]</f>
        <v>99.515199999999993</v>
      </c>
      <c r="Z941" s="13">
        <f>Table1[[#This Row],[Sales$]]/Table1[[#This Row],[Quantity]]</f>
        <v>33.619999999999997</v>
      </c>
      <c r="AA941" s="13">
        <f>Table1[[#This Row],[Profit$]]/Table1[[#This Row],[Quantity]]</f>
        <v>8.7411999999999992</v>
      </c>
      <c r="AB941" s="4" t="str">
        <f>IF(Table1[[#This Row],[Profit$]]&lt;0,"loss","profit")</f>
        <v>profit</v>
      </c>
      <c r="AC941" s="4" t="str">
        <f>IF(Table1[[#This Row],[Discount]]&gt;0.2,"high",IF(Table1[[#This Row],[Discount]]&gt;0.1,"average","low"))</f>
        <v>low</v>
      </c>
      <c r="AD941" s="12">
        <f>Table1[[#This Row],[Profit$]]/Table1[[#This Row],[cost price$]]</f>
        <v>0.35135135135135137</v>
      </c>
    </row>
    <row r="942" spans="1:30" ht="15.75" customHeight="1" x14ac:dyDescent="0.3">
      <c r="A942" s="2">
        <v>941</v>
      </c>
      <c r="B942" s="2" t="s">
        <v>2864</v>
      </c>
      <c r="C942" s="3">
        <v>42540</v>
      </c>
      <c r="D942" s="3" t="str">
        <f>TEXT(Table1[[#This Row],[Order Date]],"MMMM")</f>
        <v>June</v>
      </c>
      <c r="E942" s="3" t="str">
        <f>TEXT(Table1[[#This Row],[Order Date]],"YYYy")</f>
        <v>2016</v>
      </c>
      <c r="F942" s="3">
        <v>42541</v>
      </c>
      <c r="G942" s="2" t="s">
        <v>185</v>
      </c>
      <c r="H942" s="2" t="s">
        <v>2865</v>
      </c>
      <c r="I942" s="2" t="s">
        <v>2866</v>
      </c>
      <c r="J942" s="2" t="s">
        <v>38</v>
      </c>
      <c r="K942" s="2" t="s">
        <v>24</v>
      </c>
      <c r="L942" s="2" t="s">
        <v>124</v>
      </c>
      <c r="M942" s="2" t="s">
        <v>40</v>
      </c>
      <c r="N942" s="2">
        <v>94110</v>
      </c>
      <c r="O942" s="2" t="s">
        <v>41</v>
      </c>
      <c r="P942" s="2" t="s">
        <v>2867</v>
      </c>
      <c r="Q942" s="2" t="s">
        <v>43</v>
      </c>
      <c r="R942" s="2" t="s">
        <v>87</v>
      </c>
      <c r="S942" s="2" t="s">
        <v>2868</v>
      </c>
      <c r="T942" s="6">
        <v>17.12</v>
      </c>
      <c r="U942" s="2">
        <v>2</v>
      </c>
      <c r="V942" s="9">
        <v>0</v>
      </c>
      <c r="W942" s="6">
        <v>8.0464000000000002</v>
      </c>
      <c r="X942" s="12">
        <f>Table1[[#This Row],[Profit$]]/Table1[[#This Row],[Sales$]]</f>
        <v>0.47</v>
      </c>
      <c r="Y942" s="13">
        <f>Table1[[#This Row],[Sales$]]-Table1[[#This Row],[Profit$]]</f>
        <v>9.0736000000000008</v>
      </c>
      <c r="Z942" s="13">
        <f>Table1[[#This Row],[Sales$]]/Table1[[#This Row],[Quantity]]</f>
        <v>8.56</v>
      </c>
      <c r="AA942" s="13">
        <f>Table1[[#This Row],[Profit$]]/Table1[[#This Row],[Quantity]]</f>
        <v>4.0232000000000001</v>
      </c>
      <c r="AB942" s="4" t="str">
        <f>IF(Table1[[#This Row],[Profit$]]&lt;0,"loss","profit")</f>
        <v>profit</v>
      </c>
      <c r="AC942" s="4" t="str">
        <f>IF(Table1[[#This Row],[Discount]]&gt;0.2,"high",IF(Table1[[#This Row],[Discount]]&gt;0.1,"average","low"))</f>
        <v>low</v>
      </c>
      <c r="AD942" s="12">
        <f>Table1[[#This Row],[Profit$]]/Table1[[#This Row],[cost price$]]</f>
        <v>0.88679245283018859</v>
      </c>
    </row>
    <row r="943" spans="1:30" ht="15.75" customHeight="1" x14ac:dyDescent="0.3">
      <c r="A943" s="2">
        <v>942</v>
      </c>
      <c r="B943" s="2" t="s">
        <v>2869</v>
      </c>
      <c r="C943" s="3">
        <v>42717</v>
      </c>
      <c r="D943" s="3" t="str">
        <f>TEXT(Table1[[#This Row],[Order Date]],"MMMM")</f>
        <v>December</v>
      </c>
      <c r="E943" s="3" t="str">
        <f>TEXT(Table1[[#This Row],[Order Date]],"YYYy")</f>
        <v>2016</v>
      </c>
      <c r="F943" s="3">
        <v>42724</v>
      </c>
      <c r="G943" s="2" t="s">
        <v>47</v>
      </c>
      <c r="H943" s="2" t="s">
        <v>2810</v>
      </c>
      <c r="I943" s="2" t="s">
        <v>2811</v>
      </c>
      <c r="J943" s="2" t="s">
        <v>38</v>
      </c>
      <c r="K943" s="2" t="s">
        <v>24</v>
      </c>
      <c r="L943" s="2" t="s">
        <v>2870</v>
      </c>
      <c r="M943" s="2" t="s">
        <v>40</v>
      </c>
      <c r="N943" s="2">
        <v>90503</v>
      </c>
      <c r="O943" s="2" t="s">
        <v>41</v>
      </c>
      <c r="P943" s="2" t="s">
        <v>2871</v>
      </c>
      <c r="Q943" s="2" t="s">
        <v>43</v>
      </c>
      <c r="R943" s="2" t="s">
        <v>72</v>
      </c>
      <c r="S943" s="2" t="s">
        <v>2872</v>
      </c>
      <c r="T943" s="6">
        <v>6.0960000000000001</v>
      </c>
      <c r="U943" s="2">
        <v>2</v>
      </c>
      <c r="V943" s="9">
        <v>0.2</v>
      </c>
      <c r="W943" s="6">
        <v>2.2098</v>
      </c>
      <c r="X943" s="12">
        <f>Table1[[#This Row],[Profit$]]/Table1[[#This Row],[Sales$]]</f>
        <v>0.36249999999999999</v>
      </c>
      <c r="Y943" s="13">
        <f>Table1[[#This Row],[Sales$]]-Table1[[#This Row],[Profit$]]</f>
        <v>3.8862000000000001</v>
      </c>
      <c r="Z943" s="13">
        <f>Table1[[#This Row],[Sales$]]/Table1[[#This Row],[Quantity]]</f>
        <v>3.048</v>
      </c>
      <c r="AA943" s="13">
        <f>Table1[[#This Row],[Profit$]]/Table1[[#This Row],[Quantity]]</f>
        <v>1.1049</v>
      </c>
      <c r="AB943" s="4" t="str">
        <f>IF(Table1[[#This Row],[Profit$]]&lt;0,"loss","profit")</f>
        <v>profit</v>
      </c>
      <c r="AC943" s="4" t="str">
        <f>IF(Table1[[#This Row],[Discount]]&gt;0.2,"high",IF(Table1[[#This Row],[Discount]]&gt;0.1,"average","low"))</f>
        <v>average</v>
      </c>
      <c r="AD943" s="12">
        <f>Table1[[#This Row],[Profit$]]/Table1[[#This Row],[cost price$]]</f>
        <v>0.56862745098039214</v>
      </c>
    </row>
    <row r="944" spans="1:30" ht="15.75" customHeight="1" x14ac:dyDescent="0.3">
      <c r="A944" s="2">
        <v>943</v>
      </c>
      <c r="B944" s="2" t="s">
        <v>2869</v>
      </c>
      <c r="C944" s="3">
        <v>42717</v>
      </c>
      <c r="D944" s="3" t="str">
        <f>TEXT(Table1[[#This Row],[Order Date]],"MMMM")</f>
        <v>December</v>
      </c>
      <c r="E944" s="3" t="str">
        <f>TEXT(Table1[[#This Row],[Order Date]],"YYYy")</f>
        <v>2016</v>
      </c>
      <c r="F944" s="3">
        <v>42724</v>
      </c>
      <c r="G944" s="2" t="s">
        <v>47</v>
      </c>
      <c r="H944" s="2" t="s">
        <v>2810</v>
      </c>
      <c r="I944" s="2" t="s">
        <v>2811</v>
      </c>
      <c r="J944" s="2" t="s">
        <v>38</v>
      </c>
      <c r="K944" s="2" t="s">
        <v>24</v>
      </c>
      <c r="L944" s="2" t="s">
        <v>2870</v>
      </c>
      <c r="M944" s="2" t="s">
        <v>40</v>
      </c>
      <c r="N944" s="2">
        <v>90503</v>
      </c>
      <c r="O944" s="2" t="s">
        <v>41</v>
      </c>
      <c r="P944" s="2" t="s">
        <v>52</v>
      </c>
      <c r="Q944" s="2" t="s">
        <v>29</v>
      </c>
      <c r="R944" s="2" t="s">
        <v>53</v>
      </c>
      <c r="S944" s="2" t="s">
        <v>54</v>
      </c>
      <c r="T944" s="6">
        <v>1114.2719999999999</v>
      </c>
      <c r="U944" s="2">
        <v>4</v>
      </c>
      <c r="V944" s="9">
        <v>0.2</v>
      </c>
      <c r="W944" s="6">
        <v>41.785200000000032</v>
      </c>
      <c r="X944" s="12">
        <f>Table1[[#This Row],[Profit$]]/Table1[[#This Row],[Sales$]]</f>
        <v>3.7500000000000033E-2</v>
      </c>
      <c r="Y944" s="13">
        <f>Table1[[#This Row],[Sales$]]-Table1[[#This Row],[Profit$]]</f>
        <v>1072.4867999999999</v>
      </c>
      <c r="Z944" s="13">
        <f>Table1[[#This Row],[Sales$]]/Table1[[#This Row],[Quantity]]</f>
        <v>278.56799999999998</v>
      </c>
      <c r="AA944" s="13">
        <f>Table1[[#This Row],[Profit$]]/Table1[[#This Row],[Quantity]]</f>
        <v>10.446300000000008</v>
      </c>
      <c r="AB944" s="4" t="str">
        <f>IF(Table1[[#This Row],[Profit$]]&lt;0,"loss","profit")</f>
        <v>profit</v>
      </c>
      <c r="AC944" s="4" t="str">
        <f>IF(Table1[[#This Row],[Discount]]&gt;0.2,"high",IF(Table1[[#This Row],[Discount]]&gt;0.1,"average","low"))</f>
        <v>average</v>
      </c>
      <c r="AD944" s="12">
        <f>Table1[[#This Row],[Profit$]]/Table1[[#This Row],[cost price$]]</f>
        <v>3.8961038961038995E-2</v>
      </c>
    </row>
    <row r="945" spans="1:30" ht="15.75" customHeight="1" x14ac:dyDescent="0.3">
      <c r="A945" s="2">
        <v>944</v>
      </c>
      <c r="B945" s="2" t="s">
        <v>2873</v>
      </c>
      <c r="C945" s="3">
        <v>42153</v>
      </c>
      <c r="D945" s="3" t="str">
        <f>TEXT(Table1[[#This Row],[Order Date]],"MMMM")</f>
        <v>May</v>
      </c>
      <c r="E945" s="3" t="str">
        <f>TEXT(Table1[[#This Row],[Order Date]],"YYYy")</f>
        <v>2015</v>
      </c>
      <c r="F945" s="3">
        <v>42158</v>
      </c>
      <c r="G945" s="2" t="s">
        <v>47</v>
      </c>
      <c r="H945" s="2" t="s">
        <v>1202</v>
      </c>
      <c r="I945" s="2" t="s">
        <v>1203</v>
      </c>
      <c r="J945" s="2" t="s">
        <v>23</v>
      </c>
      <c r="K945" s="2" t="s">
        <v>24</v>
      </c>
      <c r="L945" s="2" t="s">
        <v>92</v>
      </c>
      <c r="M945" s="2" t="s">
        <v>93</v>
      </c>
      <c r="N945" s="2">
        <v>98105</v>
      </c>
      <c r="O945" s="2" t="s">
        <v>41</v>
      </c>
      <c r="P945" s="2" t="s">
        <v>1983</v>
      </c>
      <c r="Q945" s="2" t="s">
        <v>43</v>
      </c>
      <c r="R945" s="2" t="s">
        <v>87</v>
      </c>
      <c r="S945" s="2" t="s">
        <v>1984</v>
      </c>
      <c r="T945" s="6">
        <v>32.400000000000006</v>
      </c>
      <c r="U945" s="2">
        <v>5</v>
      </c>
      <c r="V945" s="9">
        <v>0</v>
      </c>
      <c r="W945" s="6">
        <v>15.552000000000001</v>
      </c>
      <c r="X945" s="12">
        <f>Table1[[#This Row],[Profit$]]/Table1[[#This Row],[Sales$]]</f>
        <v>0.48</v>
      </c>
      <c r="Y945" s="13">
        <f>Table1[[#This Row],[Sales$]]-Table1[[#This Row],[Profit$]]</f>
        <v>16.848000000000006</v>
      </c>
      <c r="Z945" s="13">
        <f>Table1[[#This Row],[Sales$]]/Table1[[#This Row],[Quantity]]</f>
        <v>6.4800000000000013</v>
      </c>
      <c r="AA945" s="13">
        <f>Table1[[#This Row],[Profit$]]/Table1[[#This Row],[Quantity]]</f>
        <v>3.1104000000000003</v>
      </c>
      <c r="AB945" s="4" t="str">
        <f>IF(Table1[[#This Row],[Profit$]]&lt;0,"loss","profit")</f>
        <v>profit</v>
      </c>
      <c r="AC945" s="4" t="str">
        <f>IF(Table1[[#This Row],[Discount]]&gt;0.2,"high",IF(Table1[[#This Row],[Discount]]&gt;0.1,"average","low"))</f>
        <v>low</v>
      </c>
      <c r="AD945" s="12">
        <f>Table1[[#This Row],[Profit$]]/Table1[[#This Row],[cost price$]]</f>
        <v>0.9230769230769228</v>
      </c>
    </row>
    <row r="946" spans="1:30" ht="15.75" customHeight="1" x14ac:dyDescent="0.3">
      <c r="A946" s="2">
        <v>945</v>
      </c>
      <c r="B946" s="2" t="s">
        <v>2873</v>
      </c>
      <c r="C946" s="3">
        <v>42153</v>
      </c>
      <c r="D946" s="3" t="str">
        <f>TEXT(Table1[[#This Row],[Order Date]],"MMMM")</f>
        <v>May</v>
      </c>
      <c r="E946" s="3" t="str">
        <f>TEXT(Table1[[#This Row],[Order Date]],"YYYy")</f>
        <v>2015</v>
      </c>
      <c r="F946" s="3">
        <v>42158</v>
      </c>
      <c r="G946" s="2" t="s">
        <v>47</v>
      </c>
      <c r="H946" s="2" t="s">
        <v>1202</v>
      </c>
      <c r="I946" s="2" t="s">
        <v>1203</v>
      </c>
      <c r="J946" s="2" t="s">
        <v>23</v>
      </c>
      <c r="K946" s="2" t="s">
        <v>24</v>
      </c>
      <c r="L946" s="2" t="s">
        <v>92</v>
      </c>
      <c r="M946" s="2" t="s">
        <v>93</v>
      </c>
      <c r="N946" s="2">
        <v>98105</v>
      </c>
      <c r="O946" s="2" t="s">
        <v>41</v>
      </c>
      <c r="P946" s="2" t="s">
        <v>2874</v>
      </c>
      <c r="Q946" s="2" t="s">
        <v>43</v>
      </c>
      <c r="R946" s="2" t="s">
        <v>56</v>
      </c>
      <c r="S946" s="2" t="s">
        <v>2875</v>
      </c>
      <c r="T946" s="6">
        <v>540.56999999999994</v>
      </c>
      <c r="U946" s="2">
        <v>3</v>
      </c>
      <c r="V946" s="9">
        <v>0</v>
      </c>
      <c r="W946" s="6">
        <v>140.54820000000001</v>
      </c>
      <c r="X946" s="12">
        <f>Table1[[#This Row],[Profit$]]/Table1[[#This Row],[Sales$]]</f>
        <v>0.26000000000000006</v>
      </c>
      <c r="Y946" s="13">
        <f>Table1[[#This Row],[Sales$]]-Table1[[#This Row],[Profit$]]</f>
        <v>400.02179999999993</v>
      </c>
      <c r="Z946" s="13">
        <f>Table1[[#This Row],[Sales$]]/Table1[[#This Row],[Quantity]]</f>
        <v>180.18999999999997</v>
      </c>
      <c r="AA946" s="13">
        <f>Table1[[#This Row],[Profit$]]/Table1[[#This Row],[Quantity]]</f>
        <v>46.849400000000003</v>
      </c>
      <c r="AB946" s="4" t="str">
        <f>IF(Table1[[#This Row],[Profit$]]&lt;0,"loss","profit")</f>
        <v>profit</v>
      </c>
      <c r="AC946" s="4" t="str">
        <f>IF(Table1[[#This Row],[Discount]]&gt;0.2,"high",IF(Table1[[#This Row],[Discount]]&gt;0.1,"average","low"))</f>
        <v>low</v>
      </c>
      <c r="AD946" s="12">
        <f>Table1[[#This Row],[Profit$]]/Table1[[#This Row],[cost price$]]</f>
        <v>0.35135135135135143</v>
      </c>
    </row>
    <row r="947" spans="1:30" ht="15.75" customHeight="1" x14ac:dyDescent="0.3">
      <c r="A947" s="2">
        <v>946</v>
      </c>
      <c r="B947" s="2" t="s">
        <v>2873</v>
      </c>
      <c r="C947" s="3">
        <v>42153</v>
      </c>
      <c r="D947" s="3" t="str">
        <f>TEXT(Table1[[#This Row],[Order Date]],"MMMM")</f>
        <v>May</v>
      </c>
      <c r="E947" s="3" t="str">
        <f>TEXT(Table1[[#This Row],[Order Date]],"YYYy")</f>
        <v>2015</v>
      </c>
      <c r="F947" s="3">
        <v>42158</v>
      </c>
      <c r="G947" s="2" t="s">
        <v>47</v>
      </c>
      <c r="H947" s="2" t="s">
        <v>1202</v>
      </c>
      <c r="I947" s="2" t="s">
        <v>1203</v>
      </c>
      <c r="J947" s="2" t="s">
        <v>23</v>
      </c>
      <c r="K947" s="2" t="s">
        <v>24</v>
      </c>
      <c r="L947" s="2" t="s">
        <v>92</v>
      </c>
      <c r="M947" s="2" t="s">
        <v>93</v>
      </c>
      <c r="N947" s="2">
        <v>98105</v>
      </c>
      <c r="O947" s="2" t="s">
        <v>41</v>
      </c>
      <c r="P947" s="2" t="s">
        <v>2876</v>
      </c>
      <c r="Q947" s="2" t="s">
        <v>43</v>
      </c>
      <c r="R947" s="2" t="s">
        <v>72</v>
      </c>
      <c r="S947" s="2" t="s">
        <v>2877</v>
      </c>
      <c r="T947" s="6">
        <v>167.76</v>
      </c>
      <c r="U947" s="2">
        <v>5</v>
      </c>
      <c r="V947" s="9">
        <v>0.2</v>
      </c>
      <c r="W947" s="6">
        <v>62.91</v>
      </c>
      <c r="X947" s="12">
        <f>Table1[[#This Row],[Profit$]]/Table1[[#This Row],[Sales$]]</f>
        <v>0.375</v>
      </c>
      <c r="Y947" s="13">
        <f>Table1[[#This Row],[Sales$]]-Table1[[#This Row],[Profit$]]</f>
        <v>104.85</v>
      </c>
      <c r="Z947" s="13">
        <f>Table1[[#This Row],[Sales$]]/Table1[[#This Row],[Quantity]]</f>
        <v>33.552</v>
      </c>
      <c r="AA947" s="13">
        <f>Table1[[#This Row],[Profit$]]/Table1[[#This Row],[Quantity]]</f>
        <v>12.581999999999999</v>
      </c>
      <c r="AB947" s="4" t="str">
        <f>IF(Table1[[#This Row],[Profit$]]&lt;0,"loss","profit")</f>
        <v>profit</v>
      </c>
      <c r="AC947" s="4" t="str">
        <f>IF(Table1[[#This Row],[Discount]]&gt;0.2,"high",IF(Table1[[#This Row],[Discount]]&gt;0.1,"average","low"))</f>
        <v>average</v>
      </c>
      <c r="AD947" s="12">
        <f>Table1[[#This Row],[Profit$]]/Table1[[#This Row],[cost price$]]</f>
        <v>0.6</v>
      </c>
    </row>
    <row r="948" spans="1:30" ht="15.75" customHeight="1" x14ac:dyDescent="0.3">
      <c r="A948" s="2">
        <v>947</v>
      </c>
      <c r="B948" s="2" t="s">
        <v>2878</v>
      </c>
      <c r="C948" s="3">
        <v>42211</v>
      </c>
      <c r="D948" s="3" t="str">
        <f>TEXT(Table1[[#This Row],[Order Date]],"MMMM")</f>
        <v>July</v>
      </c>
      <c r="E948" s="3" t="str">
        <f>TEXT(Table1[[#This Row],[Order Date]],"YYYy")</f>
        <v>2015</v>
      </c>
      <c r="F948" s="3">
        <v>42213</v>
      </c>
      <c r="G948" s="2" t="s">
        <v>185</v>
      </c>
      <c r="H948" s="2" t="s">
        <v>1908</v>
      </c>
      <c r="I948" s="2" t="s">
        <v>1909</v>
      </c>
      <c r="J948" s="2" t="s">
        <v>23</v>
      </c>
      <c r="K948" s="2" t="s">
        <v>24</v>
      </c>
      <c r="L948" s="2" t="s">
        <v>1825</v>
      </c>
      <c r="M948" s="2" t="s">
        <v>307</v>
      </c>
      <c r="N948" s="2">
        <v>85204</v>
      </c>
      <c r="O948" s="2" t="s">
        <v>41</v>
      </c>
      <c r="P948" s="2" t="s">
        <v>2879</v>
      </c>
      <c r="Q948" s="2" t="s">
        <v>29</v>
      </c>
      <c r="R948" s="2" t="s">
        <v>53</v>
      </c>
      <c r="S948" s="2" t="s">
        <v>2880</v>
      </c>
      <c r="T948" s="6">
        <v>393.16500000000002</v>
      </c>
      <c r="U948" s="2">
        <v>3</v>
      </c>
      <c r="V948" s="9">
        <v>0.5</v>
      </c>
      <c r="W948" s="6">
        <v>-204.44580000000005</v>
      </c>
      <c r="X948" s="12">
        <f>Table1[[#This Row],[Profit$]]/Table1[[#This Row],[Sales$]]</f>
        <v>-0.52000000000000013</v>
      </c>
      <c r="Y948" s="13">
        <f>Table1[[#This Row],[Sales$]]-Table1[[#This Row],[Profit$]]</f>
        <v>597.61080000000004</v>
      </c>
      <c r="Z948" s="13">
        <f>Table1[[#This Row],[Sales$]]/Table1[[#This Row],[Quantity]]</f>
        <v>131.05500000000001</v>
      </c>
      <c r="AA948" s="13">
        <f>Table1[[#This Row],[Profit$]]/Table1[[#This Row],[Quantity]]</f>
        <v>-68.148600000000016</v>
      </c>
      <c r="AB948" s="4" t="str">
        <f>IF(Table1[[#This Row],[Profit$]]&lt;0,"loss","profit")</f>
        <v>loss</v>
      </c>
      <c r="AC948" s="4" t="str">
        <f>IF(Table1[[#This Row],[Discount]]&gt;0.2,"high",IF(Table1[[#This Row],[Discount]]&gt;0.1,"average","low"))</f>
        <v>high</v>
      </c>
      <c r="AD948" s="12">
        <f>Table1[[#This Row],[Profit$]]/Table1[[#This Row],[cost price$]]</f>
        <v>-0.3421052631578948</v>
      </c>
    </row>
    <row r="949" spans="1:30" ht="15.75" customHeight="1" x14ac:dyDescent="0.3">
      <c r="A949" s="2">
        <v>948</v>
      </c>
      <c r="B949" s="2" t="s">
        <v>2881</v>
      </c>
      <c r="C949" s="3">
        <v>43067</v>
      </c>
      <c r="D949" s="3" t="str">
        <f>TEXT(Table1[[#This Row],[Order Date]],"MMMM")</f>
        <v>November</v>
      </c>
      <c r="E949" s="3" t="str">
        <f>TEXT(Table1[[#This Row],[Order Date]],"YYYy")</f>
        <v>2017</v>
      </c>
      <c r="F949" s="3">
        <v>43071</v>
      </c>
      <c r="G949" s="2" t="s">
        <v>47</v>
      </c>
      <c r="H949" s="2" t="s">
        <v>1510</v>
      </c>
      <c r="I949" s="2" t="s">
        <v>1511</v>
      </c>
      <c r="J949" s="2" t="s">
        <v>99</v>
      </c>
      <c r="K949" s="2" t="s">
        <v>24</v>
      </c>
      <c r="L949" s="2" t="s">
        <v>143</v>
      </c>
      <c r="M949" s="2" t="s">
        <v>144</v>
      </c>
      <c r="N949" s="2">
        <v>19120</v>
      </c>
      <c r="O949" s="2" t="s">
        <v>145</v>
      </c>
      <c r="P949" s="2" t="s">
        <v>2882</v>
      </c>
      <c r="Q949" s="2" t="s">
        <v>29</v>
      </c>
      <c r="R949" s="2" t="s">
        <v>62</v>
      </c>
      <c r="S949" s="2" t="s">
        <v>2883</v>
      </c>
      <c r="T949" s="6">
        <v>516.48800000000006</v>
      </c>
      <c r="U949" s="2">
        <v>7</v>
      </c>
      <c r="V949" s="9">
        <v>0.2</v>
      </c>
      <c r="W949" s="6">
        <v>-12.912200000000027</v>
      </c>
      <c r="X949" s="12">
        <f>Table1[[#This Row],[Profit$]]/Table1[[#This Row],[Sales$]]</f>
        <v>-2.500000000000005E-2</v>
      </c>
      <c r="Y949" s="13">
        <f>Table1[[#This Row],[Sales$]]-Table1[[#This Row],[Profit$]]</f>
        <v>529.40020000000004</v>
      </c>
      <c r="Z949" s="13">
        <f>Table1[[#This Row],[Sales$]]/Table1[[#This Row],[Quantity]]</f>
        <v>73.784000000000006</v>
      </c>
      <c r="AA949" s="13">
        <f>Table1[[#This Row],[Profit$]]/Table1[[#This Row],[Quantity]]</f>
        <v>-1.8446000000000038</v>
      </c>
      <c r="AB949" s="4" t="str">
        <f>IF(Table1[[#This Row],[Profit$]]&lt;0,"loss","profit")</f>
        <v>loss</v>
      </c>
      <c r="AC949" s="4" t="str">
        <f>IF(Table1[[#This Row],[Discount]]&gt;0.2,"high",IF(Table1[[#This Row],[Discount]]&gt;0.1,"average","low"))</f>
        <v>average</v>
      </c>
      <c r="AD949" s="12">
        <f>Table1[[#This Row],[Profit$]]/Table1[[#This Row],[cost price$]]</f>
        <v>-2.4390243902439074E-2</v>
      </c>
    </row>
    <row r="950" spans="1:30" ht="15.75" customHeight="1" x14ac:dyDescent="0.3">
      <c r="A950" s="2">
        <v>949</v>
      </c>
      <c r="B950" s="2" t="s">
        <v>2881</v>
      </c>
      <c r="C950" s="3">
        <v>43067</v>
      </c>
      <c r="D950" s="3" t="str">
        <f>TEXT(Table1[[#This Row],[Order Date]],"MMMM")</f>
        <v>November</v>
      </c>
      <c r="E950" s="3" t="str">
        <f>TEXT(Table1[[#This Row],[Order Date]],"YYYy")</f>
        <v>2017</v>
      </c>
      <c r="F950" s="3">
        <v>43071</v>
      </c>
      <c r="G950" s="2" t="s">
        <v>47</v>
      </c>
      <c r="H950" s="2" t="s">
        <v>1510</v>
      </c>
      <c r="I950" s="2" t="s">
        <v>1511</v>
      </c>
      <c r="J950" s="2" t="s">
        <v>99</v>
      </c>
      <c r="K950" s="2" t="s">
        <v>24</v>
      </c>
      <c r="L950" s="2" t="s">
        <v>143</v>
      </c>
      <c r="M950" s="2" t="s">
        <v>144</v>
      </c>
      <c r="N950" s="2">
        <v>19120</v>
      </c>
      <c r="O950" s="2" t="s">
        <v>145</v>
      </c>
      <c r="P950" s="2" t="s">
        <v>919</v>
      </c>
      <c r="Q950" s="2" t="s">
        <v>29</v>
      </c>
      <c r="R950" s="2" t="s">
        <v>62</v>
      </c>
      <c r="S950" s="2" t="s">
        <v>920</v>
      </c>
      <c r="T950" s="6">
        <v>1007.2320000000001</v>
      </c>
      <c r="U950" s="2">
        <v>6</v>
      </c>
      <c r="V950" s="9">
        <v>0.2</v>
      </c>
      <c r="W950" s="6">
        <v>75.542400000000015</v>
      </c>
      <c r="X950" s="12">
        <f>Table1[[#This Row],[Profit$]]/Table1[[#This Row],[Sales$]]</f>
        <v>7.5000000000000011E-2</v>
      </c>
      <c r="Y950" s="13">
        <f>Table1[[#This Row],[Sales$]]-Table1[[#This Row],[Profit$]]</f>
        <v>931.68960000000004</v>
      </c>
      <c r="Z950" s="13">
        <f>Table1[[#This Row],[Sales$]]/Table1[[#This Row],[Quantity]]</f>
        <v>167.87200000000001</v>
      </c>
      <c r="AA950" s="13">
        <f>Table1[[#This Row],[Profit$]]/Table1[[#This Row],[Quantity]]</f>
        <v>12.590400000000002</v>
      </c>
      <c r="AB950" s="4" t="str">
        <f>IF(Table1[[#This Row],[Profit$]]&lt;0,"loss","profit")</f>
        <v>profit</v>
      </c>
      <c r="AC950" s="4" t="str">
        <f>IF(Table1[[#This Row],[Discount]]&gt;0.2,"high",IF(Table1[[#This Row],[Discount]]&gt;0.1,"average","low"))</f>
        <v>average</v>
      </c>
      <c r="AD950" s="12">
        <f>Table1[[#This Row],[Profit$]]/Table1[[#This Row],[cost price$]]</f>
        <v>8.1081081081081099E-2</v>
      </c>
    </row>
    <row r="951" spans="1:30" ht="15.75" customHeight="1" x14ac:dyDescent="0.3">
      <c r="A951" s="2">
        <v>950</v>
      </c>
      <c r="B951" s="2" t="s">
        <v>2881</v>
      </c>
      <c r="C951" s="3">
        <v>43067</v>
      </c>
      <c r="D951" s="3" t="str">
        <f>TEXT(Table1[[#This Row],[Order Date]],"MMMM")</f>
        <v>November</v>
      </c>
      <c r="E951" s="3" t="str">
        <f>TEXT(Table1[[#This Row],[Order Date]],"YYYy")</f>
        <v>2017</v>
      </c>
      <c r="F951" s="3">
        <v>43071</v>
      </c>
      <c r="G951" s="2" t="s">
        <v>47</v>
      </c>
      <c r="H951" s="2" t="s">
        <v>1510</v>
      </c>
      <c r="I951" s="2" t="s">
        <v>1511</v>
      </c>
      <c r="J951" s="2" t="s">
        <v>99</v>
      </c>
      <c r="K951" s="2" t="s">
        <v>24</v>
      </c>
      <c r="L951" s="2" t="s">
        <v>143</v>
      </c>
      <c r="M951" s="2" t="s">
        <v>144</v>
      </c>
      <c r="N951" s="2">
        <v>19120</v>
      </c>
      <c r="O951" s="2" t="s">
        <v>145</v>
      </c>
      <c r="P951" s="2" t="s">
        <v>2884</v>
      </c>
      <c r="Q951" s="2" t="s">
        <v>29</v>
      </c>
      <c r="R951" s="2" t="s">
        <v>53</v>
      </c>
      <c r="S951" s="2" t="s">
        <v>2885</v>
      </c>
      <c r="T951" s="6">
        <v>2065.3200000000002</v>
      </c>
      <c r="U951" s="2">
        <v>12</v>
      </c>
      <c r="V951" s="9">
        <v>0.4</v>
      </c>
      <c r="W951" s="6">
        <v>-619.59600000000012</v>
      </c>
      <c r="X951" s="12">
        <f>Table1[[#This Row],[Profit$]]/Table1[[#This Row],[Sales$]]</f>
        <v>-0.30000000000000004</v>
      </c>
      <c r="Y951" s="13">
        <f>Table1[[#This Row],[Sales$]]-Table1[[#This Row],[Profit$]]</f>
        <v>2684.9160000000002</v>
      </c>
      <c r="Z951" s="13">
        <f>Table1[[#This Row],[Sales$]]/Table1[[#This Row],[Quantity]]</f>
        <v>172.11</v>
      </c>
      <c r="AA951" s="13">
        <f>Table1[[#This Row],[Profit$]]/Table1[[#This Row],[Quantity]]</f>
        <v>-51.63300000000001</v>
      </c>
      <c r="AB951" s="4" t="str">
        <f>IF(Table1[[#This Row],[Profit$]]&lt;0,"loss","profit")</f>
        <v>loss</v>
      </c>
      <c r="AC951" s="4" t="str">
        <f>IF(Table1[[#This Row],[Discount]]&gt;0.2,"high",IF(Table1[[#This Row],[Discount]]&gt;0.1,"average","low"))</f>
        <v>high</v>
      </c>
      <c r="AD951" s="12">
        <f>Table1[[#This Row],[Profit$]]/Table1[[#This Row],[cost price$]]</f>
        <v>-0.23076923076923081</v>
      </c>
    </row>
    <row r="952" spans="1:30" ht="15.75" customHeight="1" x14ac:dyDescent="0.3">
      <c r="A952" s="2">
        <v>951</v>
      </c>
      <c r="B952" s="2" t="s">
        <v>2881</v>
      </c>
      <c r="C952" s="3">
        <v>43067</v>
      </c>
      <c r="D952" s="3" t="str">
        <f>TEXT(Table1[[#This Row],[Order Date]],"MMMM")</f>
        <v>November</v>
      </c>
      <c r="E952" s="3" t="str">
        <f>TEXT(Table1[[#This Row],[Order Date]],"YYYy")</f>
        <v>2017</v>
      </c>
      <c r="F952" s="3">
        <v>43071</v>
      </c>
      <c r="G952" s="2" t="s">
        <v>47</v>
      </c>
      <c r="H952" s="2" t="s">
        <v>1510</v>
      </c>
      <c r="I952" s="2" t="s">
        <v>1511</v>
      </c>
      <c r="J952" s="2" t="s">
        <v>99</v>
      </c>
      <c r="K952" s="2" t="s">
        <v>24</v>
      </c>
      <c r="L952" s="2" t="s">
        <v>143</v>
      </c>
      <c r="M952" s="2" t="s">
        <v>144</v>
      </c>
      <c r="N952" s="2">
        <v>19120</v>
      </c>
      <c r="O952" s="2" t="s">
        <v>145</v>
      </c>
      <c r="P952" s="2" t="s">
        <v>2886</v>
      </c>
      <c r="Q952" s="2" t="s">
        <v>43</v>
      </c>
      <c r="R952" s="2" t="s">
        <v>87</v>
      </c>
      <c r="S952" s="2" t="s">
        <v>2887</v>
      </c>
      <c r="T952" s="6">
        <v>15.552000000000003</v>
      </c>
      <c r="U952" s="2">
        <v>3</v>
      </c>
      <c r="V952" s="9">
        <v>0.2</v>
      </c>
      <c r="W952" s="6">
        <v>5.4432</v>
      </c>
      <c r="X952" s="12">
        <f>Table1[[#This Row],[Profit$]]/Table1[[#This Row],[Sales$]]</f>
        <v>0.34999999999999992</v>
      </c>
      <c r="Y952" s="13">
        <f>Table1[[#This Row],[Sales$]]-Table1[[#This Row],[Profit$]]</f>
        <v>10.108800000000002</v>
      </c>
      <c r="Z952" s="13">
        <f>Table1[[#This Row],[Sales$]]/Table1[[#This Row],[Quantity]]</f>
        <v>5.1840000000000011</v>
      </c>
      <c r="AA952" s="13">
        <f>Table1[[#This Row],[Profit$]]/Table1[[#This Row],[Quantity]]</f>
        <v>1.8144</v>
      </c>
      <c r="AB952" s="4" t="str">
        <f>IF(Table1[[#This Row],[Profit$]]&lt;0,"loss","profit")</f>
        <v>profit</v>
      </c>
      <c r="AC952" s="4" t="str">
        <f>IF(Table1[[#This Row],[Discount]]&gt;0.2,"high",IF(Table1[[#This Row],[Discount]]&gt;0.1,"average","low"))</f>
        <v>average</v>
      </c>
      <c r="AD952" s="12">
        <f>Table1[[#This Row],[Profit$]]/Table1[[#This Row],[cost price$]]</f>
        <v>0.53846153846153832</v>
      </c>
    </row>
    <row r="953" spans="1:30" ht="15.75" customHeight="1" x14ac:dyDescent="0.3">
      <c r="A953" s="2">
        <v>952</v>
      </c>
      <c r="B953" s="2" t="s">
        <v>2881</v>
      </c>
      <c r="C953" s="3">
        <v>43067</v>
      </c>
      <c r="D953" s="3" t="str">
        <f>TEXT(Table1[[#This Row],[Order Date]],"MMMM")</f>
        <v>November</v>
      </c>
      <c r="E953" s="3" t="str">
        <f>TEXT(Table1[[#This Row],[Order Date]],"YYYy")</f>
        <v>2017</v>
      </c>
      <c r="F953" s="3">
        <v>43071</v>
      </c>
      <c r="G953" s="2" t="s">
        <v>47</v>
      </c>
      <c r="H953" s="2" t="s">
        <v>1510</v>
      </c>
      <c r="I953" s="2" t="s">
        <v>1511</v>
      </c>
      <c r="J953" s="2" t="s">
        <v>99</v>
      </c>
      <c r="K953" s="2" t="s">
        <v>24</v>
      </c>
      <c r="L953" s="2" t="s">
        <v>143</v>
      </c>
      <c r="M953" s="2" t="s">
        <v>144</v>
      </c>
      <c r="N953" s="2">
        <v>19120</v>
      </c>
      <c r="O953" s="2" t="s">
        <v>145</v>
      </c>
      <c r="P953" s="2" t="s">
        <v>912</v>
      </c>
      <c r="Q953" s="2" t="s">
        <v>43</v>
      </c>
      <c r="R953" s="2" t="s">
        <v>87</v>
      </c>
      <c r="S953" s="2" t="s">
        <v>913</v>
      </c>
      <c r="T953" s="6">
        <v>25.344000000000001</v>
      </c>
      <c r="U953" s="2">
        <v>6</v>
      </c>
      <c r="V953" s="9">
        <v>0.2</v>
      </c>
      <c r="W953" s="6">
        <v>7.92</v>
      </c>
      <c r="X953" s="12">
        <f>Table1[[#This Row],[Profit$]]/Table1[[#This Row],[Sales$]]</f>
        <v>0.3125</v>
      </c>
      <c r="Y953" s="13">
        <f>Table1[[#This Row],[Sales$]]-Table1[[#This Row],[Profit$]]</f>
        <v>17.423999999999999</v>
      </c>
      <c r="Z953" s="13">
        <f>Table1[[#This Row],[Sales$]]/Table1[[#This Row],[Quantity]]</f>
        <v>4.2240000000000002</v>
      </c>
      <c r="AA953" s="13">
        <f>Table1[[#This Row],[Profit$]]/Table1[[#This Row],[Quantity]]</f>
        <v>1.32</v>
      </c>
      <c r="AB953" s="4" t="str">
        <f>IF(Table1[[#This Row],[Profit$]]&lt;0,"loss","profit")</f>
        <v>profit</v>
      </c>
      <c r="AC953" s="4" t="str">
        <f>IF(Table1[[#This Row],[Discount]]&gt;0.2,"high",IF(Table1[[#This Row],[Discount]]&gt;0.1,"average","low"))</f>
        <v>average</v>
      </c>
      <c r="AD953" s="12">
        <f>Table1[[#This Row],[Profit$]]/Table1[[#This Row],[cost price$]]</f>
        <v>0.45454545454545453</v>
      </c>
    </row>
    <row r="954" spans="1:30" ht="15.75" customHeight="1" x14ac:dyDescent="0.3">
      <c r="A954" s="2">
        <v>953</v>
      </c>
      <c r="B954" s="2" t="s">
        <v>2888</v>
      </c>
      <c r="C954" s="3">
        <v>42828</v>
      </c>
      <c r="D954" s="3" t="str">
        <f>TEXT(Table1[[#This Row],[Order Date]],"MMMM")</f>
        <v>April</v>
      </c>
      <c r="E954" s="3" t="str">
        <f>TEXT(Table1[[#This Row],[Order Date]],"YYYy")</f>
        <v>2017</v>
      </c>
      <c r="F954" s="3">
        <v>42832</v>
      </c>
      <c r="G954" s="2" t="s">
        <v>47</v>
      </c>
      <c r="H954" s="2" t="s">
        <v>2889</v>
      </c>
      <c r="I954" s="2" t="s">
        <v>2890</v>
      </c>
      <c r="J954" s="2" t="s">
        <v>23</v>
      </c>
      <c r="K954" s="2" t="s">
        <v>24</v>
      </c>
      <c r="L954" s="2" t="s">
        <v>143</v>
      </c>
      <c r="M954" s="2" t="s">
        <v>144</v>
      </c>
      <c r="N954" s="2">
        <v>19143</v>
      </c>
      <c r="O954" s="2" t="s">
        <v>145</v>
      </c>
      <c r="P954" s="2" t="s">
        <v>2891</v>
      </c>
      <c r="Q954" s="2" t="s">
        <v>29</v>
      </c>
      <c r="R954" s="2" t="s">
        <v>62</v>
      </c>
      <c r="S954" s="2" t="s">
        <v>922</v>
      </c>
      <c r="T954" s="6">
        <v>25.472000000000001</v>
      </c>
      <c r="U954" s="2">
        <v>4</v>
      </c>
      <c r="V954" s="9">
        <v>0.2</v>
      </c>
      <c r="W954" s="6">
        <v>7.6416000000000022</v>
      </c>
      <c r="X954" s="12">
        <f>Table1[[#This Row],[Profit$]]/Table1[[#This Row],[Sales$]]</f>
        <v>0.30000000000000004</v>
      </c>
      <c r="Y954" s="13">
        <f>Table1[[#This Row],[Sales$]]-Table1[[#This Row],[Profit$]]</f>
        <v>17.830399999999997</v>
      </c>
      <c r="Z954" s="13">
        <f>Table1[[#This Row],[Sales$]]/Table1[[#This Row],[Quantity]]</f>
        <v>6.3680000000000003</v>
      </c>
      <c r="AA954" s="13">
        <f>Table1[[#This Row],[Profit$]]/Table1[[#This Row],[Quantity]]</f>
        <v>1.9104000000000005</v>
      </c>
      <c r="AB954" s="4" t="str">
        <f>IF(Table1[[#This Row],[Profit$]]&lt;0,"loss","profit")</f>
        <v>profit</v>
      </c>
      <c r="AC954" s="4" t="str">
        <f>IF(Table1[[#This Row],[Discount]]&gt;0.2,"high",IF(Table1[[#This Row],[Discount]]&gt;0.1,"average","low"))</f>
        <v>average</v>
      </c>
      <c r="AD954" s="12">
        <f>Table1[[#This Row],[Profit$]]/Table1[[#This Row],[cost price$]]</f>
        <v>0.42857142857142877</v>
      </c>
    </row>
    <row r="955" spans="1:30" ht="15.75" customHeight="1" x14ac:dyDescent="0.3">
      <c r="A955" s="2">
        <v>954</v>
      </c>
      <c r="B955" s="2" t="s">
        <v>2892</v>
      </c>
      <c r="C955" s="3">
        <v>43097</v>
      </c>
      <c r="D955" s="3" t="str">
        <f>TEXT(Table1[[#This Row],[Order Date]],"MMMM")</f>
        <v>December</v>
      </c>
      <c r="E955" s="3" t="str">
        <f>TEXT(Table1[[#This Row],[Order Date]],"YYYy")</f>
        <v>2017</v>
      </c>
      <c r="F955" s="3">
        <v>43101</v>
      </c>
      <c r="G955" s="2" t="s">
        <v>47</v>
      </c>
      <c r="H955" s="2" t="s">
        <v>2893</v>
      </c>
      <c r="I955" s="2" t="s">
        <v>2894</v>
      </c>
      <c r="J955" s="2" t="s">
        <v>23</v>
      </c>
      <c r="K955" s="2" t="s">
        <v>24</v>
      </c>
      <c r="L955" s="2" t="s">
        <v>2895</v>
      </c>
      <c r="M955" s="2" t="s">
        <v>101</v>
      </c>
      <c r="N955" s="2">
        <v>78664</v>
      </c>
      <c r="O955" s="2" t="s">
        <v>102</v>
      </c>
      <c r="P955" s="2" t="s">
        <v>874</v>
      </c>
      <c r="Q955" s="2" t="s">
        <v>43</v>
      </c>
      <c r="R955" s="2" t="s">
        <v>65</v>
      </c>
      <c r="S955" s="2" t="s">
        <v>875</v>
      </c>
      <c r="T955" s="6">
        <v>27.168000000000003</v>
      </c>
      <c r="U955" s="2">
        <v>2</v>
      </c>
      <c r="V955" s="9">
        <v>0.2</v>
      </c>
      <c r="W955" s="6">
        <v>2.7168000000000001</v>
      </c>
      <c r="X955" s="12">
        <f>Table1[[#This Row],[Profit$]]/Table1[[#This Row],[Sales$]]</f>
        <v>9.9999999999999992E-2</v>
      </c>
      <c r="Y955" s="13">
        <f>Table1[[#This Row],[Sales$]]-Table1[[#This Row],[Profit$]]</f>
        <v>24.451200000000004</v>
      </c>
      <c r="Z955" s="13">
        <f>Table1[[#This Row],[Sales$]]/Table1[[#This Row],[Quantity]]</f>
        <v>13.584000000000001</v>
      </c>
      <c r="AA955" s="13">
        <f>Table1[[#This Row],[Profit$]]/Table1[[#This Row],[Quantity]]</f>
        <v>1.3584000000000001</v>
      </c>
      <c r="AB955" s="4" t="str">
        <f>IF(Table1[[#This Row],[Profit$]]&lt;0,"loss","profit")</f>
        <v>profit</v>
      </c>
      <c r="AC955" s="4" t="str">
        <f>IF(Table1[[#This Row],[Discount]]&gt;0.2,"high",IF(Table1[[#This Row],[Discount]]&gt;0.1,"average","low"))</f>
        <v>average</v>
      </c>
      <c r="AD955" s="12">
        <f>Table1[[#This Row],[Profit$]]/Table1[[#This Row],[cost price$]]</f>
        <v>0.1111111111111111</v>
      </c>
    </row>
    <row r="956" spans="1:30" ht="15.75" customHeight="1" x14ac:dyDescent="0.3">
      <c r="A956" s="2">
        <v>955</v>
      </c>
      <c r="B956" s="2" t="s">
        <v>2892</v>
      </c>
      <c r="C956" s="3">
        <v>43097</v>
      </c>
      <c r="D956" s="3" t="str">
        <f>TEXT(Table1[[#This Row],[Order Date]],"MMMM")</f>
        <v>December</v>
      </c>
      <c r="E956" s="3" t="str">
        <f>TEXT(Table1[[#This Row],[Order Date]],"YYYy")</f>
        <v>2017</v>
      </c>
      <c r="F956" s="3">
        <v>43101</v>
      </c>
      <c r="G956" s="2" t="s">
        <v>47</v>
      </c>
      <c r="H956" s="2" t="s">
        <v>2893</v>
      </c>
      <c r="I956" s="2" t="s">
        <v>2894</v>
      </c>
      <c r="J956" s="2" t="s">
        <v>23</v>
      </c>
      <c r="K956" s="2" t="s">
        <v>24</v>
      </c>
      <c r="L956" s="2" t="s">
        <v>2895</v>
      </c>
      <c r="M956" s="2" t="s">
        <v>101</v>
      </c>
      <c r="N956" s="2">
        <v>78664</v>
      </c>
      <c r="O956" s="2" t="s">
        <v>102</v>
      </c>
      <c r="P956" s="2" t="s">
        <v>1076</v>
      </c>
      <c r="Q956" s="2" t="s">
        <v>29</v>
      </c>
      <c r="R956" s="2" t="s">
        <v>30</v>
      </c>
      <c r="S956" s="2" t="s">
        <v>1077</v>
      </c>
      <c r="T956" s="6">
        <v>78.852799999999988</v>
      </c>
      <c r="U956" s="2">
        <v>2</v>
      </c>
      <c r="V956" s="9">
        <v>0.32</v>
      </c>
      <c r="W956" s="6">
        <v>-11.595999999999997</v>
      </c>
      <c r="X956" s="12">
        <f>Table1[[#This Row],[Profit$]]/Table1[[#This Row],[Sales$]]</f>
        <v>-0.14705882352941174</v>
      </c>
      <c r="Y956" s="13">
        <f>Table1[[#This Row],[Sales$]]-Table1[[#This Row],[Profit$]]</f>
        <v>90.448799999999977</v>
      </c>
      <c r="Z956" s="13">
        <f>Table1[[#This Row],[Sales$]]/Table1[[#This Row],[Quantity]]</f>
        <v>39.426399999999994</v>
      </c>
      <c r="AA956" s="13">
        <f>Table1[[#This Row],[Profit$]]/Table1[[#This Row],[Quantity]]</f>
        <v>-5.7979999999999983</v>
      </c>
      <c r="AB956" s="4" t="str">
        <f>IF(Table1[[#This Row],[Profit$]]&lt;0,"loss","profit")</f>
        <v>loss</v>
      </c>
      <c r="AC956" s="4" t="str">
        <f>IF(Table1[[#This Row],[Discount]]&gt;0.2,"high",IF(Table1[[#This Row],[Discount]]&gt;0.1,"average","low"))</f>
        <v>high</v>
      </c>
      <c r="AD956" s="12">
        <f>Table1[[#This Row],[Profit$]]/Table1[[#This Row],[cost price$]]</f>
        <v>-0.12820512820512819</v>
      </c>
    </row>
    <row r="957" spans="1:30" ht="15.75" customHeight="1" x14ac:dyDescent="0.3">
      <c r="A957" s="2">
        <v>956</v>
      </c>
      <c r="B957" s="2" t="s">
        <v>2896</v>
      </c>
      <c r="C957" s="3">
        <v>43069</v>
      </c>
      <c r="D957" s="3" t="str">
        <f>TEXT(Table1[[#This Row],[Order Date]],"MMMM")</f>
        <v>November</v>
      </c>
      <c r="E957" s="3" t="str">
        <f>TEXT(Table1[[#This Row],[Order Date]],"YYYy")</f>
        <v>2017</v>
      </c>
      <c r="F957" s="3">
        <v>43073</v>
      </c>
      <c r="G957" s="2" t="s">
        <v>47</v>
      </c>
      <c r="H957" s="2" t="s">
        <v>2897</v>
      </c>
      <c r="I957" s="2" t="s">
        <v>2898</v>
      </c>
      <c r="J957" s="2" t="s">
        <v>23</v>
      </c>
      <c r="K957" s="2" t="s">
        <v>24</v>
      </c>
      <c r="L957" s="2" t="s">
        <v>325</v>
      </c>
      <c r="M957" s="2" t="s">
        <v>1489</v>
      </c>
      <c r="N957" s="2">
        <v>39212</v>
      </c>
      <c r="O957" s="2" t="s">
        <v>27</v>
      </c>
      <c r="P957" s="2" t="s">
        <v>274</v>
      </c>
      <c r="Q957" s="2" t="s">
        <v>43</v>
      </c>
      <c r="R957" s="2" t="s">
        <v>56</v>
      </c>
      <c r="S957" s="2" t="s">
        <v>275</v>
      </c>
      <c r="T957" s="6">
        <v>173.79999999999998</v>
      </c>
      <c r="U957" s="2">
        <v>5</v>
      </c>
      <c r="V957" s="9">
        <v>0</v>
      </c>
      <c r="W957" s="6">
        <v>43.449999999999989</v>
      </c>
      <c r="X957" s="12">
        <f>Table1[[#This Row],[Profit$]]/Table1[[#This Row],[Sales$]]</f>
        <v>0.24999999999999997</v>
      </c>
      <c r="Y957" s="13">
        <f>Table1[[#This Row],[Sales$]]-Table1[[#This Row],[Profit$]]</f>
        <v>130.35</v>
      </c>
      <c r="Z957" s="13">
        <f>Table1[[#This Row],[Sales$]]/Table1[[#This Row],[Quantity]]</f>
        <v>34.76</v>
      </c>
      <c r="AA957" s="13">
        <f>Table1[[#This Row],[Profit$]]/Table1[[#This Row],[Quantity]]</f>
        <v>8.6899999999999977</v>
      </c>
      <c r="AB957" s="4" t="str">
        <f>IF(Table1[[#This Row],[Profit$]]&lt;0,"loss","profit")</f>
        <v>profit</v>
      </c>
      <c r="AC957" s="4" t="str">
        <f>IF(Table1[[#This Row],[Discount]]&gt;0.2,"high",IF(Table1[[#This Row],[Discount]]&gt;0.1,"average","low"))</f>
        <v>low</v>
      </c>
      <c r="AD957" s="12">
        <f>Table1[[#This Row],[Profit$]]/Table1[[#This Row],[cost price$]]</f>
        <v>0.33333333333333326</v>
      </c>
    </row>
    <row r="958" spans="1:30" ht="15.75" customHeight="1" x14ac:dyDescent="0.3">
      <c r="A958" s="2">
        <v>957</v>
      </c>
      <c r="B958" s="2" t="s">
        <v>2899</v>
      </c>
      <c r="C958" s="3">
        <v>42870</v>
      </c>
      <c r="D958" s="3" t="str">
        <f>TEXT(Table1[[#This Row],[Order Date]],"MMMM")</f>
        <v>May</v>
      </c>
      <c r="E958" s="3" t="str">
        <f>TEXT(Table1[[#This Row],[Order Date]],"YYYy")</f>
        <v>2017</v>
      </c>
      <c r="F958" s="3">
        <v>42873</v>
      </c>
      <c r="G958" s="2" t="s">
        <v>20</v>
      </c>
      <c r="H958" s="2" t="s">
        <v>2900</v>
      </c>
      <c r="I958" s="2" t="s">
        <v>2901</v>
      </c>
      <c r="J958" s="2" t="s">
        <v>23</v>
      </c>
      <c r="K958" s="2" t="s">
        <v>24</v>
      </c>
      <c r="L958" s="2" t="s">
        <v>541</v>
      </c>
      <c r="M958" s="2" t="s">
        <v>307</v>
      </c>
      <c r="N958" s="2">
        <v>85023</v>
      </c>
      <c r="O958" s="2" t="s">
        <v>41</v>
      </c>
      <c r="P958" s="2" t="s">
        <v>2673</v>
      </c>
      <c r="Q958" s="2" t="s">
        <v>68</v>
      </c>
      <c r="R958" s="2" t="s">
        <v>69</v>
      </c>
      <c r="S958" s="2" t="s">
        <v>2674</v>
      </c>
      <c r="T958" s="6">
        <v>29.592000000000002</v>
      </c>
      <c r="U958" s="2">
        <v>1</v>
      </c>
      <c r="V958" s="9">
        <v>0.2</v>
      </c>
      <c r="W958" s="6">
        <v>2.5893000000000006</v>
      </c>
      <c r="X958" s="12">
        <f>Table1[[#This Row],[Profit$]]/Table1[[#This Row],[Sales$]]</f>
        <v>8.7500000000000008E-2</v>
      </c>
      <c r="Y958" s="13">
        <f>Table1[[#This Row],[Sales$]]-Table1[[#This Row],[Profit$]]</f>
        <v>27.002700000000001</v>
      </c>
      <c r="Z958" s="13">
        <f>Table1[[#This Row],[Sales$]]/Table1[[#This Row],[Quantity]]</f>
        <v>29.592000000000002</v>
      </c>
      <c r="AA958" s="13">
        <f>Table1[[#This Row],[Profit$]]/Table1[[#This Row],[Quantity]]</f>
        <v>2.5893000000000006</v>
      </c>
      <c r="AB958" s="4" t="str">
        <f>IF(Table1[[#This Row],[Profit$]]&lt;0,"loss","profit")</f>
        <v>profit</v>
      </c>
      <c r="AC958" s="4" t="str">
        <f>IF(Table1[[#This Row],[Discount]]&gt;0.2,"high",IF(Table1[[#This Row],[Discount]]&gt;0.1,"average","low"))</f>
        <v>average</v>
      </c>
      <c r="AD958" s="12">
        <f>Table1[[#This Row],[Profit$]]/Table1[[#This Row],[cost price$]]</f>
        <v>9.5890410958904132E-2</v>
      </c>
    </row>
    <row r="959" spans="1:30" ht="15.75" customHeight="1" x14ac:dyDescent="0.3">
      <c r="A959" s="2">
        <v>958</v>
      </c>
      <c r="B959" s="2" t="s">
        <v>2899</v>
      </c>
      <c r="C959" s="3">
        <v>42870</v>
      </c>
      <c r="D959" s="3" t="str">
        <f>TEXT(Table1[[#This Row],[Order Date]],"MMMM")</f>
        <v>May</v>
      </c>
      <c r="E959" s="3" t="str">
        <f>TEXT(Table1[[#This Row],[Order Date]],"YYYy")</f>
        <v>2017</v>
      </c>
      <c r="F959" s="3">
        <v>42873</v>
      </c>
      <c r="G959" s="2" t="s">
        <v>20</v>
      </c>
      <c r="H959" s="2" t="s">
        <v>2900</v>
      </c>
      <c r="I959" s="2" t="s">
        <v>2901</v>
      </c>
      <c r="J959" s="2" t="s">
        <v>23</v>
      </c>
      <c r="K959" s="2" t="s">
        <v>24</v>
      </c>
      <c r="L959" s="2" t="s">
        <v>541</v>
      </c>
      <c r="M959" s="2" t="s">
        <v>307</v>
      </c>
      <c r="N959" s="2">
        <v>85023</v>
      </c>
      <c r="O959" s="2" t="s">
        <v>41</v>
      </c>
      <c r="P959" s="2" t="s">
        <v>2902</v>
      </c>
      <c r="Q959" s="2" t="s">
        <v>43</v>
      </c>
      <c r="R959" s="2" t="s">
        <v>72</v>
      </c>
      <c r="S959" s="2" t="s">
        <v>2903</v>
      </c>
      <c r="T959" s="6">
        <v>4.7520000000000007</v>
      </c>
      <c r="U959" s="2">
        <v>2</v>
      </c>
      <c r="V959" s="9">
        <v>0.7</v>
      </c>
      <c r="W959" s="6">
        <v>-3.1679999999999993</v>
      </c>
      <c r="X959" s="12">
        <f>Table1[[#This Row],[Profit$]]/Table1[[#This Row],[Sales$]]</f>
        <v>-0.66666666666666641</v>
      </c>
      <c r="Y959" s="13">
        <f>Table1[[#This Row],[Sales$]]-Table1[[#This Row],[Profit$]]</f>
        <v>7.92</v>
      </c>
      <c r="Z959" s="13">
        <f>Table1[[#This Row],[Sales$]]/Table1[[#This Row],[Quantity]]</f>
        <v>2.3760000000000003</v>
      </c>
      <c r="AA959" s="13">
        <f>Table1[[#This Row],[Profit$]]/Table1[[#This Row],[Quantity]]</f>
        <v>-1.5839999999999996</v>
      </c>
      <c r="AB959" s="4" t="str">
        <f>IF(Table1[[#This Row],[Profit$]]&lt;0,"loss","profit")</f>
        <v>loss</v>
      </c>
      <c r="AC959" s="4" t="str">
        <f>IF(Table1[[#This Row],[Discount]]&gt;0.2,"high",IF(Table1[[#This Row],[Discount]]&gt;0.1,"average","low"))</f>
        <v>high</v>
      </c>
      <c r="AD959" s="12">
        <f>Table1[[#This Row],[Profit$]]/Table1[[#This Row],[cost price$]]</f>
        <v>-0.39999999999999991</v>
      </c>
    </row>
    <row r="960" spans="1:30" ht="15.75" customHeight="1" x14ac:dyDescent="0.3">
      <c r="A960" s="2">
        <v>959</v>
      </c>
      <c r="B960" s="2" t="s">
        <v>2899</v>
      </c>
      <c r="C960" s="3">
        <v>42870</v>
      </c>
      <c r="D960" s="3" t="str">
        <f>TEXT(Table1[[#This Row],[Order Date]],"MMMM")</f>
        <v>May</v>
      </c>
      <c r="E960" s="3" t="str">
        <f>TEXT(Table1[[#This Row],[Order Date]],"YYYy")</f>
        <v>2017</v>
      </c>
      <c r="F960" s="3">
        <v>42873</v>
      </c>
      <c r="G960" s="2" t="s">
        <v>20</v>
      </c>
      <c r="H960" s="2" t="s">
        <v>2900</v>
      </c>
      <c r="I960" s="2" t="s">
        <v>2901</v>
      </c>
      <c r="J960" s="2" t="s">
        <v>23</v>
      </c>
      <c r="K960" s="2" t="s">
        <v>24</v>
      </c>
      <c r="L960" s="2" t="s">
        <v>541</v>
      </c>
      <c r="M960" s="2" t="s">
        <v>307</v>
      </c>
      <c r="N960" s="2">
        <v>85023</v>
      </c>
      <c r="O960" s="2" t="s">
        <v>41</v>
      </c>
      <c r="P960" s="2" t="s">
        <v>2904</v>
      </c>
      <c r="Q960" s="2" t="s">
        <v>43</v>
      </c>
      <c r="R960" s="2" t="s">
        <v>87</v>
      </c>
      <c r="S960" s="2" t="s">
        <v>2905</v>
      </c>
      <c r="T960" s="6">
        <v>15.552000000000003</v>
      </c>
      <c r="U960" s="2">
        <v>3</v>
      </c>
      <c r="V960" s="9">
        <v>0.2</v>
      </c>
      <c r="W960" s="6">
        <v>5.6375999999999999</v>
      </c>
      <c r="X960" s="12">
        <f>Table1[[#This Row],[Profit$]]/Table1[[#This Row],[Sales$]]</f>
        <v>0.36249999999999993</v>
      </c>
      <c r="Y960" s="13">
        <f>Table1[[#This Row],[Sales$]]-Table1[[#This Row],[Profit$]]</f>
        <v>9.9144000000000041</v>
      </c>
      <c r="Z960" s="13">
        <f>Table1[[#This Row],[Sales$]]/Table1[[#This Row],[Quantity]]</f>
        <v>5.1840000000000011</v>
      </c>
      <c r="AA960" s="13">
        <f>Table1[[#This Row],[Profit$]]/Table1[[#This Row],[Quantity]]</f>
        <v>1.8792</v>
      </c>
      <c r="AB960" s="4" t="str">
        <f>IF(Table1[[#This Row],[Profit$]]&lt;0,"loss","profit")</f>
        <v>profit</v>
      </c>
      <c r="AC960" s="4" t="str">
        <f>IF(Table1[[#This Row],[Discount]]&gt;0.2,"high",IF(Table1[[#This Row],[Discount]]&gt;0.1,"average","low"))</f>
        <v>average</v>
      </c>
      <c r="AD960" s="12">
        <f>Table1[[#This Row],[Profit$]]/Table1[[#This Row],[cost price$]]</f>
        <v>0.56862745098039191</v>
      </c>
    </row>
    <row r="961" spans="1:30" ht="15.75" customHeight="1" x14ac:dyDescent="0.3">
      <c r="A961" s="2">
        <v>960</v>
      </c>
      <c r="B961" s="2" t="s">
        <v>2906</v>
      </c>
      <c r="C961" s="3">
        <v>42269</v>
      </c>
      <c r="D961" s="3" t="str">
        <f>TEXT(Table1[[#This Row],[Order Date]],"MMMM")</f>
        <v>September</v>
      </c>
      <c r="E961" s="3" t="str">
        <f>TEXT(Table1[[#This Row],[Order Date]],"YYYy")</f>
        <v>2015</v>
      </c>
      <c r="F961" s="3">
        <v>42269</v>
      </c>
      <c r="G961" s="2" t="s">
        <v>1290</v>
      </c>
      <c r="H961" s="2" t="s">
        <v>2907</v>
      </c>
      <c r="I961" s="2" t="s">
        <v>2908</v>
      </c>
      <c r="J961" s="2" t="s">
        <v>23</v>
      </c>
      <c r="K961" s="2" t="s">
        <v>24</v>
      </c>
      <c r="L961" s="2" t="s">
        <v>2345</v>
      </c>
      <c r="M961" s="2" t="s">
        <v>40</v>
      </c>
      <c r="N961" s="2">
        <v>92054</v>
      </c>
      <c r="O961" s="2" t="s">
        <v>41</v>
      </c>
      <c r="P961" s="2" t="s">
        <v>2909</v>
      </c>
      <c r="Q961" s="2" t="s">
        <v>29</v>
      </c>
      <c r="R961" s="2" t="s">
        <v>62</v>
      </c>
      <c r="S961" s="2" t="s">
        <v>2910</v>
      </c>
      <c r="T961" s="6">
        <v>204.6</v>
      </c>
      <c r="U961" s="2">
        <v>2</v>
      </c>
      <c r="V961" s="9">
        <v>0</v>
      </c>
      <c r="W961" s="6">
        <v>53.195999999999998</v>
      </c>
      <c r="X961" s="12">
        <f>Table1[[#This Row],[Profit$]]/Table1[[#This Row],[Sales$]]</f>
        <v>0.26</v>
      </c>
      <c r="Y961" s="13">
        <f>Table1[[#This Row],[Sales$]]-Table1[[#This Row],[Profit$]]</f>
        <v>151.404</v>
      </c>
      <c r="Z961" s="13">
        <f>Table1[[#This Row],[Sales$]]/Table1[[#This Row],[Quantity]]</f>
        <v>102.3</v>
      </c>
      <c r="AA961" s="13">
        <f>Table1[[#This Row],[Profit$]]/Table1[[#This Row],[Quantity]]</f>
        <v>26.597999999999999</v>
      </c>
      <c r="AB961" s="4" t="str">
        <f>IF(Table1[[#This Row],[Profit$]]&lt;0,"loss","profit")</f>
        <v>profit</v>
      </c>
      <c r="AC961" s="4" t="str">
        <f>IF(Table1[[#This Row],[Discount]]&gt;0.2,"high",IF(Table1[[#This Row],[Discount]]&gt;0.1,"average","low"))</f>
        <v>low</v>
      </c>
      <c r="AD961" s="12">
        <f>Table1[[#This Row],[Profit$]]/Table1[[#This Row],[cost price$]]</f>
        <v>0.35135135135135137</v>
      </c>
    </row>
    <row r="962" spans="1:30" ht="15.75" customHeight="1" x14ac:dyDescent="0.3">
      <c r="A962" s="2">
        <v>961</v>
      </c>
      <c r="B962" s="2" t="s">
        <v>2911</v>
      </c>
      <c r="C962" s="3">
        <v>43053</v>
      </c>
      <c r="D962" s="3" t="str">
        <f>TEXT(Table1[[#This Row],[Order Date]],"MMMM")</f>
        <v>November</v>
      </c>
      <c r="E962" s="3" t="str">
        <f>TEXT(Table1[[#This Row],[Order Date]],"YYYy")</f>
        <v>2017</v>
      </c>
      <c r="F962" s="3">
        <v>43058</v>
      </c>
      <c r="G962" s="2" t="s">
        <v>47</v>
      </c>
      <c r="H962" s="2" t="s">
        <v>2912</v>
      </c>
      <c r="I962" s="2" t="s">
        <v>2913</v>
      </c>
      <c r="J962" s="2" t="s">
        <v>38</v>
      </c>
      <c r="K962" s="2" t="s">
        <v>24</v>
      </c>
      <c r="L962" s="2" t="s">
        <v>124</v>
      </c>
      <c r="M962" s="2" t="s">
        <v>40</v>
      </c>
      <c r="N962" s="2">
        <v>94110</v>
      </c>
      <c r="O962" s="2" t="s">
        <v>41</v>
      </c>
      <c r="P962" s="2" t="s">
        <v>942</v>
      </c>
      <c r="Q962" s="2" t="s">
        <v>29</v>
      </c>
      <c r="R962" s="2" t="s">
        <v>33</v>
      </c>
      <c r="S962" s="2" t="s">
        <v>943</v>
      </c>
      <c r="T962" s="6">
        <v>321.56799999999998</v>
      </c>
      <c r="U962" s="2">
        <v>2</v>
      </c>
      <c r="V962" s="9">
        <v>0.2</v>
      </c>
      <c r="W962" s="6">
        <v>28.137200000000007</v>
      </c>
      <c r="X962" s="12">
        <f>Table1[[#This Row],[Profit$]]/Table1[[#This Row],[Sales$]]</f>
        <v>8.7500000000000022E-2</v>
      </c>
      <c r="Y962" s="13">
        <f>Table1[[#This Row],[Sales$]]-Table1[[#This Row],[Profit$]]</f>
        <v>293.43079999999998</v>
      </c>
      <c r="Z962" s="13">
        <f>Table1[[#This Row],[Sales$]]/Table1[[#This Row],[Quantity]]</f>
        <v>160.78399999999999</v>
      </c>
      <c r="AA962" s="13">
        <f>Table1[[#This Row],[Profit$]]/Table1[[#This Row],[Quantity]]</f>
        <v>14.068600000000004</v>
      </c>
      <c r="AB962" s="4" t="str">
        <f>IF(Table1[[#This Row],[Profit$]]&lt;0,"loss","profit")</f>
        <v>profit</v>
      </c>
      <c r="AC962" s="4" t="str">
        <f>IF(Table1[[#This Row],[Discount]]&gt;0.2,"high",IF(Table1[[#This Row],[Discount]]&gt;0.1,"average","low"))</f>
        <v>average</v>
      </c>
      <c r="AD962" s="12">
        <f>Table1[[#This Row],[Profit$]]/Table1[[#This Row],[cost price$]]</f>
        <v>9.5890410958904146E-2</v>
      </c>
    </row>
    <row r="963" spans="1:30" ht="15.75" customHeight="1" x14ac:dyDescent="0.3">
      <c r="A963" s="2">
        <v>962</v>
      </c>
      <c r="B963" s="2" t="s">
        <v>2914</v>
      </c>
      <c r="C963" s="3">
        <v>42335</v>
      </c>
      <c r="D963" s="3" t="str">
        <f>TEXT(Table1[[#This Row],[Order Date]],"MMMM")</f>
        <v>November</v>
      </c>
      <c r="E963" s="3" t="str">
        <f>TEXT(Table1[[#This Row],[Order Date]],"YYYy")</f>
        <v>2015</v>
      </c>
      <c r="F963" s="3">
        <v>42339</v>
      </c>
      <c r="G963" s="2" t="s">
        <v>47</v>
      </c>
      <c r="H963" s="2" t="s">
        <v>2915</v>
      </c>
      <c r="I963" s="2" t="s">
        <v>2916</v>
      </c>
      <c r="J963" s="2" t="s">
        <v>99</v>
      </c>
      <c r="K963" s="2" t="s">
        <v>24</v>
      </c>
      <c r="L963" s="2" t="s">
        <v>1708</v>
      </c>
      <c r="M963" s="2" t="s">
        <v>1709</v>
      </c>
      <c r="N963" s="2">
        <v>72701</v>
      </c>
      <c r="O963" s="2" t="s">
        <v>27</v>
      </c>
      <c r="P963" s="2" t="s">
        <v>2917</v>
      </c>
      <c r="Q963" s="2" t="s">
        <v>43</v>
      </c>
      <c r="R963" s="2" t="s">
        <v>72</v>
      </c>
      <c r="S963" s="2" t="s">
        <v>2918</v>
      </c>
      <c r="T963" s="6">
        <v>6.24</v>
      </c>
      <c r="U963" s="2">
        <v>2</v>
      </c>
      <c r="V963" s="9">
        <v>0</v>
      </c>
      <c r="W963" s="6">
        <v>3.0575999999999999</v>
      </c>
      <c r="X963" s="12">
        <f>Table1[[#This Row],[Profit$]]/Table1[[#This Row],[Sales$]]</f>
        <v>0.48999999999999994</v>
      </c>
      <c r="Y963" s="13">
        <f>Table1[[#This Row],[Sales$]]-Table1[[#This Row],[Profit$]]</f>
        <v>3.1824000000000003</v>
      </c>
      <c r="Z963" s="13">
        <f>Table1[[#This Row],[Sales$]]/Table1[[#This Row],[Quantity]]</f>
        <v>3.12</v>
      </c>
      <c r="AA963" s="13">
        <f>Table1[[#This Row],[Profit$]]/Table1[[#This Row],[Quantity]]</f>
        <v>1.5287999999999999</v>
      </c>
      <c r="AB963" s="4" t="str">
        <f>IF(Table1[[#This Row],[Profit$]]&lt;0,"loss","profit")</f>
        <v>profit</v>
      </c>
      <c r="AC963" s="4" t="str">
        <f>IF(Table1[[#This Row],[Discount]]&gt;0.2,"high",IF(Table1[[#This Row],[Discount]]&gt;0.1,"average","low"))</f>
        <v>low</v>
      </c>
      <c r="AD963" s="12">
        <f>Table1[[#This Row],[Profit$]]/Table1[[#This Row],[cost price$]]</f>
        <v>0.96078431372549</v>
      </c>
    </row>
    <row r="964" spans="1:30" ht="15.75" customHeight="1" x14ac:dyDescent="0.3">
      <c r="A964" s="2">
        <v>963</v>
      </c>
      <c r="B964" s="2" t="s">
        <v>2919</v>
      </c>
      <c r="C964" s="3">
        <v>42614</v>
      </c>
      <c r="D964" s="3" t="str">
        <f>TEXT(Table1[[#This Row],[Order Date]],"MMMM")</f>
        <v>September</v>
      </c>
      <c r="E964" s="3" t="str">
        <f>TEXT(Table1[[#This Row],[Order Date]],"YYYy")</f>
        <v>2016</v>
      </c>
      <c r="F964" s="3">
        <v>42617</v>
      </c>
      <c r="G964" s="2" t="s">
        <v>185</v>
      </c>
      <c r="H964" s="2" t="s">
        <v>478</v>
      </c>
      <c r="I964" s="2" t="s">
        <v>479</v>
      </c>
      <c r="J964" s="2" t="s">
        <v>38</v>
      </c>
      <c r="K964" s="2" t="s">
        <v>24</v>
      </c>
      <c r="L964" s="2" t="s">
        <v>124</v>
      </c>
      <c r="M964" s="2" t="s">
        <v>40</v>
      </c>
      <c r="N964" s="2">
        <v>94110</v>
      </c>
      <c r="O964" s="2" t="s">
        <v>41</v>
      </c>
      <c r="P964" s="2" t="s">
        <v>1804</v>
      </c>
      <c r="Q964" s="2" t="s">
        <v>43</v>
      </c>
      <c r="R964" s="2" t="s">
        <v>170</v>
      </c>
      <c r="S964" s="2" t="s">
        <v>1805</v>
      </c>
      <c r="T964" s="6">
        <v>21.88</v>
      </c>
      <c r="U964" s="2">
        <v>2</v>
      </c>
      <c r="V964" s="9">
        <v>0</v>
      </c>
      <c r="W964" s="6">
        <v>10.94</v>
      </c>
      <c r="X964" s="12">
        <f>Table1[[#This Row],[Profit$]]/Table1[[#This Row],[Sales$]]</f>
        <v>0.5</v>
      </c>
      <c r="Y964" s="13">
        <f>Table1[[#This Row],[Sales$]]-Table1[[#This Row],[Profit$]]</f>
        <v>10.94</v>
      </c>
      <c r="Z964" s="13">
        <f>Table1[[#This Row],[Sales$]]/Table1[[#This Row],[Quantity]]</f>
        <v>10.94</v>
      </c>
      <c r="AA964" s="13">
        <f>Table1[[#This Row],[Profit$]]/Table1[[#This Row],[Quantity]]</f>
        <v>5.47</v>
      </c>
      <c r="AB964" s="4" t="str">
        <f>IF(Table1[[#This Row],[Profit$]]&lt;0,"loss","profit")</f>
        <v>profit</v>
      </c>
      <c r="AC964" s="4" t="str">
        <f>IF(Table1[[#This Row],[Discount]]&gt;0.2,"high",IF(Table1[[#This Row],[Discount]]&gt;0.1,"average","low"))</f>
        <v>low</v>
      </c>
      <c r="AD964" s="12">
        <f>Table1[[#This Row],[Profit$]]/Table1[[#This Row],[cost price$]]</f>
        <v>1</v>
      </c>
    </row>
    <row r="965" spans="1:30" ht="15.75" customHeight="1" x14ac:dyDescent="0.3">
      <c r="A965" s="2">
        <v>964</v>
      </c>
      <c r="B965" s="2" t="s">
        <v>2920</v>
      </c>
      <c r="C965" s="3">
        <v>41904</v>
      </c>
      <c r="D965" s="3" t="str">
        <f>TEXT(Table1[[#This Row],[Order Date]],"MMMM")</f>
        <v>September</v>
      </c>
      <c r="E965" s="3" t="str">
        <f>TEXT(Table1[[#This Row],[Order Date]],"YYYy")</f>
        <v>2014</v>
      </c>
      <c r="F965" s="3">
        <v>41906</v>
      </c>
      <c r="G965" s="2" t="s">
        <v>20</v>
      </c>
      <c r="H965" s="2" t="s">
        <v>2761</v>
      </c>
      <c r="I965" s="2" t="s">
        <v>2762</v>
      </c>
      <c r="J965" s="2" t="s">
        <v>23</v>
      </c>
      <c r="K965" s="2" t="s">
        <v>24</v>
      </c>
      <c r="L965" s="2" t="s">
        <v>2921</v>
      </c>
      <c r="M965" s="2" t="s">
        <v>51</v>
      </c>
      <c r="N965" s="2">
        <v>33433</v>
      </c>
      <c r="O965" s="2" t="s">
        <v>27</v>
      </c>
      <c r="P965" s="2" t="s">
        <v>2922</v>
      </c>
      <c r="Q965" s="2" t="s">
        <v>43</v>
      </c>
      <c r="R965" s="2" t="s">
        <v>44</v>
      </c>
      <c r="S965" s="2" t="s">
        <v>2923</v>
      </c>
      <c r="T965" s="6">
        <v>4.6079999999999997</v>
      </c>
      <c r="U965" s="2">
        <v>2</v>
      </c>
      <c r="V965" s="9">
        <v>0.2</v>
      </c>
      <c r="W965" s="6">
        <v>1.6704000000000001</v>
      </c>
      <c r="X965" s="12">
        <f>Table1[[#This Row],[Profit$]]/Table1[[#This Row],[Sales$]]</f>
        <v>0.36250000000000004</v>
      </c>
      <c r="Y965" s="13">
        <f>Table1[[#This Row],[Sales$]]-Table1[[#This Row],[Profit$]]</f>
        <v>2.9375999999999998</v>
      </c>
      <c r="Z965" s="13">
        <f>Table1[[#This Row],[Sales$]]/Table1[[#This Row],[Quantity]]</f>
        <v>2.3039999999999998</v>
      </c>
      <c r="AA965" s="13">
        <f>Table1[[#This Row],[Profit$]]/Table1[[#This Row],[Quantity]]</f>
        <v>0.83520000000000005</v>
      </c>
      <c r="AB965" s="4" t="str">
        <f>IF(Table1[[#This Row],[Profit$]]&lt;0,"loss","profit")</f>
        <v>profit</v>
      </c>
      <c r="AC965" s="4" t="str">
        <f>IF(Table1[[#This Row],[Discount]]&gt;0.2,"high",IF(Table1[[#This Row],[Discount]]&gt;0.1,"average","low"))</f>
        <v>average</v>
      </c>
      <c r="AD965" s="12">
        <f>Table1[[#This Row],[Profit$]]/Table1[[#This Row],[cost price$]]</f>
        <v>0.56862745098039225</v>
      </c>
    </row>
    <row r="966" spans="1:30" ht="15.75" customHeight="1" x14ac:dyDescent="0.3">
      <c r="A966" s="2">
        <v>965</v>
      </c>
      <c r="B966" s="2" t="s">
        <v>2924</v>
      </c>
      <c r="C966" s="3">
        <v>42834</v>
      </c>
      <c r="D966" s="3" t="str">
        <f>TEXT(Table1[[#This Row],[Order Date]],"MMMM")</f>
        <v>April</v>
      </c>
      <c r="E966" s="3" t="str">
        <f>TEXT(Table1[[#This Row],[Order Date]],"YYYy")</f>
        <v>2017</v>
      </c>
      <c r="F966" s="3">
        <v>42836</v>
      </c>
      <c r="G966" s="2" t="s">
        <v>185</v>
      </c>
      <c r="H966" s="2" t="s">
        <v>2925</v>
      </c>
      <c r="I966" s="2" t="s">
        <v>2926</v>
      </c>
      <c r="J966" s="2" t="s">
        <v>99</v>
      </c>
      <c r="K966" s="2" t="s">
        <v>24</v>
      </c>
      <c r="L966" s="2" t="s">
        <v>263</v>
      </c>
      <c r="M966" s="2" t="s">
        <v>264</v>
      </c>
      <c r="N966" s="2">
        <v>10011</v>
      </c>
      <c r="O966" s="2" t="s">
        <v>145</v>
      </c>
      <c r="P966" s="2" t="s">
        <v>2927</v>
      </c>
      <c r="Q966" s="2" t="s">
        <v>43</v>
      </c>
      <c r="R966" s="2" t="s">
        <v>44</v>
      </c>
      <c r="S966" s="2" t="s">
        <v>2928</v>
      </c>
      <c r="T966" s="6">
        <v>9.82</v>
      </c>
      <c r="U966" s="2">
        <v>2</v>
      </c>
      <c r="V966" s="9">
        <v>0</v>
      </c>
      <c r="W966" s="6">
        <v>4.8117999999999999</v>
      </c>
      <c r="X966" s="12">
        <f>Table1[[#This Row],[Profit$]]/Table1[[#This Row],[Sales$]]</f>
        <v>0.49</v>
      </c>
      <c r="Y966" s="13">
        <f>Table1[[#This Row],[Sales$]]-Table1[[#This Row],[Profit$]]</f>
        <v>5.0082000000000004</v>
      </c>
      <c r="Z966" s="13">
        <f>Table1[[#This Row],[Sales$]]/Table1[[#This Row],[Quantity]]</f>
        <v>4.91</v>
      </c>
      <c r="AA966" s="13">
        <f>Table1[[#This Row],[Profit$]]/Table1[[#This Row],[Quantity]]</f>
        <v>2.4058999999999999</v>
      </c>
      <c r="AB966" s="4" t="str">
        <f>IF(Table1[[#This Row],[Profit$]]&lt;0,"loss","profit")</f>
        <v>profit</v>
      </c>
      <c r="AC966" s="4" t="str">
        <f>IF(Table1[[#This Row],[Discount]]&gt;0.2,"high",IF(Table1[[#This Row],[Discount]]&gt;0.1,"average","low"))</f>
        <v>low</v>
      </c>
      <c r="AD966" s="12">
        <f>Table1[[#This Row],[Profit$]]/Table1[[#This Row],[cost price$]]</f>
        <v>0.96078431372549011</v>
      </c>
    </row>
    <row r="967" spans="1:30" ht="15.75" customHeight="1" x14ac:dyDescent="0.3">
      <c r="A967" s="2">
        <v>966</v>
      </c>
      <c r="B967" s="2" t="s">
        <v>2924</v>
      </c>
      <c r="C967" s="3">
        <v>42834</v>
      </c>
      <c r="D967" s="3" t="str">
        <f>TEXT(Table1[[#This Row],[Order Date]],"MMMM")</f>
        <v>April</v>
      </c>
      <c r="E967" s="3" t="str">
        <f>TEXT(Table1[[#This Row],[Order Date]],"YYYy")</f>
        <v>2017</v>
      </c>
      <c r="F967" s="3">
        <v>42836</v>
      </c>
      <c r="G967" s="2" t="s">
        <v>185</v>
      </c>
      <c r="H967" s="2" t="s">
        <v>2925</v>
      </c>
      <c r="I967" s="2" t="s">
        <v>2926</v>
      </c>
      <c r="J967" s="2" t="s">
        <v>99</v>
      </c>
      <c r="K967" s="2" t="s">
        <v>24</v>
      </c>
      <c r="L967" s="2" t="s">
        <v>263</v>
      </c>
      <c r="M967" s="2" t="s">
        <v>264</v>
      </c>
      <c r="N967" s="2">
        <v>10011</v>
      </c>
      <c r="O967" s="2" t="s">
        <v>145</v>
      </c>
      <c r="P967" s="2" t="s">
        <v>1458</v>
      </c>
      <c r="Q967" s="2" t="s">
        <v>43</v>
      </c>
      <c r="R967" s="2" t="s">
        <v>65</v>
      </c>
      <c r="S967" s="2" t="s">
        <v>1459</v>
      </c>
      <c r="T967" s="6">
        <v>35.97</v>
      </c>
      <c r="U967" s="2">
        <v>3</v>
      </c>
      <c r="V967" s="9">
        <v>0</v>
      </c>
      <c r="W967" s="6">
        <v>9.7118999999999982</v>
      </c>
      <c r="X967" s="12">
        <f>Table1[[#This Row],[Profit$]]/Table1[[#This Row],[Sales$]]</f>
        <v>0.26999999999999996</v>
      </c>
      <c r="Y967" s="13">
        <f>Table1[[#This Row],[Sales$]]-Table1[[#This Row],[Profit$]]</f>
        <v>26.258099999999999</v>
      </c>
      <c r="Z967" s="13">
        <f>Table1[[#This Row],[Sales$]]/Table1[[#This Row],[Quantity]]</f>
        <v>11.99</v>
      </c>
      <c r="AA967" s="13">
        <f>Table1[[#This Row],[Profit$]]/Table1[[#This Row],[Quantity]]</f>
        <v>3.2372999999999994</v>
      </c>
      <c r="AB967" s="4" t="str">
        <f>IF(Table1[[#This Row],[Profit$]]&lt;0,"loss","profit")</f>
        <v>profit</v>
      </c>
      <c r="AC967" s="4" t="str">
        <f>IF(Table1[[#This Row],[Discount]]&gt;0.2,"high",IF(Table1[[#This Row],[Discount]]&gt;0.1,"average","low"))</f>
        <v>low</v>
      </c>
      <c r="AD967" s="12">
        <f>Table1[[#This Row],[Profit$]]/Table1[[#This Row],[cost price$]]</f>
        <v>0.36986301369863006</v>
      </c>
    </row>
    <row r="968" spans="1:30" ht="15.75" customHeight="1" x14ac:dyDescent="0.3">
      <c r="A968" s="2">
        <v>967</v>
      </c>
      <c r="B968" s="2" t="s">
        <v>2924</v>
      </c>
      <c r="C968" s="3">
        <v>42834</v>
      </c>
      <c r="D968" s="3" t="str">
        <f>TEXT(Table1[[#This Row],[Order Date]],"MMMM")</f>
        <v>April</v>
      </c>
      <c r="E968" s="3" t="str">
        <f>TEXT(Table1[[#This Row],[Order Date]],"YYYy")</f>
        <v>2017</v>
      </c>
      <c r="F968" s="3">
        <v>42836</v>
      </c>
      <c r="G968" s="2" t="s">
        <v>185</v>
      </c>
      <c r="H968" s="2" t="s">
        <v>2925</v>
      </c>
      <c r="I968" s="2" t="s">
        <v>2926</v>
      </c>
      <c r="J968" s="2" t="s">
        <v>99</v>
      </c>
      <c r="K968" s="2" t="s">
        <v>24</v>
      </c>
      <c r="L968" s="2" t="s">
        <v>263</v>
      </c>
      <c r="M968" s="2" t="s">
        <v>264</v>
      </c>
      <c r="N968" s="2">
        <v>10011</v>
      </c>
      <c r="O968" s="2" t="s">
        <v>145</v>
      </c>
      <c r="P968" s="2" t="s">
        <v>2929</v>
      </c>
      <c r="Q968" s="2" t="s">
        <v>43</v>
      </c>
      <c r="R968" s="2" t="s">
        <v>87</v>
      </c>
      <c r="S968" s="2" t="s">
        <v>2930</v>
      </c>
      <c r="T968" s="6">
        <v>12.96</v>
      </c>
      <c r="U968" s="2">
        <v>2</v>
      </c>
      <c r="V968" s="9">
        <v>0</v>
      </c>
      <c r="W968" s="6">
        <v>6.2208000000000006</v>
      </c>
      <c r="X968" s="12">
        <f>Table1[[#This Row],[Profit$]]/Table1[[#This Row],[Sales$]]</f>
        <v>0.48000000000000004</v>
      </c>
      <c r="Y968" s="13">
        <f>Table1[[#This Row],[Sales$]]-Table1[[#This Row],[Profit$]]</f>
        <v>6.7392000000000003</v>
      </c>
      <c r="Z968" s="13">
        <f>Table1[[#This Row],[Sales$]]/Table1[[#This Row],[Quantity]]</f>
        <v>6.48</v>
      </c>
      <c r="AA968" s="13">
        <f>Table1[[#This Row],[Profit$]]/Table1[[#This Row],[Quantity]]</f>
        <v>3.1104000000000003</v>
      </c>
      <c r="AB968" s="4" t="str">
        <f>IF(Table1[[#This Row],[Profit$]]&lt;0,"loss","profit")</f>
        <v>profit</v>
      </c>
      <c r="AC968" s="4" t="str">
        <f>IF(Table1[[#This Row],[Discount]]&gt;0.2,"high",IF(Table1[[#This Row],[Discount]]&gt;0.1,"average","low"))</f>
        <v>low</v>
      </c>
      <c r="AD968" s="12">
        <f>Table1[[#This Row],[Profit$]]/Table1[[#This Row],[cost price$]]</f>
        <v>0.92307692307692313</v>
      </c>
    </row>
    <row r="969" spans="1:30" ht="15.75" customHeight="1" x14ac:dyDescent="0.3">
      <c r="A969" s="2">
        <v>968</v>
      </c>
      <c r="B969" s="2" t="s">
        <v>2924</v>
      </c>
      <c r="C969" s="3">
        <v>42834</v>
      </c>
      <c r="D969" s="3" t="str">
        <f>TEXT(Table1[[#This Row],[Order Date]],"MMMM")</f>
        <v>April</v>
      </c>
      <c r="E969" s="3" t="str">
        <f>TEXT(Table1[[#This Row],[Order Date]],"YYYy")</f>
        <v>2017</v>
      </c>
      <c r="F969" s="3">
        <v>42836</v>
      </c>
      <c r="G969" s="2" t="s">
        <v>185</v>
      </c>
      <c r="H969" s="2" t="s">
        <v>2925</v>
      </c>
      <c r="I969" s="2" t="s">
        <v>2926</v>
      </c>
      <c r="J969" s="2" t="s">
        <v>99</v>
      </c>
      <c r="K969" s="2" t="s">
        <v>24</v>
      </c>
      <c r="L969" s="2" t="s">
        <v>263</v>
      </c>
      <c r="M969" s="2" t="s">
        <v>264</v>
      </c>
      <c r="N969" s="2">
        <v>10011</v>
      </c>
      <c r="O969" s="2" t="s">
        <v>145</v>
      </c>
      <c r="P969" s="2" t="s">
        <v>2931</v>
      </c>
      <c r="Q969" s="2" t="s">
        <v>43</v>
      </c>
      <c r="R969" s="2" t="s">
        <v>87</v>
      </c>
      <c r="S969" s="2" t="s">
        <v>2932</v>
      </c>
      <c r="T969" s="6">
        <v>191.6</v>
      </c>
      <c r="U969" s="2">
        <v>4</v>
      </c>
      <c r="V969" s="9">
        <v>0</v>
      </c>
      <c r="W969" s="6">
        <v>91.967999999999989</v>
      </c>
      <c r="X969" s="12">
        <f>Table1[[#This Row],[Profit$]]/Table1[[#This Row],[Sales$]]</f>
        <v>0.48</v>
      </c>
      <c r="Y969" s="13">
        <f>Table1[[#This Row],[Sales$]]-Table1[[#This Row],[Profit$]]</f>
        <v>99.632000000000005</v>
      </c>
      <c r="Z969" s="13">
        <f>Table1[[#This Row],[Sales$]]/Table1[[#This Row],[Quantity]]</f>
        <v>47.9</v>
      </c>
      <c r="AA969" s="13">
        <f>Table1[[#This Row],[Profit$]]/Table1[[#This Row],[Quantity]]</f>
        <v>22.991999999999997</v>
      </c>
      <c r="AB969" s="4" t="str">
        <f>IF(Table1[[#This Row],[Profit$]]&lt;0,"loss","profit")</f>
        <v>profit</v>
      </c>
      <c r="AC969" s="4" t="str">
        <f>IF(Table1[[#This Row],[Discount]]&gt;0.2,"high",IF(Table1[[#This Row],[Discount]]&gt;0.1,"average","low"))</f>
        <v>low</v>
      </c>
      <c r="AD969" s="12">
        <f>Table1[[#This Row],[Profit$]]/Table1[[#This Row],[cost price$]]</f>
        <v>0.92307692307692291</v>
      </c>
    </row>
    <row r="970" spans="1:30" ht="15.75" customHeight="1" x14ac:dyDescent="0.3">
      <c r="A970" s="2">
        <v>969</v>
      </c>
      <c r="B970" s="2" t="s">
        <v>2924</v>
      </c>
      <c r="C970" s="3">
        <v>42834</v>
      </c>
      <c r="D970" s="3" t="str">
        <f>TEXT(Table1[[#This Row],[Order Date]],"MMMM")</f>
        <v>April</v>
      </c>
      <c r="E970" s="3" t="str">
        <f>TEXT(Table1[[#This Row],[Order Date]],"YYYy")</f>
        <v>2017</v>
      </c>
      <c r="F970" s="3">
        <v>42836</v>
      </c>
      <c r="G970" s="2" t="s">
        <v>185</v>
      </c>
      <c r="H970" s="2" t="s">
        <v>2925</v>
      </c>
      <c r="I970" s="2" t="s">
        <v>2926</v>
      </c>
      <c r="J970" s="2" t="s">
        <v>99</v>
      </c>
      <c r="K970" s="2" t="s">
        <v>24</v>
      </c>
      <c r="L970" s="2" t="s">
        <v>263</v>
      </c>
      <c r="M970" s="2" t="s">
        <v>264</v>
      </c>
      <c r="N970" s="2">
        <v>10011</v>
      </c>
      <c r="O970" s="2" t="s">
        <v>145</v>
      </c>
      <c r="P970" s="2" t="s">
        <v>2922</v>
      </c>
      <c r="Q970" s="2" t="s">
        <v>43</v>
      </c>
      <c r="R970" s="2" t="s">
        <v>44</v>
      </c>
      <c r="S970" s="2" t="s">
        <v>2923</v>
      </c>
      <c r="T970" s="6">
        <v>8.64</v>
      </c>
      <c r="U970" s="2">
        <v>3</v>
      </c>
      <c r="V970" s="9">
        <v>0</v>
      </c>
      <c r="W970" s="6">
        <v>4.2336</v>
      </c>
      <c r="X970" s="12">
        <f>Table1[[#This Row],[Profit$]]/Table1[[#This Row],[Sales$]]</f>
        <v>0.49</v>
      </c>
      <c r="Y970" s="13">
        <f>Table1[[#This Row],[Sales$]]-Table1[[#This Row],[Profit$]]</f>
        <v>4.4064000000000005</v>
      </c>
      <c r="Z970" s="13">
        <f>Table1[[#This Row],[Sales$]]/Table1[[#This Row],[Quantity]]</f>
        <v>2.8800000000000003</v>
      </c>
      <c r="AA970" s="13">
        <f>Table1[[#This Row],[Profit$]]/Table1[[#This Row],[Quantity]]</f>
        <v>1.4112</v>
      </c>
      <c r="AB970" s="4" t="str">
        <f>IF(Table1[[#This Row],[Profit$]]&lt;0,"loss","profit")</f>
        <v>profit</v>
      </c>
      <c r="AC970" s="4" t="str">
        <f>IF(Table1[[#This Row],[Discount]]&gt;0.2,"high",IF(Table1[[#This Row],[Discount]]&gt;0.1,"average","low"))</f>
        <v>low</v>
      </c>
      <c r="AD970" s="12">
        <f>Table1[[#This Row],[Profit$]]/Table1[[#This Row],[cost price$]]</f>
        <v>0.96078431372549011</v>
      </c>
    </row>
    <row r="971" spans="1:30" ht="15.75" customHeight="1" x14ac:dyDescent="0.3">
      <c r="A971" s="2">
        <v>970</v>
      </c>
      <c r="B971" s="2" t="s">
        <v>2924</v>
      </c>
      <c r="C971" s="3">
        <v>42834</v>
      </c>
      <c r="D971" s="3" t="str">
        <f>TEXT(Table1[[#This Row],[Order Date]],"MMMM")</f>
        <v>April</v>
      </c>
      <c r="E971" s="3" t="str">
        <f>TEXT(Table1[[#This Row],[Order Date]],"YYYy")</f>
        <v>2017</v>
      </c>
      <c r="F971" s="3">
        <v>42836</v>
      </c>
      <c r="G971" s="2" t="s">
        <v>185</v>
      </c>
      <c r="H971" s="2" t="s">
        <v>2925</v>
      </c>
      <c r="I971" s="2" t="s">
        <v>2926</v>
      </c>
      <c r="J971" s="2" t="s">
        <v>99</v>
      </c>
      <c r="K971" s="2" t="s">
        <v>24</v>
      </c>
      <c r="L971" s="2" t="s">
        <v>263</v>
      </c>
      <c r="M971" s="2" t="s">
        <v>264</v>
      </c>
      <c r="N971" s="2">
        <v>10011</v>
      </c>
      <c r="O971" s="2" t="s">
        <v>145</v>
      </c>
      <c r="P971" s="2" t="s">
        <v>2933</v>
      </c>
      <c r="Q971" s="2" t="s">
        <v>43</v>
      </c>
      <c r="R971" s="2" t="s">
        <v>56</v>
      </c>
      <c r="S971" s="2" t="s">
        <v>2934</v>
      </c>
      <c r="T971" s="6">
        <v>501.81000000000006</v>
      </c>
      <c r="U971" s="2">
        <v>3</v>
      </c>
      <c r="V971" s="9">
        <v>0</v>
      </c>
      <c r="W971" s="6">
        <v>0</v>
      </c>
      <c r="X971" s="12">
        <f>Table1[[#This Row],[Profit$]]/Table1[[#This Row],[Sales$]]</f>
        <v>0</v>
      </c>
      <c r="Y971" s="13">
        <f>Table1[[#This Row],[Sales$]]-Table1[[#This Row],[Profit$]]</f>
        <v>501.81000000000006</v>
      </c>
      <c r="Z971" s="13">
        <f>Table1[[#This Row],[Sales$]]/Table1[[#This Row],[Quantity]]</f>
        <v>167.27</v>
      </c>
      <c r="AA971" s="13">
        <f>Table1[[#This Row],[Profit$]]/Table1[[#This Row],[Quantity]]</f>
        <v>0</v>
      </c>
      <c r="AB971" s="4" t="str">
        <f>IF(Table1[[#This Row],[Profit$]]&lt;0,"loss","profit")</f>
        <v>profit</v>
      </c>
      <c r="AC971" s="4" t="str">
        <f>IF(Table1[[#This Row],[Discount]]&gt;0.2,"high",IF(Table1[[#This Row],[Discount]]&gt;0.1,"average","low"))</f>
        <v>low</v>
      </c>
      <c r="AD971" s="12">
        <f>Table1[[#This Row],[Profit$]]/Table1[[#This Row],[cost price$]]</f>
        <v>0</v>
      </c>
    </row>
    <row r="972" spans="1:30" ht="15.75" customHeight="1" x14ac:dyDescent="0.3">
      <c r="A972" s="2">
        <v>971</v>
      </c>
      <c r="B972" s="2" t="s">
        <v>2935</v>
      </c>
      <c r="C972" s="3">
        <v>41655</v>
      </c>
      <c r="D972" s="3" t="str">
        <f>TEXT(Table1[[#This Row],[Order Date]],"MMMM")</f>
        <v>January</v>
      </c>
      <c r="E972" s="3" t="str">
        <f>TEXT(Table1[[#This Row],[Order Date]],"YYYy")</f>
        <v>2014</v>
      </c>
      <c r="F972" s="3">
        <v>41657</v>
      </c>
      <c r="G972" s="2" t="s">
        <v>20</v>
      </c>
      <c r="H972" s="2" t="s">
        <v>951</v>
      </c>
      <c r="I972" s="2" t="s">
        <v>952</v>
      </c>
      <c r="J972" s="2" t="s">
        <v>23</v>
      </c>
      <c r="K972" s="2" t="s">
        <v>24</v>
      </c>
      <c r="L972" s="2" t="s">
        <v>143</v>
      </c>
      <c r="M972" s="2" t="s">
        <v>144</v>
      </c>
      <c r="N972" s="2">
        <v>19134</v>
      </c>
      <c r="O972" s="2" t="s">
        <v>145</v>
      </c>
      <c r="P972" s="2" t="s">
        <v>2936</v>
      </c>
      <c r="Q972" s="2" t="s">
        <v>29</v>
      </c>
      <c r="R972" s="2" t="s">
        <v>62</v>
      </c>
      <c r="S972" s="2" t="s">
        <v>2937</v>
      </c>
      <c r="T972" s="6">
        <v>127.10400000000001</v>
      </c>
      <c r="U972" s="2">
        <v>6</v>
      </c>
      <c r="V972" s="9">
        <v>0.2</v>
      </c>
      <c r="W972" s="6">
        <v>28.598399999999998</v>
      </c>
      <c r="X972" s="12">
        <f>Table1[[#This Row],[Profit$]]/Table1[[#This Row],[Sales$]]</f>
        <v>0.22499999999999995</v>
      </c>
      <c r="Y972" s="13">
        <f>Table1[[#This Row],[Sales$]]-Table1[[#This Row],[Profit$]]</f>
        <v>98.505600000000015</v>
      </c>
      <c r="Z972" s="13">
        <f>Table1[[#This Row],[Sales$]]/Table1[[#This Row],[Quantity]]</f>
        <v>21.184000000000001</v>
      </c>
      <c r="AA972" s="13">
        <f>Table1[[#This Row],[Profit$]]/Table1[[#This Row],[Quantity]]</f>
        <v>4.7664</v>
      </c>
      <c r="AB972" s="4" t="str">
        <f>IF(Table1[[#This Row],[Profit$]]&lt;0,"loss","profit")</f>
        <v>profit</v>
      </c>
      <c r="AC972" s="4" t="str">
        <f>IF(Table1[[#This Row],[Discount]]&gt;0.2,"high",IF(Table1[[#This Row],[Discount]]&gt;0.1,"average","low"))</f>
        <v>average</v>
      </c>
      <c r="AD972" s="12">
        <f>Table1[[#This Row],[Profit$]]/Table1[[#This Row],[cost price$]]</f>
        <v>0.2903225806451612</v>
      </c>
    </row>
    <row r="973" spans="1:30" ht="15.75" customHeight="1" x14ac:dyDescent="0.3">
      <c r="A973" s="2">
        <v>972</v>
      </c>
      <c r="B973" s="2" t="s">
        <v>2935</v>
      </c>
      <c r="C973" s="3">
        <v>41655</v>
      </c>
      <c r="D973" s="3" t="str">
        <f>TEXT(Table1[[#This Row],[Order Date]],"MMMM")</f>
        <v>January</v>
      </c>
      <c r="E973" s="3" t="str">
        <f>TEXT(Table1[[#This Row],[Order Date]],"YYYy")</f>
        <v>2014</v>
      </c>
      <c r="F973" s="3">
        <v>41657</v>
      </c>
      <c r="G973" s="2" t="s">
        <v>20</v>
      </c>
      <c r="H973" s="2" t="s">
        <v>951</v>
      </c>
      <c r="I973" s="2" t="s">
        <v>952</v>
      </c>
      <c r="J973" s="2" t="s">
        <v>23</v>
      </c>
      <c r="K973" s="2" t="s">
        <v>24</v>
      </c>
      <c r="L973" s="2" t="s">
        <v>143</v>
      </c>
      <c r="M973" s="2" t="s">
        <v>144</v>
      </c>
      <c r="N973" s="2">
        <v>19134</v>
      </c>
      <c r="O973" s="2" t="s">
        <v>145</v>
      </c>
      <c r="P973" s="2" t="s">
        <v>1204</v>
      </c>
      <c r="Q973" s="2" t="s">
        <v>68</v>
      </c>
      <c r="R973" s="2" t="s">
        <v>69</v>
      </c>
      <c r="S973" s="2" t="s">
        <v>1205</v>
      </c>
      <c r="T973" s="6">
        <v>124.19999999999999</v>
      </c>
      <c r="U973" s="2">
        <v>3</v>
      </c>
      <c r="V973" s="9">
        <v>0.4</v>
      </c>
      <c r="W973" s="6">
        <v>-31.050000000000011</v>
      </c>
      <c r="X973" s="12">
        <f>Table1[[#This Row],[Profit$]]/Table1[[#This Row],[Sales$]]</f>
        <v>-0.25000000000000011</v>
      </c>
      <c r="Y973" s="13">
        <f>Table1[[#This Row],[Sales$]]-Table1[[#This Row],[Profit$]]</f>
        <v>155.25</v>
      </c>
      <c r="Z973" s="13">
        <f>Table1[[#This Row],[Sales$]]/Table1[[#This Row],[Quantity]]</f>
        <v>41.4</v>
      </c>
      <c r="AA973" s="13">
        <f>Table1[[#This Row],[Profit$]]/Table1[[#This Row],[Quantity]]</f>
        <v>-10.350000000000003</v>
      </c>
      <c r="AB973" s="4" t="str">
        <f>IF(Table1[[#This Row],[Profit$]]&lt;0,"loss","profit")</f>
        <v>loss</v>
      </c>
      <c r="AC973" s="4" t="str">
        <f>IF(Table1[[#This Row],[Discount]]&gt;0.2,"high",IF(Table1[[#This Row],[Discount]]&gt;0.1,"average","low"))</f>
        <v>high</v>
      </c>
      <c r="AD973" s="12">
        <f>Table1[[#This Row],[Profit$]]/Table1[[#This Row],[cost price$]]</f>
        <v>-0.20000000000000007</v>
      </c>
    </row>
    <row r="974" spans="1:30" ht="15.75" customHeight="1" x14ac:dyDescent="0.3">
      <c r="A974" s="2">
        <v>973</v>
      </c>
      <c r="B974" s="2" t="s">
        <v>2935</v>
      </c>
      <c r="C974" s="3">
        <v>41655</v>
      </c>
      <c r="D974" s="3" t="str">
        <f>TEXT(Table1[[#This Row],[Order Date]],"MMMM")</f>
        <v>January</v>
      </c>
      <c r="E974" s="3" t="str">
        <f>TEXT(Table1[[#This Row],[Order Date]],"YYYy")</f>
        <v>2014</v>
      </c>
      <c r="F974" s="3">
        <v>41657</v>
      </c>
      <c r="G974" s="2" t="s">
        <v>20</v>
      </c>
      <c r="H974" s="2" t="s">
        <v>951</v>
      </c>
      <c r="I974" s="2" t="s">
        <v>952</v>
      </c>
      <c r="J974" s="2" t="s">
        <v>23</v>
      </c>
      <c r="K974" s="2" t="s">
        <v>24</v>
      </c>
      <c r="L974" s="2" t="s">
        <v>143</v>
      </c>
      <c r="M974" s="2" t="s">
        <v>144</v>
      </c>
      <c r="N974" s="2">
        <v>19134</v>
      </c>
      <c r="O974" s="2" t="s">
        <v>145</v>
      </c>
      <c r="P974" s="2" t="s">
        <v>2261</v>
      </c>
      <c r="Q974" s="2" t="s">
        <v>43</v>
      </c>
      <c r="R974" s="2" t="s">
        <v>72</v>
      </c>
      <c r="S974" s="2" t="s">
        <v>2262</v>
      </c>
      <c r="T974" s="6">
        <v>18.588000000000005</v>
      </c>
      <c r="U974" s="2">
        <v>2</v>
      </c>
      <c r="V974" s="9">
        <v>0.7</v>
      </c>
      <c r="W974" s="6">
        <v>-13.6312</v>
      </c>
      <c r="X974" s="12">
        <f>Table1[[#This Row],[Profit$]]/Table1[[#This Row],[Sales$]]</f>
        <v>-0.73333333333333317</v>
      </c>
      <c r="Y974" s="13">
        <f>Table1[[#This Row],[Sales$]]-Table1[[#This Row],[Profit$]]</f>
        <v>32.219200000000001</v>
      </c>
      <c r="Z974" s="13">
        <f>Table1[[#This Row],[Sales$]]/Table1[[#This Row],[Quantity]]</f>
        <v>9.2940000000000023</v>
      </c>
      <c r="AA974" s="13">
        <f>Table1[[#This Row],[Profit$]]/Table1[[#This Row],[Quantity]]</f>
        <v>-6.8155999999999999</v>
      </c>
      <c r="AB974" s="4" t="str">
        <f>IF(Table1[[#This Row],[Profit$]]&lt;0,"loss","profit")</f>
        <v>loss</v>
      </c>
      <c r="AC974" s="4" t="str">
        <f>IF(Table1[[#This Row],[Discount]]&gt;0.2,"high",IF(Table1[[#This Row],[Discount]]&gt;0.1,"average","low"))</f>
        <v>high</v>
      </c>
      <c r="AD974" s="12">
        <f>Table1[[#This Row],[Profit$]]/Table1[[#This Row],[cost price$]]</f>
        <v>-0.42307692307692307</v>
      </c>
    </row>
    <row r="975" spans="1:30" ht="15.75" customHeight="1" x14ac:dyDescent="0.3">
      <c r="A975" s="2">
        <v>974</v>
      </c>
      <c r="B975" s="2" t="s">
        <v>2935</v>
      </c>
      <c r="C975" s="3">
        <v>41655</v>
      </c>
      <c r="D975" s="3" t="str">
        <f>TEXT(Table1[[#This Row],[Order Date]],"MMMM")</f>
        <v>January</v>
      </c>
      <c r="E975" s="3" t="str">
        <f>TEXT(Table1[[#This Row],[Order Date]],"YYYy")</f>
        <v>2014</v>
      </c>
      <c r="F975" s="3">
        <v>41657</v>
      </c>
      <c r="G975" s="2" t="s">
        <v>20</v>
      </c>
      <c r="H975" s="2" t="s">
        <v>951</v>
      </c>
      <c r="I975" s="2" t="s">
        <v>952</v>
      </c>
      <c r="J975" s="2" t="s">
        <v>23</v>
      </c>
      <c r="K975" s="2" t="s">
        <v>24</v>
      </c>
      <c r="L975" s="2" t="s">
        <v>143</v>
      </c>
      <c r="M975" s="2" t="s">
        <v>144</v>
      </c>
      <c r="N975" s="2">
        <v>19134</v>
      </c>
      <c r="O975" s="2" t="s">
        <v>145</v>
      </c>
      <c r="P975" s="2" t="s">
        <v>1197</v>
      </c>
      <c r="Q975" s="2" t="s">
        <v>43</v>
      </c>
      <c r="R975" s="2" t="s">
        <v>44</v>
      </c>
      <c r="S975" s="2" t="s">
        <v>1198</v>
      </c>
      <c r="T975" s="6">
        <v>30.072000000000003</v>
      </c>
      <c r="U975" s="2">
        <v>3</v>
      </c>
      <c r="V975" s="9">
        <v>0.2</v>
      </c>
      <c r="W975" s="6">
        <v>10.149299999999997</v>
      </c>
      <c r="X975" s="12">
        <f>Table1[[#This Row],[Profit$]]/Table1[[#This Row],[Sales$]]</f>
        <v>0.33749999999999986</v>
      </c>
      <c r="Y975" s="13">
        <f>Table1[[#This Row],[Sales$]]-Table1[[#This Row],[Profit$]]</f>
        <v>19.922700000000006</v>
      </c>
      <c r="Z975" s="13">
        <f>Table1[[#This Row],[Sales$]]/Table1[[#This Row],[Quantity]]</f>
        <v>10.024000000000001</v>
      </c>
      <c r="AA975" s="13">
        <f>Table1[[#This Row],[Profit$]]/Table1[[#This Row],[Quantity]]</f>
        <v>3.3830999999999989</v>
      </c>
      <c r="AB975" s="4" t="str">
        <f>IF(Table1[[#This Row],[Profit$]]&lt;0,"loss","profit")</f>
        <v>profit</v>
      </c>
      <c r="AC975" s="4" t="str">
        <f>IF(Table1[[#This Row],[Discount]]&gt;0.2,"high",IF(Table1[[#This Row],[Discount]]&gt;0.1,"average","low"))</f>
        <v>average</v>
      </c>
      <c r="AD975" s="12">
        <f>Table1[[#This Row],[Profit$]]/Table1[[#This Row],[cost price$]]</f>
        <v>0.50943396226415061</v>
      </c>
    </row>
    <row r="976" spans="1:30" ht="15.75" customHeight="1" x14ac:dyDescent="0.3">
      <c r="A976" s="2">
        <v>975</v>
      </c>
      <c r="B976" s="2" t="s">
        <v>2938</v>
      </c>
      <c r="C976" s="3">
        <v>43013</v>
      </c>
      <c r="D976" s="3" t="str">
        <f>TEXT(Table1[[#This Row],[Order Date]],"MMMM")</f>
        <v>October</v>
      </c>
      <c r="E976" s="3" t="str">
        <f>TEXT(Table1[[#This Row],[Order Date]],"YYYy")</f>
        <v>2017</v>
      </c>
      <c r="F976" s="3">
        <v>43016</v>
      </c>
      <c r="G976" s="2" t="s">
        <v>20</v>
      </c>
      <c r="H976" s="2" t="s">
        <v>2365</v>
      </c>
      <c r="I976" s="2" t="s">
        <v>2366</v>
      </c>
      <c r="J976" s="2" t="s">
        <v>99</v>
      </c>
      <c r="K976" s="2" t="s">
        <v>24</v>
      </c>
      <c r="L976" s="2" t="s">
        <v>263</v>
      </c>
      <c r="M976" s="2" t="s">
        <v>264</v>
      </c>
      <c r="N976" s="2">
        <v>10011</v>
      </c>
      <c r="O976" s="2" t="s">
        <v>145</v>
      </c>
      <c r="P976" s="2" t="s">
        <v>1784</v>
      </c>
      <c r="Q976" s="2" t="s">
        <v>68</v>
      </c>
      <c r="R976" s="2" t="s">
        <v>69</v>
      </c>
      <c r="S976" s="2" t="s">
        <v>1785</v>
      </c>
      <c r="T976" s="6">
        <v>160.92999999999998</v>
      </c>
      <c r="U976" s="2">
        <v>7</v>
      </c>
      <c r="V976" s="9">
        <v>0</v>
      </c>
      <c r="W976" s="6">
        <v>3.2186000000000092</v>
      </c>
      <c r="X976" s="12">
        <f>Table1[[#This Row],[Profit$]]/Table1[[#This Row],[Sales$]]</f>
        <v>2.0000000000000059E-2</v>
      </c>
      <c r="Y976" s="13">
        <f>Table1[[#This Row],[Sales$]]-Table1[[#This Row],[Profit$]]</f>
        <v>157.71139999999997</v>
      </c>
      <c r="Z976" s="13">
        <f>Table1[[#This Row],[Sales$]]/Table1[[#This Row],[Quantity]]</f>
        <v>22.99</v>
      </c>
      <c r="AA976" s="13">
        <f>Table1[[#This Row],[Profit$]]/Table1[[#This Row],[Quantity]]</f>
        <v>0.45980000000000132</v>
      </c>
      <c r="AB976" s="4" t="str">
        <f>IF(Table1[[#This Row],[Profit$]]&lt;0,"loss","profit")</f>
        <v>profit</v>
      </c>
      <c r="AC976" s="4" t="str">
        <f>IF(Table1[[#This Row],[Discount]]&gt;0.2,"high",IF(Table1[[#This Row],[Discount]]&gt;0.1,"average","low"))</f>
        <v>low</v>
      </c>
      <c r="AD976" s="12">
        <f>Table1[[#This Row],[Profit$]]/Table1[[#This Row],[cost price$]]</f>
        <v>2.0408163265306183E-2</v>
      </c>
    </row>
    <row r="977" spans="1:30" ht="15.75" customHeight="1" x14ac:dyDescent="0.3">
      <c r="A977" s="2">
        <v>976</v>
      </c>
      <c r="B977" s="2" t="s">
        <v>2938</v>
      </c>
      <c r="C977" s="3">
        <v>43013</v>
      </c>
      <c r="D977" s="3" t="str">
        <f>TEXT(Table1[[#This Row],[Order Date]],"MMMM")</f>
        <v>October</v>
      </c>
      <c r="E977" s="3" t="str">
        <f>TEXT(Table1[[#This Row],[Order Date]],"YYYy")</f>
        <v>2017</v>
      </c>
      <c r="F977" s="3">
        <v>43016</v>
      </c>
      <c r="G977" s="2" t="s">
        <v>20</v>
      </c>
      <c r="H977" s="2" t="s">
        <v>2365</v>
      </c>
      <c r="I977" s="2" t="s">
        <v>2366</v>
      </c>
      <c r="J977" s="2" t="s">
        <v>99</v>
      </c>
      <c r="K977" s="2" t="s">
        <v>24</v>
      </c>
      <c r="L977" s="2" t="s">
        <v>263</v>
      </c>
      <c r="M977" s="2" t="s">
        <v>264</v>
      </c>
      <c r="N977" s="2">
        <v>10011</v>
      </c>
      <c r="O977" s="2" t="s">
        <v>145</v>
      </c>
      <c r="P977" s="2" t="s">
        <v>1394</v>
      </c>
      <c r="Q977" s="2" t="s">
        <v>43</v>
      </c>
      <c r="R977" s="2" t="s">
        <v>72</v>
      </c>
      <c r="S977" s="2" t="s">
        <v>1395</v>
      </c>
      <c r="T977" s="6">
        <v>75.792000000000002</v>
      </c>
      <c r="U977" s="2">
        <v>3</v>
      </c>
      <c r="V977" s="9">
        <v>0.2</v>
      </c>
      <c r="W977" s="6">
        <v>25.579799999999992</v>
      </c>
      <c r="X977" s="12">
        <f>Table1[[#This Row],[Profit$]]/Table1[[#This Row],[Sales$]]</f>
        <v>0.33749999999999986</v>
      </c>
      <c r="Y977" s="13">
        <f>Table1[[#This Row],[Sales$]]-Table1[[#This Row],[Profit$]]</f>
        <v>50.21220000000001</v>
      </c>
      <c r="Z977" s="13">
        <f>Table1[[#This Row],[Sales$]]/Table1[[#This Row],[Quantity]]</f>
        <v>25.263999999999999</v>
      </c>
      <c r="AA977" s="13">
        <f>Table1[[#This Row],[Profit$]]/Table1[[#This Row],[Quantity]]</f>
        <v>8.5265999999999966</v>
      </c>
      <c r="AB977" s="4" t="str">
        <f>IF(Table1[[#This Row],[Profit$]]&lt;0,"loss","profit")</f>
        <v>profit</v>
      </c>
      <c r="AC977" s="4" t="str">
        <f>IF(Table1[[#This Row],[Discount]]&gt;0.2,"high",IF(Table1[[#This Row],[Discount]]&gt;0.1,"average","low"))</f>
        <v>average</v>
      </c>
      <c r="AD977" s="12">
        <f>Table1[[#This Row],[Profit$]]/Table1[[#This Row],[cost price$]]</f>
        <v>0.50943396226415072</v>
      </c>
    </row>
    <row r="978" spans="1:30" ht="15.75" customHeight="1" x14ac:dyDescent="0.3">
      <c r="A978" s="2">
        <v>977</v>
      </c>
      <c r="B978" s="2" t="s">
        <v>2939</v>
      </c>
      <c r="C978" s="3">
        <v>42925</v>
      </c>
      <c r="D978" s="3" t="str">
        <f>TEXT(Table1[[#This Row],[Order Date]],"MMMM")</f>
        <v>July</v>
      </c>
      <c r="E978" s="3" t="str">
        <f>TEXT(Table1[[#This Row],[Order Date]],"YYYy")</f>
        <v>2017</v>
      </c>
      <c r="F978" s="3">
        <v>42931</v>
      </c>
      <c r="G978" s="2" t="s">
        <v>47</v>
      </c>
      <c r="H978" s="2" t="s">
        <v>1242</v>
      </c>
      <c r="I978" s="2" t="s">
        <v>1243</v>
      </c>
      <c r="J978" s="2" t="s">
        <v>23</v>
      </c>
      <c r="K978" s="2" t="s">
        <v>24</v>
      </c>
      <c r="L978" s="2" t="s">
        <v>416</v>
      </c>
      <c r="M978" s="2" t="s">
        <v>417</v>
      </c>
      <c r="N978" s="2">
        <v>97206</v>
      </c>
      <c r="O978" s="2" t="s">
        <v>41</v>
      </c>
      <c r="P978" s="2" t="s">
        <v>2940</v>
      </c>
      <c r="Q978" s="2" t="s">
        <v>43</v>
      </c>
      <c r="R978" s="2" t="s">
        <v>72</v>
      </c>
      <c r="S978" s="2" t="s">
        <v>2941</v>
      </c>
      <c r="T978" s="6">
        <v>1.0800000000000003</v>
      </c>
      <c r="U978" s="2">
        <v>2</v>
      </c>
      <c r="V978" s="9">
        <v>0.7</v>
      </c>
      <c r="W978" s="6">
        <v>-0.79200000000000004</v>
      </c>
      <c r="X978" s="12">
        <f>Table1[[#This Row],[Profit$]]/Table1[[#This Row],[Sales$]]</f>
        <v>-0.73333333333333317</v>
      </c>
      <c r="Y978" s="13">
        <f>Table1[[#This Row],[Sales$]]-Table1[[#This Row],[Profit$]]</f>
        <v>1.8720000000000003</v>
      </c>
      <c r="Z978" s="13">
        <f>Table1[[#This Row],[Sales$]]/Table1[[#This Row],[Quantity]]</f>
        <v>0.54000000000000015</v>
      </c>
      <c r="AA978" s="13">
        <f>Table1[[#This Row],[Profit$]]/Table1[[#This Row],[Quantity]]</f>
        <v>-0.39600000000000002</v>
      </c>
      <c r="AB978" s="4" t="str">
        <f>IF(Table1[[#This Row],[Profit$]]&lt;0,"loss","profit")</f>
        <v>loss</v>
      </c>
      <c r="AC978" s="4" t="str">
        <f>IF(Table1[[#This Row],[Discount]]&gt;0.2,"high",IF(Table1[[#This Row],[Discount]]&gt;0.1,"average","low"))</f>
        <v>high</v>
      </c>
      <c r="AD978" s="12">
        <f>Table1[[#This Row],[Profit$]]/Table1[[#This Row],[cost price$]]</f>
        <v>-0.42307692307692302</v>
      </c>
    </row>
    <row r="979" spans="1:30" ht="15.75" customHeight="1" x14ac:dyDescent="0.3">
      <c r="A979" s="2">
        <v>978</v>
      </c>
      <c r="B979" s="2" t="s">
        <v>2942</v>
      </c>
      <c r="C979" s="3">
        <v>42742</v>
      </c>
      <c r="D979" s="3" t="str">
        <f>TEXT(Table1[[#This Row],[Order Date]],"MMMM")</f>
        <v>January</v>
      </c>
      <c r="E979" s="3" t="str">
        <f>TEXT(Table1[[#This Row],[Order Date]],"YYYy")</f>
        <v>2017</v>
      </c>
      <c r="F979" s="3">
        <v>42745</v>
      </c>
      <c r="G979" s="2" t="s">
        <v>185</v>
      </c>
      <c r="H979" s="2" t="s">
        <v>2549</v>
      </c>
      <c r="I979" s="2" t="s">
        <v>2550</v>
      </c>
      <c r="J979" s="2" t="s">
        <v>38</v>
      </c>
      <c r="K979" s="2" t="s">
        <v>24</v>
      </c>
      <c r="L979" s="2" t="s">
        <v>879</v>
      </c>
      <c r="M979" s="2" t="s">
        <v>235</v>
      </c>
      <c r="N979" s="2">
        <v>48205</v>
      </c>
      <c r="O979" s="2" t="s">
        <v>102</v>
      </c>
      <c r="P979" s="2" t="s">
        <v>680</v>
      </c>
      <c r="Q979" s="2" t="s">
        <v>68</v>
      </c>
      <c r="R979" s="2" t="s">
        <v>681</v>
      </c>
      <c r="S979" s="2" t="s">
        <v>682</v>
      </c>
      <c r="T979" s="6">
        <v>3059.982</v>
      </c>
      <c r="U979" s="2">
        <v>2</v>
      </c>
      <c r="V979" s="9">
        <v>0.1</v>
      </c>
      <c r="W979" s="6">
        <v>679.99599999999964</v>
      </c>
      <c r="X979" s="12">
        <f>Table1[[#This Row],[Profit$]]/Table1[[#This Row],[Sales$]]</f>
        <v>0.2222222222222221</v>
      </c>
      <c r="Y979" s="13">
        <f>Table1[[#This Row],[Sales$]]-Table1[[#This Row],[Profit$]]</f>
        <v>2379.9860000000003</v>
      </c>
      <c r="Z979" s="13">
        <f>Table1[[#This Row],[Sales$]]/Table1[[#This Row],[Quantity]]</f>
        <v>1529.991</v>
      </c>
      <c r="AA979" s="13">
        <f>Table1[[#This Row],[Profit$]]/Table1[[#This Row],[Quantity]]</f>
        <v>339.99799999999982</v>
      </c>
      <c r="AB979" s="4" t="str">
        <f>IF(Table1[[#This Row],[Profit$]]&lt;0,"loss","profit")</f>
        <v>profit</v>
      </c>
      <c r="AC979" s="4" t="str">
        <f>IF(Table1[[#This Row],[Discount]]&gt;0.2,"high",IF(Table1[[#This Row],[Discount]]&gt;0.1,"average","low"))</f>
        <v>low</v>
      </c>
      <c r="AD979" s="12">
        <f>Table1[[#This Row],[Profit$]]/Table1[[#This Row],[cost price$]]</f>
        <v>0.28571428571428553</v>
      </c>
    </row>
    <row r="980" spans="1:30" ht="15.75" customHeight="1" x14ac:dyDescent="0.3">
      <c r="A980" s="2">
        <v>979</v>
      </c>
      <c r="B980" s="2" t="s">
        <v>2943</v>
      </c>
      <c r="C980" s="3">
        <v>42520</v>
      </c>
      <c r="D980" s="3" t="str">
        <f>TEXT(Table1[[#This Row],[Order Date]],"MMMM")</f>
        <v>May</v>
      </c>
      <c r="E980" s="3" t="str">
        <f>TEXT(Table1[[#This Row],[Order Date]],"YYYy")</f>
        <v>2016</v>
      </c>
      <c r="F980" s="3">
        <v>42521</v>
      </c>
      <c r="G980" s="2" t="s">
        <v>185</v>
      </c>
      <c r="H980" s="2" t="s">
        <v>2944</v>
      </c>
      <c r="I980" s="2" t="s">
        <v>2945</v>
      </c>
      <c r="J980" s="2" t="s">
        <v>23</v>
      </c>
      <c r="K980" s="2" t="s">
        <v>24</v>
      </c>
      <c r="L980" s="2" t="s">
        <v>518</v>
      </c>
      <c r="M980" s="2" t="s">
        <v>85</v>
      </c>
      <c r="N980" s="2">
        <v>28403</v>
      </c>
      <c r="O980" s="2" t="s">
        <v>27</v>
      </c>
      <c r="P980" s="2" t="s">
        <v>2020</v>
      </c>
      <c r="Q980" s="2" t="s">
        <v>43</v>
      </c>
      <c r="R980" s="2" t="s">
        <v>72</v>
      </c>
      <c r="S980" s="2" t="s">
        <v>2021</v>
      </c>
      <c r="T980" s="6">
        <v>3.2820000000000005</v>
      </c>
      <c r="U980" s="2">
        <v>2</v>
      </c>
      <c r="V980" s="9">
        <v>0.7</v>
      </c>
      <c r="W980" s="6">
        <v>-2.6256000000000004</v>
      </c>
      <c r="X980" s="12">
        <f>Table1[[#This Row],[Profit$]]/Table1[[#This Row],[Sales$]]</f>
        <v>-0.8</v>
      </c>
      <c r="Y980" s="13">
        <f>Table1[[#This Row],[Sales$]]-Table1[[#This Row],[Profit$]]</f>
        <v>5.9076000000000004</v>
      </c>
      <c r="Z980" s="13">
        <f>Table1[[#This Row],[Sales$]]/Table1[[#This Row],[Quantity]]</f>
        <v>1.6410000000000002</v>
      </c>
      <c r="AA980" s="13">
        <f>Table1[[#This Row],[Profit$]]/Table1[[#This Row],[Quantity]]</f>
        <v>-1.3128000000000002</v>
      </c>
      <c r="AB980" s="4" t="str">
        <f>IF(Table1[[#This Row],[Profit$]]&lt;0,"loss","profit")</f>
        <v>loss</v>
      </c>
      <c r="AC980" s="4" t="str">
        <f>IF(Table1[[#This Row],[Discount]]&gt;0.2,"high",IF(Table1[[#This Row],[Discount]]&gt;0.1,"average","low"))</f>
        <v>high</v>
      </c>
      <c r="AD980" s="12">
        <f>Table1[[#This Row],[Profit$]]/Table1[[#This Row],[cost price$]]</f>
        <v>-0.44444444444444448</v>
      </c>
    </row>
    <row r="981" spans="1:30" ht="15.75" customHeight="1" x14ac:dyDescent="0.3">
      <c r="A981" s="2">
        <v>980</v>
      </c>
      <c r="B981" s="2" t="s">
        <v>2946</v>
      </c>
      <c r="C981" s="3">
        <v>42347</v>
      </c>
      <c r="D981" s="3" t="str">
        <f>TEXT(Table1[[#This Row],[Order Date]],"MMMM")</f>
        <v>December</v>
      </c>
      <c r="E981" s="3" t="str">
        <f>TEXT(Table1[[#This Row],[Order Date]],"YYYy")</f>
        <v>2015</v>
      </c>
      <c r="F981" s="3">
        <v>42350</v>
      </c>
      <c r="G981" s="2" t="s">
        <v>185</v>
      </c>
      <c r="H981" s="2" t="s">
        <v>340</v>
      </c>
      <c r="I981" s="2" t="s">
        <v>341</v>
      </c>
      <c r="J981" s="2" t="s">
        <v>38</v>
      </c>
      <c r="K981" s="2" t="s">
        <v>24</v>
      </c>
      <c r="L981" s="2" t="s">
        <v>494</v>
      </c>
      <c r="M981" s="2" t="s">
        <v>251</v>
      </c>
      <c r="N981" s="2">
        <v>47201</v>
      </c>
      <c r="O981" s="2" t="s">
        <v>102</v>
      </c>
      <c r="P981" s="2" t="s">
        <v>2947</v>
      </c>
      <c r="Q981" s="2" t="s">
        <v>43</v>
      </c>
      <c r="R981" s="2" t="s">
        <v>87</v>
      </c>
      <c r="S981" s="2" t="s">
        <v>2948</v>
      </c>
      <c r="T981" s="6">
        <v>34.019999999999996</v>
      </c>
      <c r="U981" s="2">
        <v>3</v>
      </c>
      <c r="V981" s="9">
        <v>0</v>
      </c>
      <c r="W981" s="6">
        <v>16.669799999999999</v>
      </c>
      <c r="X981" s="12">
        <f>Table1[[#This Row],[Profit$]]/Table1[[#This Row],[Sales$]]</f>
        <v>0.49</v>
      </c>
      <c r="Y981" s="13">
        <f>Table1[[#This Row],[Sales$]]-Table1[[#This Row],[Profit$]]</f>
        <v>17.350199999999997</v>
      </c>
      <c r="Z981" s="13">
        <f>Table1[[#This Row],[Sales$]]/Table1[[#This Row],[Quantity]]</f>
        <v>11.339999999999998</v>
      </c>
      <c r="AA981" s="13">
        <f>Table1[[#This Row],[Profit$]]/Table1[[#This Row],[Quantity]]</f>
        <v>5.5565999999999995</v>
      </c>
      <c r="AB981" s="4" t="str">
        <f>IF(Table1[[#This Row],[Profit$]]&lt;0,"loss","profit")</f>
        <v>profit</v>
      </c>
      <c r="AC981" s="4" t="str">
        <f>IF(Table1[[#This Row],[Discount]]&gt;0.2,"high",IF(Table1[[#This Row],[Discount]]&gt;0.1,"average","low"))</f>
        <v>low</v>
      </c>
      <c r="AD981" s="12">
        <f>Table1[[#This Row],[Profit$]]/Table1[[#This Row],[cost price$]]</f>
        <v>0.96078431372549022</v>
      </c>
    </row>
    <row r="982" spans="1:30" ht="15.75" customHeight="1" x14ac:dyDescent="0.3">
      <c r="A982" s="2">
        <v>981</v>
      </c>
      <c r="B982" s="2" t="s">
        <v>2949</v>
      </c>
      <c r="C982" s="3">
        <v>42646</v>
      </c>
      <c r="D982" s="3" t="str">
        <f>TEXT(Table1[[#This Row],[Order Date]],"MMMM")</f>
        <v>October</v>
      </c>
      <c r="E982" s="3" t="str">
        <f>TEXT(Table1[[#This Row],[Order Date]],"YYYy")</f>
        <v>2016</v>
      </c>
      <c r="F982" s="3">
        <v>42651</v>
      </c>
      <c r="G982" s="2" t="s">
        <v>47</v>
      </c>
      <c r="H982" s="2" t="s">
        <v>149</v>
      </c>
      <c r="I982" s="2" t="s">
        <v>150</v>
      </c>
      <c r="J982" s="2" t="s">
        <v>23</v>
      </c>
      <c r="K982" s="2" t="s">
        <v>24</v>
      </c>
      <c r="L982" s="2" t="s">
        <v>263</v>
      </c>
      <c r="M982" s="2" t="s">
        <v>264</v>
      </c>
      <c r="N982" s="2">
        <v>10035</v>
      </c>
      <c r="O982" s="2" t="s">
        <v>145</v>
      </c>
      <c r="P982" s="2" t="s">
        <v>2484</v>
      </c>
      <c r="Q982" s="2" t="s">
        <v>29</v>
      </c>
      <c r="R982" s="2" t="s">
        <v>33</v>
      </c>
      <c r="S982" s="2" t="s">
        <v>2485</v>
      </c>
      <c r="T982" s="6">
        <v>599.29200000000003</v>
      </c>
      <c r="U982" s="2">
        <v>6</v>
      </c>
      <c r="V982" s="9">
        <v>0.1</v>
      </c>
      <c r="W982" s="6">
        <v>93.223199999999977</v>
      </c>
      <c r="X982" s="12">
        <f>Table1[[#This Row],[Profit$]]/Table1[[#This Row],[Sales$]]</f>
        <v>0.1555555555555555</v>
      </c>
      <c r="Y982" s="13">
        <f>Table1[[#This Row],[Sales$]]-Table1[[#This Row],[Profit$]]</f>
        <v>506.06880000000007</v>
      </c>
      <c r="Z982" s="13">
        <f>Table1[[#This Row],[Sales$]]/Table1[[#This Row],[Quantity]]</f>
        <v>99.882000000000005</v>
      </c>
      <c r="AA982" s="13">
        <f>Table1[[#This Row],[Profit$]]/Table1[[#This Row],[Quantity]]</f>
        <v>15.537199999999997</v>
      </c>
      <c r="AB982" s="4" t="str">
        <f>IF(Table1[[#This Row],[Profit$]]&lt;0,"loss","profit")</f>
        <v>profit</v>
      </c>
      <c r="AC982" s="4" t="str">
        <f>IF(Table1[[#This Row],[Discount]]&gt;0.2,"high",IF(Table1[[#This Row],[Discount]]&gt;0.1,"average","low"))</f>
        <v>low</v>
      </c>
      <c r="AD982" s="12">
        <f>Table1[[#This Row],[Profit$]]/Table1[[#This Row],[cost price$]]</f>
        <v>0.18421052631578941</v>
      </c>
    </row>
    <row r="983" spans="1:30" ht="15.75" customHeight="1" x14ac:dyDescent="0.3">
      <c r="A983" s="2">
        <v>982</v>
      </c>
      <c r="B983" s="2" t="s">
        <v>2950</v>
      </c>
      <c r="C983" s="3">
        <v>41954</v>
      </c>
      <c r="D983" s="3" t="str">
        <f>TEXT(Table1[[#This Row],[Order Date]],"MMMM")</f>
        <v>November</v>
      </c>
      <c r="E983" s="3" t="str">
        <f>TEXT(Table1[[#This Row],[Order Date]],"YYYy")</f>
        <v>2014</v>
      </c>
      <c r="F983" s="3">
        <v>41957</v>
      </c>
      <c r="G983" s="2" t="s">
        <v>20</v>
      </c>
      <c r="H983" s="2" t="s">
        <v>2951</v>
      </c>
      <c r="I983" s="2" t="s">
        <v>2952</v>
      </c>
      <c r="J983" s="2" t="s">
        <v>23</v>
      </c>
      <c r="K983" s="2" t="s">
        <v>24</v>
      </c>
      <c r="L983" s="2" t="s">
        <v>1475</v>
      </c>
      <c r="M983" s="2" t="s">
        <v>454</v>
      </c>
      <c r="N983" s="2">
        <v>80027</v>
      </c>
      <c r="O983" s="2" t="s">
        <v>41</v>
      </c>
      <c r="P983" s="2" t="s">
        <v>2953</v>
      </c>
      <c r="Q983" s="2" t="s">
        <v>43</v>
      </c>
      <c r="R983" s="2" t="s">
        <v>65</v>
      </c>
      <c r="S983" s="2" t="s">
        <v>2954</v>
      </c>
      <c r="T983" s="6">
        <v>3.3920000000000003</v>
      </c>
      <c r="U983" s="2">
        <v>1</v>
      </c>
      <c r="V983" s="9">
        <v>0.2</v>
      </c>
      <c r="W983" s="6">
        <v>0.80559999999999987</v>
      </c>
      <c r="X983" s="12">
        <f>Table1[[#This Row],[Profit$]]/Table1[[#This Row],[Sales$]]</f>
        <v>0.23749999999999993</v>
      </c>
      <c r="Y983" s="13">
        <f>Table1[[#This Row],[Sales$]]-Table1[[#This Row],[Profit$]]</f>
        <v>2.5864000000000003</v>
      </c>
      <c r="Z983" s="13">
        <f>Table1[[#This Row],[Sales$]]/Table1[[#This Row],[Quantity]]</f>
        <v>3.3920000000000003</v>
      </c>
      <c r="AA983" s="13">
        <f>Table1[[#This Row],[Profit$]]/Table1[[#This Row],[Quantity]]</f>
        <v>0.80559999999999987</v>
      </c>
      <c r="AB983" s="4" t="str">
        <f>IF(Table1[[#This Row],[Profit$]]&lt;0,"loss","profit")</f>
        <v>profit</v>
      </c>
      <c r="AC983" s="4" t="str">
        <f>IF(Table1[[#This Row],[Discount]]&gt;0.2,"high",IF(Table1[[#This Row],[Discount]]&gt;0.1,"average","low"))</f>
        <v>average</v>
      </c>
      <c r="AD983" s="12">
        <f>Table1[[#This Row],[Profit$]]/Table1[[#This Row],[cost price$]]</f>
        <v>0.31147540983606548</v>
      </c>
    </row>
    <row r="984" spans="1:30" ht="15.75" customHeight="1" x14ac:dyDescent="0.3">
      <c r="A984" s="2">
        <v>983</v>
      </c>
      <c r="B984" s="2" t="s">
        <v>2950</v>
      </c>
      <c r="C984" s="3">
        <v>41954</v>
      </c>
      <c r="D984" s="3" t="str">
        <f>TEXT(Table1[[#This Row],[Order Date]],"MMMM")</f>
        <v>November</v>
      </c>
      <c r="E984" s="3" t="str">
        <f>TEXT(Table1[[#This Row],[Order Date]],"YYYy")</f>
        <v>2014</v>
      </c>
      <c r="F984" s="3">
        <v>41957</v>
      </c>
      <c r="G984" s="2" t="s">
        <v>20</v>
      </c>
      <c r="H984" s="2" t="s">
        <v>2951</v>
      </c>
      <c r="I984" s="2" t="s">
        <v>2952</v>
      </c>
      <c r="J984" s="2" t="s">
        <v>23</v>
      </c>
      <c r="K984" s="2" t="s">
        <v>24</v>
      </c>
      <c r="L984" s="2" t="s">
        <v>1475</v>
      </c>
      <c r="M984" s="2" t="s">
        <v>454</v>
      </c>
      <c r="N984" s="2">
        <v>80027</v>
      </c>
      <c r="O984" s="2" t="s">
        <v>41</v>
      </c>
      <c r="P984" s="2" t="s">
        <v>2955</v>
      </c>
      <c r="Q984" s="2" t="s">
        <v>68</v>
      </c>
      <c r="R984" s="2" t="s">
        <v>69</v>
      </c>
      <c r="S984" s="2" t="s">
        <v>2956</v>
      </c>
      <c r="T984" s="6">
        <v>559.98400000000004</v>
      </c>
      <c r="U984" s="2">
        <v>2</v>
      </c>
      <c r="V984" s="9">
        <v>0.2</v>
      </c>
      <c r="W984" s="6">
        <v>55.998400000000032</v>
      </c>
      <c r="X984" s="12">
        <f>Table1[[#This Row],[Profit$]]/Table1[[#This Row],[Sales$]]</f>
        <v>0.10000000000000005</v>
      </c>
      <c r="Y984" s="13">
        <f>Table1[[#This Row],[Sales$]]-Table1[[#This Row],[Profit$]]</f>
        <v>503.98559999999998</v>
      </c>
      <c r="Z984" s="13">
        <f>Table1[[#This Row],[Sales$]]/Table1[[#This Row],[Quantity]]</f>
        <v>279.99200000000002</v>
      </c>
      <c r="AA984" s="13">
        <f>Table1[[#This Row],[Profit$]]/Table1[[#This Row],[Quantity]]</f>
        <v>27.999200000000016</v>
      </c>
      <c r="AB984" s="4" t="str">
        <f>IF(Table1[[#This Row],[Profit$]]&lt;0,"loss","profit")</f>
        <v>profit</v>
      </c>
      <c r="AC984" s="4" t="str">
        <f>IF(Table1[[#This Row],[Discount]]&gt;0.2,"high",IF(Table1[[#This Row],[Discount]]&gt;0.1,"average","low"))</f>
        <v>average</v>
      </c>
      <c r="AD984" s="12">
        <f>Table1[[#This Row],[Profit$]]/Table1[[#This Row],[cost price$]]</f>
        <v>0.11111111111111117</v>
      </c>
    </row>
    <row r="985" spans="1:30" ht="15.75" customHeight="1" x14ac:dyDescent="0.3">
      <c r="A985" s="2">
        <v>984</v>
      </c>
      <c r="B985" s="2" t="s">
        <v>2950</v>
      </c>
      <c r="C985" s="3">
        <v>41954</v>
      </c>
      <c r="D985" s="3" t="str">
        <f>TEXT(Table1[[#This Row],[Order Date]],"MMMM")</f>
        <v>November</v>
      </c>
      <c r="E985" s="3" t="str">
        <f>TEXT(Table1[[#This Row],[Order Date]],"YYYy")</f>
        <v>2014</v>
      </c>
      <c r="F985" s="3">
        <v>41957</v>
      </c>
      <c r="G985" s="2" t="s">
        <v>20</v>
      </c>
      <c r="H985" s="2" t="s">
        <v>2951</v>
      </c>
      <c r="I985" s="2" t="s">
        <v>2952</v>
      </c>
      <c r="J985" s="2" t="s">
        <v>23</v>
      </c>
      <c r="K985" s="2" t="s">
        <v>24</v>
      </c>
      <c r="L985" s="2" t="s">
        <v>1475</v>
      </c>
      <c r="M985" s="2" t="s">
        <v>454</v>
      </c>
      <c r="N985" s="2">
        <v>80027</v>
      </c>
      <c r="O985" s="2" t="s">
        <v>41</v>
      </c>
      <c r="P985" s="2" t="s">
        <v>2583</v>
      </c>
      <c r="Q985" s="2" t="s">
        <v>29</v>
      </c>
      <c r="R985" s="2" t="s">
        <v>33</v>
      </c>
      <c r="S985" s="2" t="s">
        <v>2584</v>
      </c>
      <c r="T985" s="6">
        <v>603.91999999999996</v>
      </c>
      <c r="U985" s="2">
        <v>5</v>
      </c>
      <c r="V985" s="9">
        <v>0.2</v>
      </c>
      <c r="W985" s="6">
        <v>75.489999999999924</v>
      </c>
      <c r="X985" s="12">
        <f>Table1[[#This Row],[Profit$]]/Table1[[#This Row],[Sales$]]</f>
        <v>0.12499999999999989</v>
      </c>
      <c r="Y985" s="13">
        <f>Table1[[#This Row],[Sales$]]-Table1[[#This Row],[Profit$]]</f>
        <v>528.43000000000006</v>
      </c>
      <c r="Z985" s="13">
        <f>Table1[[#This Row],[Sales$]]/Table1[[#This Row],[Quantity]]</f>
        <v>120.78399999999999</v>
      </c>
      <c r="AA985" s="13">
        <f>Table1[[#This Row],[Profit$]]/Table1[[#This Row],[Quantity]]</f>
        <v>15.097999999999985</v>
      </c>
      <c r="AB985" s="4" t="str">
        <f>IF(Table1[[#This Row],[Profit$]]&lt;0,"loss","profit")</f>
        <v>profit</v>
      </c>
      <c r="AC985" s="4" t="str">
        <f>IF(Table1[[#This Row],[Discount]]&gt;0.2,"high",IF(Table1[[#This Row],[Discount]]&gt;0.1,"average","low"))</f>
        <v>average</v>
      </c>
      <c r="AD985" s="12">
        <f>Table1[[#This Row],[Profit$]]/Table1[[#This Row],[cost price$]]</f>
        <v>0.14285714285714268</v>
      </c>
    </row>
    <row r="986" spans="1:30" ht="15.75" customHeight="1" x14ac:dyDescent="0.3">
      <c r="A986" s="2">
        <v>985</v>
      </c>
      <c r="B986" s="2" t="s">
        <v>2957</v>
      </c>
      <c r="C986" s="3">
        <v>43007</v>
      </c>
      <c r="D986" s="3" t="str">
        <f>TEXT(Table1[[#This Row],[Order Date]],"MMMM")</f>
        <v>September</v>
      </c>
      <c r="E986" s="3" t="str">
        <f>TEXT(Table1[[#This Row],[Order Date]],"YYYy")</f>
        <v>2017</v>
      </c>
      <c r="F986" s="3">
        <v>43013</v>
      </c>
      <c r="G986" s="2" t="s">
        <v>47</v>
      </c>
      <c r="H986" s="2" t="s">
        <v>2958</v>
      </c>
      <c r="I986" s="2" t="s">
        <v>2959</v>
      </c>
      <c r="J986" s="2" t="s">
        <v>99</v>
      </c>
      <c r="K986" s="2" t="s">
        <v>24</v>
      </c>
      <c r="L986" s="2" t="s">
        <v>600</v>
      </c>
      <c r="M986" s="2" t="s">
        <v>101</v>
      </c>
      <c r="N986" s="2">
        <v>77506</v>
      </c>
      <c r="O986" s="2" t="s">
        <v>102</v>
      </c>
      <c r="P986" s="2" t="s">
        <v>2495</v>
      </c>
      <c r="Q986" s="2" t="s">
        <v>43</v>
      </c>
      <c r="R986" s="2" t="s">
        <v>44</v>
      </c>
      <c r="S986" s="2" t="s">
        <v>2496</v>
      </c>
      <c r="T986" s="6">
        <v>7.9680000000000009</v>
      </c>
      <c r="U986" s="2">
        <v>2</v>
      </c>
      <c r="V986" s="9">
        <v>0.2</v>
      </c>
      <c r="W986" s="6">
        <v>2.5895999999999999</v>
      </c>
      <c r="X986" s="12">
        <f>Table1[[#This Row],[Profit$]]/Table1[[#This Row],[Sales$]]</f>
        <v>0.32499999999999996</v>
      </c>
      <c r="Y986" s="13">
        <f>Table1[[#This Row],[Sales$]]-Table1[[#This Row],[Profit$]]</f>
        <v>5.378400000000001</v>
      </c>
      <c r="Z986" s="13">
        <f>Table1[[#This Row],[Sales$]]/Table1[[#This Row],[Quantity]]</f>
        <v>3.9840000000000004</v>
      </c>
      <c r="AA986" s="13">
        <f>Table1[[#This Row],[Profit$]]/Table1[[#This Row],[Quantity]]</f>
        <v>1.2948</v>
      </c>
      <c r="AB986" s="4" t="str">
        <f>IF(Table1[[#This Row],[Profit$]]&lt;0,"loss","profit")</f>
        <v>profit</v>
      </c>
      <c r="AC986" s="4" t="str">
        <f>IF(Table1[[#This Row],[Discount]]&gt;0.2,"high",IF(Table1[[#This Row],[Discount]]&gt;0.1,"average","low"))</f>
        <v>average</v>
      </c>
      <c r="AD986" s="12">
        <f>Table1[[#This Row],[Profit$]]/Table1[[#This Row],[cost price$]]</f>
        <v>0.4814814814814814</v>
      </c>
    </row>
    <row r="987" spans="1:30" ht="15.75" customHeight="1" x14ac:dyDescent="0.3">
      <c r="A987" s="2">
        <v>986</v>
      </c>
      <c r="B987" s="2" t="s">
        <v>2957</v>
      </c>
      <c r="C987" s="3">
        <v>43007</v>
      </c>
      <c r="D987" s="3" t="str">
        <f>TEXT(Table1[[#This Row],[Order Date]],"MMMM")</f>
        <v>September</v>
      </c>
      <c r="E987" s="3" t="str">
        <f>TEXT(Table1[[#This Row],[Order Date]],"YYYy")</f>
        <v>2017</v>
      </c>
      <c r="F987" s="3">
        <v>43013</v>
      </c>
      <c r="G987" s="2" t="s">
        <v>47</v>
      </c>
      <c r="H987" s="2" t="s">
        <v>2958</v>
      </c>
      <c r="I987" s="2" t="s">
        <v>2959</v>
      </c>
      <c r="J987" s="2" t="s">
        <v>99</v>
      </c>
      <c r="K987" s="2" t="s">
        <v>24</v>
      </c>
      <c r="L987" s="2" t="s">
        <v>600</v>
      </c>
      <c r="M987" s="2" t="s">
        <v>101</v>
      </c>
      <c r="N987" s="2">
        <v>77506</v>
      </c>
      <c r="O987" s="2" t="s">
        <v>102</v>
      </c>
      <c r="P987" s="2" t="s">
        <v>2960</v>
      </c>
      <c r="Q987" s="2" t="s">
        <v>43</v>
      </c>
      <c r="R987" s="2" t="s">
        <v>170</v>
      </c>
      <c r="S987" s="2" t="s">
        <v>2961</v>
      </c>
      <c r="T987" s="6">
        <v>27.968000000000004</v>
      </c>
      <c r="U987" s="2">
        <v>4</v>
      </c>
      <c r="V987" s="9">
        <v>0.2</v>
      </c>
      <c r="W987" s="6">
        <v>9.4391999999999996</v>
      </c>
      <c r="X987" s="12">
        <f>Table1[[#This Row],[Profit$]]/Table1[[#This Row],[Sales$]]</f>
        <v>0.33749999999999997</v>
      </c>
      <c r="Y987" s="13">
        <f>Table1[[#This Row],[Sales$]]-Table1[[#This Row],[Profit$]]</f>
        <v>18.528800000000004</v>
      </c>
      <c r="Z987" s="13">
        <f>Table1[[#This Row],[Sales$]]/Table1[[#This Row],[Quantity]]</f>
        <v>6.9920000000000009</v>
      </c>
      <c r="AA987" s="13">
        <f>Table1[[#This Row],[Profit$]]/Table1[[#This Row],[Quantity]]</f>
        <v>2.3597999999999999</v>
      </c>
      <c r="AB987" s="4" t="str">
        <f>IF(Table1[[#This Row],[Profit$]]&lt;0,"loss","profit")</f>
        <v>profit</v>
      </c>
      <c r="AC987" s="4" t="str">
        <f>IF(Table1[[#This Row],[Discount]]&gt;0.2,"high",IF(Table1[[#This Row],[Discount]]&gt;0.1,"average","low"))</f>
        <v>average</v>
      </c>
      <c r="AD987" s="12">
        <f>Table1[[#This Row],[Profit$]]/Table1[[#This Row],[cost price$]]</f>
        <v>0.50943396226415083</v>
      </c>
    </row>
    <row r="988" spans="1:30" ht="15.75" customHeight="1" x14ac:dyDescent="0.3">
      <c r="A988" s="2">
        <v>987</v>
      </c>
      <c r="B988" s="2" t="s">
        <v>2957</v>
      </c>
      <c r="C988" s="3">
        <v>43007</v>
      </c>
      <c r="D988" s="3" t="str">
        <f>TEXT(Table1[[#This Row],[Order Date]],"MMMM")</f>
        <v>September</v>
      </c>
      <c r="E988" s="3" t="str">
        <f>TEXT(Table1[[#This Row],[Order Date]],"YYYy")</f>
        <v>2017</v>
      </c>
      <c r="F988" s="3">
        <v>43013</v>
      </c>
      <c r="G988" s="2" t="s">
        <v>47</v>
      </c>
      <c r="H988" s="2" t="s">
        <v>2958</v>
      </c>
      <c r="I988" s="2" t="s">
        <v>2959</v>
      </c>
      <c r="J988" s="2" t="s">
        <v>99</v>
      </c>
      <c r="K988" s="2" t="s">
        <v>24</v>
      </c>
      <c r="L988" s="2" t="s">
        <v>600</v>
      </c>
      <c r="M988" s="2" t="s">
        <v>101</v>
      </c>
      <c r="N988" s="2">
        <v>77506</v>
      </c>
      <c r="O988" s="2" t="s">
        <v>102</v>
      </c>
      <c r="P988" s="2" t="s">
        <v>2962</v>
      </c>
      <c r="Q988" s="2" t="s">
        <v>68</v>
      </c>
      <c r="R988" s="2" t="s">
        <v>681</v>
      </c>
      <c r="S988" s="2" t="s">
        <v>2963</v>
      </c>
      <c r="T988" s="6">
        <v>336.51</v>
      </c>
      <c r="U988" s="2">
        <v>3</v>
      </c>
      <c r="V988" s="9">
        <v>0.4</v>
      </c>
      <c r="W988" s="6">
        <v>44.867999999999967</v>
      </c>
      <c r="X988" s="12">
        <f>Table1[[#This Row],[Profit$]]/Table1[[#This Row],[Sales$]]</f>
        <v>0.13333333333333325</v>
      </c>
      <c r="Y988" s="13">
        <f>Table1[[#This Row],[Sales$]]-Table1[[#This Row],[Profit$]]</f>
        <v>291.64200000000005</v>
      </c>
      <c r="Z988" s="13">
        <f>Table1[[#This Row],[Sales$]]/Table1[[#This Row],[Quantity]]</f>
        <v>112.17</v>
      </c>
      <c r="AA988" s="13">
        <f>Table1[[#This Row],[Profit$]]/Table1[[#This Row],[Quantity]]</f>
        <v>14.955999999999989</v>
      </c>
      <c r="AB988" s="4" t="str">
        <f>IF(Table1[[#This Row],[Profit$]]&lt;0,"loss","profit")</f>
        <v>profit</v>
      </c>
      <c r="AC988" s="4" t="str">
        <f>IF(Table1[[#This Row],[Discount]]&gt;0.2,"high",IF(Table1[[#This Row],[Discount]]&gt;0.1,"average","low"))</f>
        <v>high</v>
      </c>
      <c r="AD988" s="12">
        <f>Table1[[#This Row],[Profit$]]/Table1[[#This Row],[cost price$]]</f>
        <v>0.15384615384615372</v>
      </c>
    </row>
    <row r="989" spans="1:30" ht="15.75" customHeight="1" x14ac:dyDescent="0.3">
      <c r="A989" s="2">
        <v>988</v>
      </c>
      <c r="B989" s="2" t="s">
        <v>2964</v>
      </c>
      <c r="C989" s="3">
        <v>42073</v>
      </c>
      <c r="D989" s="3" t="str">
        <f>TEXT(Table1[[#This Row],[Order Date]],"MMMM")</f>
        <v>March</v>
      </c>
      <c r="E989" s="3" t="str">
        <f>TEXT(Table1[[#This Row],[Order Date]],"YYYy")</f>
        <v>2015</v>
      </c>
      <c r="F989" s="3">
        <v>42073</v>
      </c>
      <c r="G989" s="2" t="s">
        <v>1290</v>
      </c>
      <c r="H989" s="2" t="s">
        <v>2965</v>
      </c>
      <c r="I989" s="2" t="s">
        <v>2966</v>
      </c>
      <c r="J989" s="2" t="s">
        <v>23</v>
      </c>
      <c r="K989" s="2" t="s">
        <v>24</v>
      </c>
      <c r="L989" s="2" t="s">
        <v>181</v>
      </c>
      <c r="M989" s="2" t="s">
        <v>101</v>
      </c>
      <c r="N989" s="2">
        <v>77041</v>
      </c>
      <c r="O989" s="2" t="s">
        <v>102</v>
      </c>
      <c r="P989" s="2" t="s">
        <v>2967</v>
      </c>
      <c r="Q989" s="2" t="s">
        <v>43</v>
      </c>
      <c r="R989" s="2" t="s">
        <v>72</v>
      </c>
      <c r="S989" s="2" t="s">
        <v>2968</v>
      </c>
      <c r="T989" s="6">
        <v>1.1119999999999997</v>
      </c>
      <c r="U989" s="2">
        <v>2</v>
      </c>
      <c r="V989" s="9">
        <v>0.8</v>
      </c>
      <c r="W989" s="6">
        <v>-1.8904000000000001</v>
      </c>
      <c r="X989" s="12">
        <f>Table1[[#This Row],[Profit$]]/Table1[[#This Row],[Sales$]]</f>
        <v>-1.7000000000000006</v>
      </c>
      <c r="Y989" s="13">
        <f>Table1[[#This Row],[Sales$]]-Table1[[#This Row],[Profit$]]</f>
        <v>3.0023999999999997</v>
      </c>
      <c r="Z989" s="13">
        <f>Table1[[#This Row],[Sales$]]/Table1[[#This Row],[Quantity]]</f>
        <v>0.55599999999999983</v>
      </c>
      <c r="AA989" s="13">
        <f>Table1[[#This Row],[Profit$]]/Table1[[#This Row],[Quantity]]</f>
        <v>-0.94520000000000004</v>
      </c>
      <c r="AB989" s="4" t="str">
        <f>IF(Table1[[#This Row],[Profit$]]&lt;0,"loss","profit")</f>
        <v>loss</v>
      </c>
      <c r="AC989" s="4" t="str">
        <f>IF(Table1[[#This Row],[Discount]]&gt;0.2,"high",IF(Table1[[#This Row],[Discount]]&gt;0.1,"average","low"))</f>
        <v>high</v>
      </c>
      <c r="AD989" s="12">
        <f>Table1[[#This Row],[Profit$]]/Table1[[#This Row],[cost price$]]</f>
        <v>-0.62962962962962976</v>
      </c>
    </row>
    <row r="990" spans="1:30" ht="15.75" customHeight="1" x14ac:dyDescent="0.3">
      <c r="A990" s="2">
        <v>989</v>
      </c>
      <c r="B990" s="2" t="s">
        <v>2969</v>
      </c>
      <c r="C990" s="3">
        <v>42876</v>
      </c>
      <c r="D990" s="3" t="str">
        <f>TEXT(Table1[[#This Row],[Order Date]],"MMMM")</f>
        <v>May</v>
      </c>
      <c r="E990" s="3" t="str">
        <f>TEXT(Table1[[#This Row],[Order Date]],"YYYy")</f>
        <v>2017</v>
      </c>
      <c r="F990" s="3">
        <v>42881</v>
      </c>
      <c r="G990" s="2" t="s">
        <v>47</v>
      </c>
      <c r="H990" s="2" t="s">
        <v>1650</v>
      </c>
      <c r="I990" s="2" t="s">
        <v>1651</v>
      </c>
      <c r="J990" s="2" t="s">
        <v>38</v>
      </c>
      <c r="K990" s="2" t="s">
        <v>24</v>
      </c>
      <c r="L990" s="2" t="s">
        <v>1562</v>
      </c>
      <c r="M990" s="2" t="s">
        <v>264</v>
      </c>
      <c r="N990" s="2">
        <v>13021</v>
      </c>
      <c r="O990" s="2" t="s">
        <v>145</v>
      </c>
      <c r="P990" s="2" t="s">
        <v>2240</v>
      </c>
      <c r="Q990" s="2" t="s">
        <v>29</v>
      </c>
      <c r="R990" s="2" t="s">
        <v>62</v>
      </c>
      <c r="S990" s="2" t="s">
        <v>2241</v>
      </c>
      <c r="T990" s="6">
        <v>520.05000000000007</v>
      </c>
      <c r="U990" s="2">
        <v>5</v>
      </c>
      <c r="V990" s="9">
        <v>0</v>
      </c>
      <c r="W990" s="6">
        <v>72.807000000000031</v>
      </c>
      <c r="X990" s="12">
        <f>Table1[[#This Row],[Profit$]]/Table1[[#This Row],[Sales$]]</f>
        <v>0.14000000000000004</v>
      </c>
      <c r="Y990" s="13">
        <f>Table1[[#This Row],[Sales$]]-Table1[[#This Row],[Profit$]]</f>
        <v>447.24300000000005</v>
      </c>
      <c r="Z990" s="13">
        <f>Table1[[#This Row],[Sales$]]/Table1[[#This Row],[Quantity]]</f>
        <v>104.01000000000002</v>
      </c>
      <c r="AA990" s="13">
        <f>Table1[[#This Row],[Profit$]]/Table1[[#This Row],[Quantity]]</f>
        <v>14.561400000000006</v>
      </c>
      <c r="AB990" s="4" t="str">
        <f>IF(Table1[[#This Row],[Profit$]]&lt;0,"loss","profit")</f>
        <v>profit</v>
      </c>
      <c r="AC990" s="4" t="str">
        <f>IF(Table1[[#This Row],[Discount]]&gt;0.2,"high",IF(Table1[[#This Row],[Discount]]&gt;0.1,"average","low"))</f>
        <v>low</v>
      </c>
      <c r="AD990" s="12">
        <f>Table1[[#This Row],[Profit$]]/Table1[[#This Row],[cost price$]]</f>
        <v>0.16279069767441864</v>
      </c>
    </row>
    <row r="991" spans="1:30" ht="15.75" customHeight="1" x14ac:dyDescent="0.3">
      <c r="A991" s="2">
        <v>990</v>
      </c>
      <c r="B991" s="2" t="s">
        <v>2969</v>
      </c>
      <c r="C991" s="3">
        <v>42876</v>
      </c>
      <c r="D991" s="3" t="str">
        <f>TEXT(Table1[[#This Row],[Order Date]],"MMMM")</f>
        <v>May</v>
      </c>
      <c r="E991" s="3" t="str">
        <f>TEXT(Table1[[#This Row],[Order Date]],"YYYy")</f>
        <v>2017</v>
      </c>
      <c r="F991" s="3">
        <v>42881</v>
      </c>
      <c r="G991" s="2" t="s">
        <v>47</v>
      </c>
      <c r="H991" s="2" t="s">
        <v>1650</v>
      </c>
      <c r="I991" s="2" t="s">
        <v>1651</v>
      </c>
      <c r="J991" s="2" t="s">
        <v>38</v>
      </c>
      <c r="K991" s="2" t="s">
        <v>24</v>
      </c>
      <c r="L991" s="2" t="s">
        <v>1562</v>
      </c>
      <c r="M991" s="2" t="s">
        <v>264</v>
      </c>
      <c r="N991" s="2">
        <v>13021</v>
      </c>
      <c r="O991" s="2" t="s">
        <v>145</v>
      </c>
      <c r="P991" s="2" t="s">
        <v>2970</v>
      </c>
      <c r="Q991" s="2" t="s">
        <v>43</v>
      </c>
      <c r="R991" s="2" t="s">
        <v>65</v>
      </c>
      <c r="S991" s="2" t="s">
        <v>2971</v>
      </c>
      <c r="T991" s="6">
        <v>17.97</v>
      </c>
      <c r="U991" s="2">
        <v>3</v>
      </c>
      <c r="V991" s="9">
        <v>0</v>
      </c>
      <c r="W991" s="6">
        <v>5.2112999999999996</v>
      </c>
      <c r="X991" s="12">
        <f>Table1[[#This Row],[Profit$]]/Table1[[#This Row],[Sales$]]</f>
        <v>0.28999999999999998</v>
      </c>
      <c r="Y991" s="13">
        <f>Table1[[#This Row],[Sales$]]-Table1[[#This Row],[Profit$]]</f>
        <v>12.758699999999999</v>
      </c>
      <c r="Z991" s="13">
        <f>Table1[[#This Row],[Sales$]]/Table1[[#This Row],[Quantity]]</f>
        <v>5.9899999999999993</v>
      </c>
      <c r="AA991" s="13">
        <f>Table1[[#This Row],[Profit$]]/Table1[[#This Row],[Quantity]]</f>
        <v>1.7370999999999999</v>
      </c>
      <c r="AB991" s="4" t="str">
        <f>IF(Table1[[#This Row],[Profit$]]&lt;0,"loss","profit")</f>
        <v>profit</v>
      </c>
      <c r="AC991" s="4" t="str">
        <f>IF(Table1[[#This Row],[Discount]]&gt;0.2,"high",IF(Table1[[#This Row],[Discount]]&gt;0.1,"average","low"))</f>
        <v>low</v>
      </c>
      <c r="AD991" s="12">
        <f>Table1[[#This Row],[Profit$]]/Table1[[#This Row],[cost price$]]</f>
        <v>0.40845070422535212</v>
      </c>
    </row>
    <row r="992" spans="1:30" ht="15.75" customHeight="1" x14ac:dyDescent="0.3">
      <c r="A992" s="2">
        <v>991</v>
      </c>
      <c r="B992" s="2" t="s">
        <v>2972</v>
      </c>
      <c r="C992" s="3">
        <v>42092</v>
      </c>
      <c r="D992" s="3" t="str">
        <f>TEXT(Table1[[#This Row],[Order Date]],"MMMM")</f>
        <v>March</v>
      </c>
      <c r="E992" s="3" t="str">
        <f>TEXT(Table1[[#This Row],[Order Date]],"YYYy")</f>
        <v>2015</v>
      </c>
      <c r="F992" s="3">
        <v>42094</v>
      </c>
      <c r="G992" s="2" t="s">
        <v>20</v>
      </c>
      <c r="H992" s="2" t="s">
        <v>2973</v>
      </c>
      <c r="I992" s="2" t="s">
        <v>2974</v>
      </c>
      <c r="J992" s="2" t="s">
        <v>99</v>
      </c>
      <c r="K992" s="2" t="s">
        <v>24</v>
      </c>
      <c r="L992" s="2" t="s">
        <v>1523</v>
      </c>
      <c r="M992" s="2" t="s">
        <v>51</v>
      </c>
      <c r="N992" s="2">
        <v>32216</v>
      </c>
      <c r="O992" s="2" t="s">
        <v>27</v>
      </c>
      <c r="P992" s="2" t="s">
        <v>1136</v>
      </c>
      <c r="Q992" s="2" t="s">
        <v>29</v>
      </c>
      <c r="R992" s="2" t="s">
        <v>33</v>
      </c>
      <c r="S992" s="2" t="s">
        <v>1137</v>
      </c>
      <c r="T992" s="6">
        <v>1166.92</v>
      </c>
      <c r="U992" s="2">
        <v>5</v>
      </c>
      <c r="V992" s="9">
        <v>0.2</v>
      </c>
      <c r="W992" s="6">
        <v>131.27849999999995</v>
      </c>
      <c r="X992" s="12">
        <f>Table1[[#This Row],[Profit$]]/Table1[[#This Row],[Sales$]]</f>
        <v>0.11249999999999995</v>
      </c>
      <c r="Y992" s="13">
        <f>Table1[[#This Row],[Sales$]]-Table1[[#This Row],[Profit$]]</f>
        <v>1035.6415000000002</v>
      </c>
      <c r="Z992" s="13">
        <f>Table1[[#This Row],[Sales$]]/Table1[[#This Row],[Quantity]]</f>
        <v>233.38400000000001</v>
      </c>
      <c r="AA992" s="13">
        <f>Table1[[#This Row],[Profit$]]/Table1[[#This Row],[Quantity]]</f>
        <v>26.25569999999999</v>
      </c>
      <c r="AB992" s="4" t="str">
        <f>IF(Table1[[#This Row],[Profit$]]&lt;0,"loss","profit")</f>
        <v>profit</v>
      </c>
      <c r="AC992" s="4" t="str">
        <f>IF(Table1[[#This Row],[Discount]]&gt;0.2,"high",IF(Table1[[#This Row],[Discount]]&gt;0.1,"average","low"))</f>
        <v>average</v>
      </c>
      <c r="AD992" s="12">
        <f>Table1[[#This Row],[Profit$]]/Table1[[#This Row],[cost price$]]</f>
        <v>0.12676056338028163</v>
      </c>
    </row>
    <row r="993" spans="1:30" ht="15.75" customHeight="1" x14ac:dyDescent="0.3">
      <c r="A993" s="2">
        <v>992</v>
      </c>
      <c r="B993" s="2" t="s">
        <v>2975</v>
      </c>
      <c r="C993" s="3">
        <v>42622</v>
      </c>
      <c r="D993" s="3" t="str">
        <f>TEXT(Table1[[#This Row],[Order Date]],"MMMM")</f>
        <v>September</v>
      </c>
      <c r="E993" s="3" t="str">
        <f>TEXT(Table1[[#This Row],[Order Date]],"YYYy")</f>
        <v>2016</v>
      </c>
      <c r="F993" s="3">
        <v>42624</v>
      </c>
      <c r="G993" s="2" t="s">
        <v>185</v>
      </c>
      <c r="H993" s="2" t="s">
        <v>539</v>
      </c>
      <c r="I993" s="2" t="s">
        <v>540</v>
      </c>
      <c r="J993" s="2" t="s">
        <v>23</v>
      </c>
      <c r="K993" s="2" t="s">
        <v>24</v>
      </c>
      <c r="L993" s="2" t="s">
        <v>263</v>
      </c>
      <c r="M993" s="2" t="s">
        <v>264</v>
      </c>
      <c r="N993" s="2">
        <v>10024</v>
      </c>
      <c r="O993" s="2" t="s">
        <v>145</v>
      </c>
      <c r="P993" s="2" t="s">
        <v>2444</v>
      </c>
      <c r="Q993" s="2" t="s">
        <v>43</v>
      </c>
      <c r="R993" s="2" t="s">
        <v>72</v>
      </c>
      <c r="S993" s="2" t="s">
        <v>2445</v>
      </c>
      <c r="T993" s="6">
        <v>14.624000000000002</v>
      </c>
      <c r="U993" s="2">
        <v>2</v>
      </c>
      <c r="V993" s="9">
        <v>0.2</v>
      </c>
      <c r="W993" s="6">
        <v>5.484</v>
      </c>
      <c r="X993" s="12">
        <f>Table1[[#This Row],[Profit$]]/Table1[[#This Row],[Sales$]]</f>
        <v>0.37499999999999994</v>
      </c>
      <c r="Y993" s="13">
        <f>Table1[[#This Row],[Sales$]]-Table1[[#This Row],[Profit$]]</f>
        <v>9.1400000000000023</v>
      </c>
      <c r="Z993" s="13">
        <f>Table1[[#This Row],[Sales$]]/Table1[[#This Row],[Quantity]]</f>
        <v>7.3120000000000012</v>
      </c>
      <c r="AA993" s="13">
        <f>Table1[[#This Row],[Profit$]]/Table1[[#This Row],[Quantity]]</f>
        <v>2.742</v>
      </c>
      <c r="AB993" s="4" t="str">
        <f>IF(Table1[[#This Row],[Profit$]]&lt;0,"loss","profit")</f>
        <v>profit</v>
      </c>
      <c r="AC993" s="4" t="str">
        <f>IF(Table1[[#This Row],[Discount]]&gt;0.2,"high",IF(Table1[[#This Row],[Discount]]&gt;0.1,"average","low"))</f>
        <v>average</v>
      </c>
      <c r="AD993" s="12">
        <f>Table1[[#This Row],[Profit$]]/Table1[[#This Row],[cost price$]]</f>
        <v>0.59999999999999987</v>
      </c>
    </row>
    <row r="994" spans="1:30" ht="15.75" customHeight="1" x14ac:dyDescent="0.3">
      <c r="A994" s="2">
        <v>993</v>
      </c>
      <c r="B994" s="2" t="s">
        <v>2976</v>
      </c>
      <c r="C994" s="3">
        <v>42608</v>
      </c>
      <c r="D994" s="3" t="str">
        <f>TEXT(Table1[[#This Row],[Order Date]],"MMMM")</f>
        <v>August</v>
      </c>
      <c r="E994" s="3" t="str">
        <f>TEXT(Table1[[#This Row],[Order Date]],"YYYy")</f>
        <v>2016</v>
      </c>
      <c r="F994" s="3">
        <v>42609</v>
      </c>
      <c r="G994" s="2" t="s">
        <v>185</v>
      </c>
      <c r="H994" s="2" t="s">
        <v>2386</v>
      </c>
      <c r="I994" s="2" t="s">
        <v>2387</v>
      </c>
      <c r="J994" s="2" t="s">
        <v>23</v>
      </c>
      <c r="K994" s="2" t="s">
        <v>24</v>
      </c>
      <c r="L994" s="2" t="s">
        <v>628</v>
      </c>
      <c r="M994" s="2" t="s">
        <v>40</v>
      </c>
      <c r="N994" s="2">
        <v>95123</v>
      </c>
      <c r="O994" s="2" t="s">
        <v>41</v>
      </c>
      <c r="P994" s="2" t="s">
        <v>1070</v>
      </c>
      <c r="Q994" s="2" t="s">
        <v>43</v>
      </c>
      <c r="R994" s="2" t="s">
        <v>266</v>
      </c>
      <c r="S994" s="2" t="s">
        <v>1071</v>
      </c>
      <c r="T994" s="6">
        <v>10.23</v>
      </c>
      <c r="U994" s="2">
        <v>3</v>
      </c>
      <c r="V994" s="9">
        <v>0</v>
      </c>
      <c r="W994" s="6">
        <v>4.9104000000000001</v>
      </c>
      <c r="X994" s="12">
        <f>Table1[[#This Row],[Profit$]]/Table1[[#This Row],[Sales$]]</f>
        <v>0.48</v>
      </c>
      <c r="Y994" s="13">
        <f>Table1[[#This Row],[Sales$]]-Table1[[#This Row],[Profit$]]</f>
        <v>5.3196000000000003</v>
      </c>
      <c r="Z994" s="13">
        <f>Table1[[#This Row],[Sales$]]/Table1[[#This Row],[Quantity]]</f>
        <v>3.41</v>
      </c>
      <c r="AA994" s="13">
        <f>Table1[[#This Row],[Profit$]]/Table1[[#This Row],[Quantity]]</f>
        <v>1.6368</v>
      </c>
      <c r="AB994" s="4" t="str">
        <f>IF(Table1[[#This Row],[Profit$]]&lt;0,"loss","profit")</f>
        <v>profit</v>
      </c>
      <c r="AC994" s="4" t="str">
        <f>IF(Table1[[#This Row],[Discount]]&gt;0.2,"high",IF(Table1[[#This Row],[Discount]]&gt;0.1,"average","low"))</f>
        <v>low</v>
      </c>
      <c r="AD994" s="12">
        <f>Table1[[#This Row],[Profit$]]/Table1[[#This Row],[cost price$]]</f>
        <v>0.92307692307692302</v>
      </c>
    </row>
    <row r="995" spans="1:30" ht="15.75" customHeight="1" x14ac:dyDescent="0.3">
      <c r="A995" s="2">
        <v>994</v>
      </c>
      <c r="B995" s="2" t="s">
        <v>2976</v>
      </c>
      <c r="C995" s="3">
        <v>42608</v>
      </c>
      <c r="D995" s="3" t="str">
        <f>TEXT(Table1[[#This Row],[Order Date]],"MMMM")</f>
        <v>August</v>
      </c>
      <c r="E995" s="3" t="str">
        <f>TEXT(Table1[[#This Row],[Order Date]],"YYYy")</f>
        <v>2016</v>
      </c>
      <c r="F995" s="3">
        <v>42609</v>
      </c>
      <c r="G995" s="2" t="s">
        <v>185</v>
      </c>
      <c r="H995" s="2" t="s">
        <v>2386</v>
      </c>
      <c r="I995" s="2" t="s">
        <v>2387</v>
      </c>
      <c r="J995" s="2" t="s">
        <v>23</v>
      </c>
      <c r="K995" s="2" t="s">
        <v>24</v>
      </c>
      <c r="L995" s="2" t="s">
        <v>628</v>
      </c>
      <c r="M995" s="2" t="s">
        <v>40</v>
      </c>
      <c r="N995" s="2">
        <v>95123</v>
      </c>
      <c r="O995" s="2" t="s">
        <v>41</v>
      </c>
      <c r="P995" s="2" t="s">
        <v>2977</v>
      </c>
      <c r="Q995" s="2" t="s">
        <v>43</v>
      </c>
      <c r="R995" s="2" t="s">
        <v>87</v>
      </c>
      <c r="S995" s="2" t="s">
        <v>2978</v>
      </c>
      <c r="T995" s="6">
        <v>154.9</v>
      </c>
      <c r="U995" s="2">
        <v>5</v>
      </c>
      <c r="V995" s="9">
        <v>0</v>
      </c>
      <c r="W995" s="6">
        <v>69.704999999999998</v>
      </c>
      <c r="X995" s="12">
        <f>Table1[[#This Row],[Profit$]]/Table1[[#This Row],[Sales$]]</f>
        <v>0.44999999999999996</v>
      </c>
      <c r="Y995" s="13">
        <f>Table1[[#This Row],[Sales$]]-Table1[[#This Row],[Profit$]]</f>
        <v>85.195000000000007</v>
      </c>
      <c r="Z995" s="13">
        <f>Table1[[#This Row],[Sales$]]/Table1[[#This Row],[Quantity]]</f>
        <v>30.98</v>
      </c>
      <c r="AA995" s="13">
        <f>Table1[[#This Row],[Profit$]]/Table1[[#This Row],[Quantity]]</f>
        <v>13.940999999999999</v>
      </c>
      <c r="AB995" s="4" t="str">
        <f>IF(Table1[[#This Row],[Profit$]]&lt;0,"loss","profit")</f>
        <v>profit</v>
      </c>
      <c r="AC995" s="4" t="str">
        <f>IF(Table1[[#This Row],[Discount]]&gt;0.2,"high",IF(Table1[[#This Row],[Discount]]&gt;0.1,"average","low"))</f>
        <v>low</v>
      </c>
      <c r="AD995" s="12">
        <f>Table1[[#This Row],[Profit$]]/Table1[[#This Row],[cost price$]]</f>
        <v>0.81818181818181812</v>
      </c>
    </row>
    <row r="996" spans="1:30" ht="15.75" customHeight="1" x14ac:dyDescent="0.3">
      <c r="A996" s="2">
        <v>995</v>
      </c>
      <c r="B996" s="2" t="s">
        <v>2979</v>
      </c>
      <c r="C996" s="3">
        <v>41780</v>
      </c>
      <c r="D996" s="3" t="str">
        <f>TEXT(Table1[[#This Row],[Order Date]],"MMMM")</f>
        <v>May</v>
      </c>
      <c r="E996" s="3" t="str">
        <f>TEXT(Table1[[#This Row],[Order Date]],"YYYy")</f>
        <v>2014</v>
      </c>
      <c r="F996" s="3">
        <v>41784</v>
      </c>
      <c r="G996" s="2" t="s">
        <v>47</v>
      </c>
      <c r="H996" s="2" t="s">
        <v>2980</v>
      </c>
      <c r="I996" s="2" t="s">
        <v>2981</v>
      </c>
      <c r="J996" s="2" t="s">
        <v>38</v>
      </c>
      <c r="K996" s="2" t="s">
        <v>24</v>
      </c>
      <c r="L996" s="2" t="s">
        <v>2982</v>
      </c>
      <c r="M996" s="2" t="s">
        <v>316</v>
      </c>
      <c r="N996" s="2">
        <v>23464</v>
      </c>
      <c r="O996" s="2" t="s">
        <v>27</v>
      </c>
      <c r="P996" s="2" t="s">
        <v>2983</v>
      </c>
      <c r="Q996" s="2" t="s">
        <v>43</v>
      </c>
      <c r="R996" s="2" t="s">
        <v>72</v>
      </c>
      <c r="S996" s="2" t="s">
        <v>2984</v>
      </c>
      <c r="T996" s="6">
        <v>2715.9300000000003</v>
      </c>
      <c r="U996" s="2">
        <v>7</v>
      </c>
      <c r="V996" s="9">
        <v>0</v>
      </c>
      <c r="W996" s="6">
        <v>1276.4871000000001</v>
      </c>
      <c r="X996" s="12">
        <f>Table1[[#This Row],[Profit$]]/Table1[[#This Row],[Sales$]]</f>
        <v>0.47</v>
      </c>
      <c r="Y996" s="13">
        <f>Table1[[#This Row],[Sales$]]-Table1[[#This Row],[Profit$]]</f>
        <v>1439.4429000000002</v>
      </c>
      <c r="Z996" s="13">
        <f>Table1[[#This Row],[Sales$]]/Table1[[#This Row],[Quantity]]</f>
        <v>387.99000000000007</v>
      </c>
      <c r="AA996" s="13">
        <f>Table1[[#This Row],[Profit$]]/Table1[[#This Row],[Quantity]]</f>
        <v>182.3553</v>
      </c>
      <c r="AB996" s="4" t="str">
        <f>IF(Table1[[#This Row],[Profit$]]&lt;0,"loss","profit")</f>
        <v>profit</v>
      </c>
      <c r="AC996" s="4" t="str">
        <f>IF(Table1[[#This Row],[Discount]]&gt;0.2,"high",IF(Table1[[#This Row],[Discount]]&gt;0.1,"average","low"))</f>
        <v>low</v>
      </c>
      <c r="AD996" s="12">
        <f>Table1[[#This Row],[Profit$]]/Table1[[#This Row],[cost price$]]</f>
        <v>0.88679245283018859</v>
      </c>
    </row>
    <row r="997" spans="1:30" ht="15.75" customHeight="1" x14ac:dyDescent="0.3">
      <c r="A997" s="2">
        <v>996</v>
      </c>
      <c r="B997" s="2" t="s">
        <v>2979</v>
      </c>
      <c r="C997" s="3">
        <v>41780</v>
      </c>
      <c r="D997" s="3" t="str">
        <f>TEXT(Table1[[#This Row],[Order Date]],"MMMM")</f>
        <v>May</v>
      </c>
      <c r="E997" s="3" t="str">
        <f>TEXT(Table1[[#This Row],[Order Date]],"YYYy")</f>
        <v>2014</v>
      </c>
      <c r="F997" s="3">
        <v>41784</v>
      </c>
      <c r="G997" s="2" t="s">
        <v>47</v>
      </c>
      <c r="H997" s="2" t="s">
        <v>2980</v>
      </c>
      <c r="I997" s="2" t="s">
        <v>2981</v>
      </c>
      <c r="J997" s="2" t="s">
        <v>38</v>
      </c>
      <c r="K997" s="2" t="s">
        <v>24</v>
      </c>
      <c r="L997" s="2" t="s">
        <v>2982</v>
      </c>
      <c r="M997" s="2" t="s">
        <v>316</v>
      </c>
      <c r="N997" s="2">
        <v>23464</v>
      </c>
      <c r="O997" s="2" t="s">
        <v>27</v>
      </c>
      <c r="P997" s="2" t="s">
        <v>2490</v>
      </c>
      <c r="Q997" s="2" t="s">
        <v>68</v>
      </c>
      <c r="R997" s="2" t="s">
        <v>69</v>
      </c>
      <c r="S997" s="2" t="s">
        <v>2985</v>
      </c>
      <c r="T997" s="6">
        <v>617.97</v>
      </c>
      <c r="U997" s="2">
        <v>3</v>
      </c>
      <c r="V997" s="9">
        <v>0</v>
      </c>
      <c r="W997" s="6">
        <v>173.0316</v>
      </c>
      <c r="X997" s="12">
        <f>Table1[[#This Row],[Profit$]]/Table1[[#This Row],[Sales$]]</f>
        <v>0.27999999999999997</v>
      </c>
      <c r="Y997" s="13">
        <f>Table1[[#This Row],[Sales$]]-Table1[[#This Row],[Profit$]]</f>
        <v>444.9384</v>
      </c>
      <c r="Z997" s="13">
        <f>Table1[[#This Row],[Sales$]]/Table1[[#This Row],[Quantity]]</f>
        <v>205.99</v>
      </c>
      <c r="AA997" s="13">
        <f>Table1[[#This Row],[Profit$]]/Table1[[#This Row],[Quantity]]</f>
        <v>57.677199999999999</v>
      </c>
      <c r="AB997" s="4" t="str">
        <f>IF(Table1[[#This Row],[Profit$]]&lt;0,"loss","profit")</f>
        <v>profit</v>
      </c>
      <c r="AC997" s="4" t="str">
        <f>IF(Table1[[#This Row],[Discount]]&gt;0.2,"high",IF(Table1[[#This Row],[Discount]]&gt;0.1,"average","low"))</f>
        <v>low</v>
      </c>
      <c r="AD997" s="12">
        <f>Table1[[#This Row],[Profit$]]/Table1[[#This Row],[cost price$]]</f>
        <v>0.3888888888888889</v>
      </c>
    </row>
    <row r="998" spans="1:30" ht="15.75" customHeight="1" x14ac:dyDescent="0.3">
      <c r="A998" s="2">
        <v>997</v>
      </c>
      <c r="B998" s="2" t="s">
        <v>2986</v>
      </c>
      <c r="C998" s="3">
        <v>42305</v>
      </c>
      <c r="D998" s="3" t="str">
        <f>TEXT(Table1[[#This Row],[Order Date]],"MMMM")</f>
        <v>October</v>
      </c>
      <c r="E998" s="3" t="str">
        <f>TEXT(Table1[[#This Row],[Order Date]],"YYYy")</f>
        <v>2015</v>
      </c>
      <c r="F998" s="3">
        <v>42311</v>
      </c>
      <c r="G998" s="2" t="s">
        <v>47</v>
      </c>
      <c r="H998" s="2" t="s">
        <v>2987</v>
      </c>
      <c r="I998" s="2" t="s">
        <v>2988</v>
      </c>
      <c r="J998" s="2" t="s">
        <v>23</v>
      </c>
      <c r="K998" s="2" t="s">
        <v>24</v>
      </c>
      <c r="L998" s="2" t="s">
        <v>25</v>
      </c>
      <c r="M998" s="2" t="s">
        <v>26</v>
      </c>
      <c r="N998" s="2">
        <v>42420</v>
      </c>
      <c r="O998" s="2" t="s">
        <v>27</v>
      </c>
      <c r="P998" s="2" t="s">
        <v>2989</v>
      </c>
      <c r="Q998" s="2" t="s">
        <v>43</v>
      </c>
      <c r="R998" s="2" t="s">
        <v>170</v>
      </c>
      <c r="S998" s="2" t="s">
        <v>2990</v>
      </c>
      <c r="T998" s="6">
        <v>10.67</v>
      </c>
      <c r="U998" s="2">
        <v>1</v>
      </c>
      <c r="V998" s="9">
        <v>0</v>
      </c>
      <c r="W998" s="6">
        <v>4.9081999999999999</v>
      </c>
      <c r="X998" s="12">
        <f>Table1[[#This Row],[Profit$]]/Table1[[#This Row],[Sales$]]</f>
        <v>0.46</v>
      </c>
      <c r="Y998" s="13">
        <f>Table1[[#This Row],[Sales$]]-Table1[[#This Row],[Profit$]]</f>
        <v>5.7618</v>
      </c>
      <c r="Z998" s="13">
        <f>Table1[[#This Row],[Sales$]]/Table1[[#This Row],[Quantity]]</f>
        <v>10.67</v>
      </c>
      <c r="AA998" s="13">
        <f>Table1[[#This Row],[Profit$]]/Table1[[#This Row],[Quantity]]</f>
        <v>4.9081999999999999</v>
      </c>
      <c r="AB998" s="4" t="str">
        <f>IF(Table1[[#This Row],[Profit$]]&lt;0,"loss","profit")</f>
        <v>profit</v>
      </c>
      <c r="AC998" s="4" t="str">
        <f>IF(Table1[[#This Row],[Discount]]&gt;0.2,"high",IF(Table1[[#This Row],[Discount]]&gt;0.1,"average","low"))</f>
        <v>low</v>
      </c>
      <c r="AD998" s="12">
        <f>Table1[[#This Row],[Profit$]]/Table1[[#This Row],[cost price$]]</f>
        <v>0.85185185185185186</v>
      </c>
    </row>
    <row r="999" spans="1:30" ht="15.75" customHeight="1" x14ac:dyDescent="0.3">
      <c r="A999" s="2">
        <v>998</v>
      </c>
      <c r="B999" s="2" t="s">
        <v>2986</v>
      </c>
      <c r="C999" s="3">
        <v>42305</v>
      </c>
      <c r="D999" s="3" t="str">
        <f>TEXT(Table1[[#This Row],[Order Date]],"MMMM")</f>
        <v>October</v>
      </c>
      <c r="E999" s="3" t="str">
        <f>TEXT(Table1[[#This Row],[Order Date]],"YYYy")</f>
        <v>2015</v>
      </c>
      <c r="F999" s="3">
        <v>42311</v>
      </c>
      <c r="G999" s="2" t="s">
        <v>47</v>
      </c>
      <c r="H999" s="2" t="s">
        <v>2987</v>
      </c>
      <c r="I999" s="2" t="s">
        <v>2988</v>
      </c>
      <c r="J999" s="2" t="s">
        <v>23</v>
      </c>
      <c r="K999" s="2" t="s">
        <v>24</v>
      </c>
      <c r="L999" s="2" t="s">
        <v>25</v>
      </c>
      <c r="M999" s="2" t="s">
        <v>26</v>
      </c>
      <c r="N999" s="2">
        <v>42420</v>
      </c>
      <c r="O999" s="2" t="s">
        <v>27</v>
      </c>
      <c r="P999" s="2" t="s">
        <v>2991</v>
      </c>
      <c r="Q999" s="2" t="s">
        <v>43</v>
      </c>
      <c r="R999" s="2" t="s">
        <v>56</v>
      </c>
      <c r="S999" s="2" t="s">
        <v>2992</v>
      </c>
      <c r="T999" s="6">
        <v>36.630000000000003</v>
      </c>
      <c r="U999" s="2">
        <v>3</v>
      </c>
      <c r="V999" s="9">
        <v>0</v>
      </c>
      <c r="W999" s="6">
        <v>9.8901000000000039</v>
      </c>
      <c r="X999" s="12">
        <f>Table1[[#This Row],[Profit$]]/Table1[[#This Row],[Sales$]]</f>
        <v>0.27000000000000007</v>
      </c>
      <c r="Y999" s="13">
        <f>Table1[[#This Row],[Sales$]]-Table1[[#This Row],[Profit$]]</f>
        <v>26.739899999999999</v>
      </c>
      <c r="Z999" s="13">
        <f>Table1[[#This Row],[Sales$]]/Table1[[#This Row],[Quantity]]</f>
        <v>12.21</v>
      </c>
      <c r="AA999" s="13">
        <f>Table1[[#This Row],[Profit$]]/Table1[[#This Row],[Quantity]]</f>
        <v>3.2967000000000013</v>
      </c>
      <c r="AB999" s="4" t="str">
        <f>IF(Table1[[#This Row],[Profit$]]&lt;0,"loss","profit")</f>
        <v>profit</v>
      </c>
      <c r="AC999" s="4" t="str">
        <f>IF(Table1[[#This Row],[Discount]]&gt;0.2,"high",IF(Table1[[#This Row],[Discount]]&gt;0.1,"average","low"))</f>
        <v>low</v>
      </c>
      <c r="AD999" s="12">
        <f>Table1[[#This Row],[Profit$]]/Table1[[#This Row],[cost price$]]</f>
        <v>0.36986301369863028</v>
      </c>
    </row>
    <row r="1000" spans="1:30" ht="15.75" customHeight="1" x14ac:dyDescent="0.3">
      <c r="A1000" s="2">
        <v>999</v>
      </c>
      <c r="B1000" s="2" t="s">
        <v>2986</v>
      </c>
      <c r="C1000" s="3">
        <v>42305</v>
      </c>
      <c r="D1000" s="3" t="str">
        <f>TEXT(Table1[[#This Row],[Order Date]],"MMMM")</f>
        <v>October</v>
      </c>
      <c r="E1000" s="3" t="str">
        <f>TEXT(Table1[[#This Row],[Order Date]],"YYYy")</f>
        <v>2015</v>
      </c>
      <c r="F1000" s="3">
        <v>42311</v>
      </c>
      <c r="G1000" s="2" t="s">
        <v>47</v>
      </c>
      <c r="H1000" s="2" t="s">
        <v>2987</v>
      </c>
      <c r="I1000" s="2" t="s">
        <v>2988</v>
      </c>
      <c r="J1000" s="2" t="s">
        <v>23</v>
      </c>
      <c r="K1000" s="2" t="s">
        <v>24</v>
      </c>
      <c r="L1000" s="2" t="s">
        <v>25</v>
      </c>
      <c r="M1000" s="2" t="s">
        <v>26</v>
      </c>
      <c r="N1000" s="2">
        <v>42420</v>
      </c>
      <c r="O1000" s="2" t="s">
        <v>27</v>
      </c>
      <c r="P1000" s="2" t="s">
        <v>2993</v>
      </c>
      <c r="Q1000" s="2" t="s">
        <v>29</v>
      </c>
      <c r="R1000" s="2" t="s">
        <v>62</v>
      </c>
      <c r="S1000" s="2" t="s">
        <v>2994</v>
      </c>
      <c r="T1000" s="6">
        <v>24.1</v>
      </c>
      <c r="U1000" s="2">
        <v>5</v>
      </c>
      <c r="V1000" s="9">
        <v>0</v>
      </c>
      <c r="W1000" s="6">
        <v>9.1580000000000013</v>
      </c>
      <c r="X1000" s="12">
        <f>Table1[[#This Row],[Profit$]]/Table1[[#This Row],[Sales$]]</f>
        <v>0.38</v>
      </c>
      <c r="Y1000" s="13">
        <f>Table1[[#This Row],[Sales$]]-Table1[[#This Row],[Profit$]]</f>
        <v>14.942</v>
      </c>
      <c r="Z1000" s="13">
        <f>Table1[[#This Row],[Sales$]]/Table1[[#This Row],[Quantity]]</f>
        <v>4.82</v>
      </c>
      <c r="AA1000" s="13">
        <f>Table1[[#This Row],[Profit$]]/Table1[[#This Row],[Quantity]]</f>
        <v>1.8316000000000003</v>
      </c>
      <c r="AB1000" s="4" t="str">
        <f>IF(Table1[[#This Row],[Profit$]]&lt;0,"loss","profit")</f>
        <v>profit</v>
      </c>
      <c r="AC1000" s="4" t="str">
        <f>IF(Table1[[#This Row],[Discount]]&gt;0.2,"high",IF(Table1[[#This Row],[Discount]]&gt;0.1,"average","low"))</f>
        <v>low</v>
      </c>
      <c r="AD1000" s="12">
        <f>Table1[[#This Row],[Profit$]]/Table1[[#This Row],[cost price$]]</f>
        <v>0.61290322580645173</v>
      </c>
    </row>
    <row r="1001" spans="1:30" ht="15.75" customHeight="1" x14ac:dyDescent="0.3">
      <c r="A1001" s="2">
        <v>1000</v>
      </c>
      <c r="B1001" s="2" t="s">
        <v>2986</v>
      </c>
      <c r="C1001" s="3">
        <v>42305</v>
      </c>
      <c r="D1001" s="3" t="str">
        <f>TEXT(Table1[[#This Row],[Order Date]],"MMMM")</f>
        <v>October</v>
      </c>
      <c r="E1001" s="3" t="str">
        <f>TEXT(Table1[[#This Row],[Order Date]],"YYYy")</f>
        <v>2015</v>
      </c>
      <c r="F1001" s="3">
        <v>42311</v>
      </c>
      <c r="G1001" s="2" t="s">
        <v>47</v>
      </c>
      <c r="H1001" s="2" t="s">
        <v>2987</v>
      </c>
      <c r="I1001" s="2" t="s">
        <v>2988</v>
      </c>
      <c r="J1001" s="2" t="s">
        <v>23</v>
      </c>
      <c r="K1001" s="2" t="s">
        <v>24</v>
      </c>
      <c r="L1001" s="2" t="s">
        <v>25</v>
      </c>
      <c r="M1001" s="2" t="s">
        <v>26</v>
      </c>
      <c r="N1001" s="2">
        <v>42420</v>
      </c>
      <c r="O1001" s="2" t="s">
        <v>27</v>
      </c>
      <c r="P1001" s="2" t="s">
        <v>1134</v>
      </c>
      <c r="Q1001" s="2" t="s">
        <v>29</v>
      </c>
      <c r="R1001" s="2" t="s">
        <v>62</v>
      </c>
      <c r="S1001" s="2" t="s">
        <v>1135</v>
      </c>
      <c r="T1001" s="6">
        <v>33.11</v>
      </c>
      <c r="U1001" s="2">
        <v>7</v>
      </c>
      <c r="V1001" s="9">
        <v>0</v>
      </c>
      <c r="W1001" s="6">
        <v>12.912900000000004</v>
      </c>
      <c r="X1001" s="12">
        <f>Table1[[#This Row],[Profit$]]/Table1[[#This Row],[Sales$]]</f>
        <v>0.39000000000000012</v>
      </c>
      <c r="Y1001" s="13">
        <f>Table1[[#This Row],[Sales$]]-Table1[[#This Row],[Profit$]]</f>
        <v>20.197099999999995</v>
      </c>
      <c r="Z1001" s="13">
        <f>Table1[[#This Row],[Sales$]]/Table1[[#This Row],[Quantity]]</f>
        <v>4.7299999999999995</v>
      </c>
      <c r="AA1001" s="13">
        <f>Table1[[#This Row],[Profit$]]/Table1[[#This Row],[Quantity]]</f>
        <v>1.8447000000000007</v>
      </c>
      <c r="AB1001" s="4" t="str">
        <f>IF(Table1[[#This Row],[Profit$]]&lt;0,"loss","profit")</f>
        <v>profit</v>
      </c>
      <c r="AC1001" s="4" t="str">
        <f>IF(Table1[[#This Row],[Discount]]&gt;0.2,"high",IF(Table1[[#This Row],[Discount]]&gt;0.1,"average","low"))</f>
        <v>low</v>
      </c>
      <c r="AD1001" s="12">
        <f>Table1[[#This Row],[Profit$]]/Table1[[#This Row],[cost price$]]</f>
        <v>0.63934426229508234</v>
      </c>
    </row>
    <row r="1002" spans="1:30" ht="15.75" customHeight="1" x14ac:dyDescent="0.3"/>
    <row r="1003" spans="1:30" ht="15.75" customHeight="1" x14ac:dyDescent="0.3"/>
    <row r="1004" spans="1:30" ht="15.75" customHeight="1" x14ac:dyDescent="0.3"/>
    <row r="1005" spans="1:30" ht="15.75" customHeight="1" x14ac:dyDescent="0.3"/>
    <row r="1006" spans="1:30" ht="15.75" customHeight="1" x14ac:dyDescent="0.3"/>
    <row r="1007" spans="1:30" ht="15.75" customHeight="1" x14ac:dyDescent="0.3"/>
    <row r="1008" spans="1:30" ht="15.75" customHeight="1" x14ac:dyDescent="0.3"/>
    <row r="1009" ht="15.75" customHeight="1" x14ac:dyDescent="0.3"/>
    <row r="1010" ht="15.75" customHeight="1" x14ac:dyDescent="0.3"/>
    <row r="1011" ht="15.75" customHeight="1" x14ac:dyDescent="0.3"/>
    <row r="1012" ht="15.75" customHeight="1" x14ac:dyDescent="0.3"/>
    <row r="1013" ht="15.75" customHeight="1" x14ac:dyDescent="0.3"/>
    <row r="1014" ht="15.75" customHeight="1" x14ac:dyDescent="0.3"/>
    <row r="1015" ht="15.75" customHeight="1" x14ac:dyDescent="0.3"/>
    <row r="1016" ht="15.75" customHeight="1" x14ac:dyDescent="0.3"/>
    <row r="1017" ht="15.75" customHeight="1" x14ac:dyDescent="0.3"/>
    <row r="1018" ht="15.75" customHeight="1" x14ac:dyDescent="0.3"/>
    <row r="1019" ht="15.75" customHeight="1" x14ac:dyDescent="0.3"/>
    <row r="1020" ht="15.75" customHeight="1" x14ac:dyDescent="0.3"/>
    <row r="1021" ht="15.75" customHeight="1" x14ac:dyDescent="0.3"/>
    <row r="1022" ht="15.75" customHeight="1" x14ac:dyDescent="0.3"/>
    <row r="1023" ht="15.75" customHeight="1" x14ac:dyDescent="0.3"/>
    <row r="1024" ht="15.75" customHeight="1" x14ac:dyDescent="0.3"/>
    <row r="1025" ht="15.75" customHeight="1" x14ac:dyDescent="0.3"/>
    <row r="1026" ht="15.75" customHeight="1" x14ac:dyDescent="0.3"/>
    <row r="1027" ht="15.75" customHeight="1" x14ac:dyDescent="0.3"/>
    <row r="1028" ht="15.75" customHeight="1" x14ac:dyDescent="0.3"/>
    <row r="1029" ht="15.75" customHeight="1" x14ac:dyDescent="0.3"/>
    <row r="1030" ht="15.75" customHeight="1" x14ac:dyDescent="0.3"/>
    <row r="1031" ht="15.75" customHeight="1" x14ac:dyDescent="0.3"/>
    <row r="1032" ht="15.75" customHeight="1" x14ac:dyDescent="0.3"/>
    <row r="1033" ht="15.75" customHeight="1" x14ac:dyDescent="0.3"/>
    <row r="1034" ht="15.75" customHeight="1" x14ac:dyDescent="0.3"/>
    <row r="1035" ht="15.75" customHeight="1" x14ac:dyDescent="0.3"/>
    <row r="1036" ht="15.75" customHeight="1" x14ac:dyDescent="0.3"/>
    <row r="1037" ht="15.75" customHeight="1" x14ac:dyDescent="0.3"/>
    <row r="1038" ht="15.75" customHeight="1" x14ac:dyDescent="0.3"/>
    <row r="1039" ht="15.75" customHeight="1" x14ac:dyDescent="0.3"/>
    <row r="1040" ht="15.75" customHeight="1" x14ac:dyDescent="0.3"/>
    <row r="1041" ht="15.75" customHeight="1" x14ac:dyDescent="0.3"/>
    <row r="1042" ht="15.75" customHeight="1" x14ac:dyDescent="0.3"/>
    <row r="1043" ht="15.75" customHeight="1" x14ac:dyDescent="0.3"/>
    <row r="1044" ht="15.75" customHeight="1" x14ac:dyDescent="0.3"/>
    <row r="1045" ht="15.75" customHeight="1" x14ac:dyDescent="0.3"/>
    <row r="1046" ht="15.75" customHeight="1" x14ac:dyDescent="0.3"/>
    <row r="1047" ht="15.75" customHeight="1" x14ac:dyDescent="0.3"/>
    <row r="1048" ht="15.75" customHeight="1" x14ac:dyDescent="0.3"/>
    <row r="1049" ht="15.75" customHeight="1" x14ac:dyDescent="0.3"/>
    <row r="1050" ht="15.75" customHeight="1" x14ac:dyDescent="0.3"/>
    <row r="1051" ht="15.75" customHeight="1" x14ac:dyDescent="0.3"/>
    <row r="1052" ht="15.75" customHeight="1" x14ac:dyDescent="0.3"/>
    <row r="1053" ht="15.75" customHeight="1" x14ac:dyDescent="0.3"/>
    <row r="1054" ht="15.75" customHeight="1" x14ac:dyDescent="0.3"/>
    <row r="1055" ht="15.75" customHeight="1" x14ac:dyDescent="0.3"/>
    <row r="1056" ht="15.75" customHeight="1" x14ac:dyDescent="0.3"/>
    <row r="1057" ht="15.75" customHeight="1" x14ac:dyDescent="0.3"/>
    <row r="1058" ht="15.75" customHeight="1" x14ac:dyDescent="0.3"/>
    <row r="1059" ht="15.75" customHeight="1" x14ac:dyDescent="0.3"/>
    <row r="1060" ht="15.75" customHeight="1" x14ac:dyDescent="0.3"/>
    <row r="1061" ht="15.75" customHeight="1" x14ac:dyDescent="0.3"/>
    <row r="1062" ht="15.75" customHeight="1" x14ac:dyDescent="0.3"/>
    <row r="1063" ht="15.75" customHeight="1" x14ac:dyDescent="0.3"/>
    <row r="1064" ht="15.75" customHeight="1" x14ac:dyDescent="0.3"/>
    <row r="1065" ht="15.75" customHeight="1" x14ac:dyDescent="0.3"/>
    <row r="1066" ht="15.75" customHeight="1" x14ac:dyDescent="0.3"/>
    <row r="1067" ht="15.75" customHeight="1" x14ac:dyDescent="0.3"/>
    <row r="1068" ht="15.75" customHeight="1" x14ac:dyDescent="0.3"/>
    <row r="1069" ht="15.75" customHeight="1" x14ac:dyDescent="0.3"/>
    <row r="1070" ht="15.75" customHeight="1" x14ac:dyDescent="0.3"/>
    <row r="1071" ht="15.75" customHeight="1" x14ac:dyDescent="0.3"/>
    <row r="1072" ht="15.75" customHeight="1" x14ac:dyDescent="0.3"/>
    <row r="1073" ht="15.75" customHeight="1" x14ac:dyDescent="0.3"/>
    <row r="1074" ht="15.75" customHeight="1" x14ac:dyDescent="0.3"/>
    <row r="1075" ht="15.75" customHeight="1" x14ac:dyDescent="0.3"/>
    <row r="1076" ht="15.75" customHeight="1" x14ac:dyDescent="0.3"/>
    <row r="1077" ht="15.75" customHeight="1" x14ac:dyDescent="0.3"/>
    <row r="1078" ht="15.75" customHeight="1" x14ac:dyDescent="0.3"/>
    <row r="1079" ht="15.75" customHeight="1" x14ac:dyDescent="0.3"/>
    <row r="1080" ht="15.75" customHeight="1" x14ac:dyDescent="0.3"/>
    <row r="1081" ht="15.75" customHeight="1" x14ac:dyDescent="0.3"/>
    <row r="1082" ht="15.75" customHeight="1" x14ac:dyDescent="0.3"/>
    <row r="1083" ht="15.75" customHeight="1" x14ac:dyDescent="0.3"/>
    <row r="1084" ht="15.75" customHeight="1" x14ac:dyDescent="0.3"/>
    <row r="1085" ht="15.75" customHeight="1" x14ac:dyDescent="0.3"/>
    <row r="1086" ht="15.75" customHeight="1" x14ac:dyDescent="0.3"/>
    <row r="1087" ht="15.75" customHeight="1" x14ac:dyDescent="0.3"/>
    <row r="1088" ht="15.75" customHeight="1" x14ac:dyDescent="0.3"/>
    <row r="1089" ht="15.75" customHeight="1" x14ac:dyDescent="0.3"/>
    <row r="1090" ht="15.75" customHeight="1" x14ac:dyDescent="0.3"/>
    <row r="1091" ht="15.75" customHeight="1" x14ac:dyDescent="0.3"/>
    <row r="1092" ht="15.75" customHeight="1" x14ac:dyDescent="0.3"/>
    <row r="1093" ht="15.75" customHeight="1" x14ac:dyDescent="0.3"/>
    <row r="1094" ht="15.75" customHeight="1" x14ac:dyDescent="0.3"/>
    <row r="1095" ht="15.75" customHeight="1" x14ac:dyDescent="0.3"/>
    <row r="1096" ht="15.75" customHeight="1" x14ac:dyDescent="0.3"/>
    <row r="1097" ht="15.75" customHeight="1" x14ac:dyDescent="0.3"/>
    <row r="1098" ht="15.75" customHeight="1" x14ac:dyDescent="0.3"/>
    <row r="1099" ht="15.75" customHeight="1" x14ac:dyDescent="0.3"/>
    <row r="1100" ht="15.75" customHeight="1" x14ac:dyDescent="0.3"/>
    <row r="1101" ht="15.75" customHeight="1" x14ac:dyDescent="0.3"/>
    <row r="1102" ht="15.75" customHeight="1" x14ac:dyDescent="0.3"/>
    <row r="1103" ht="15.75" customHeight="1" x14ac:dyDescent="0.3"/>
    <row r="1104" ht="15.75" customHeight="1" x14ac:dyDescent="0.3"/>
    <row r="1105" ht="15.75" customHeight="1" x14ac:dyDescent="0.3"/>
    <row r="1106" ht="15.75" customHeight="1" x14ac:dyDescent="0.3"/>
    <row r="1107" ht="15.75" customHeight="1" x14ac:dyDescent="0.3"/>
    <row r="1108" ht="15.75" customHeight="1" x14ac:dyDescent="0.3"/>
    <row r="1109" ht="15.75" customHeight="1" x14ac:dyDescent="0.3"/>
    <row r="1110" ht="15.75" customHeight="1" x14ac:dyDescent="0.3"/>
    <row r="1111" ht="15.75" customHeight="1" x14ac:dyDescent="0.3"/>
    <row r="1112" ht="15.75" customHeight="1" x14ac:dyDescent="0.3"/>
    <row r="1113" ht="15.75" customHeight="1" x14ac:dyDescent="0.3"/>
    <row r="1114" ht="15.75" customHeight="1" x14ac:dyDescent="0.3"/>
    <row r="1115" ht="15.75" customHeight="1" x14ac:dyDescent="0.3"/>
    <row r="1116" ht="15.75" customHeight="1" x14ac:dyDescent="0.3"/>
    <row r="1117" ht="15.75" customHeight="1" x14ac:dyDescent="0.3"/>
    <row r="1118" ht="15.75" customHeight="1" x14ac:dyDescent="0.3"/>
    <row r="1119" ht="15.75" customHeight="1" x14ac:dyDescent="0.3"/>
    <row r="1120" ht="15.75" customHeight="1" x14ac:dyDescent="0.3"/>
    <row r="1121" ht="15.75" customHeight="1" x14ac:dyDescent="0.3"/>
    <row r="1122" ht="15.75" customHeight="1" x14ac:dyDescent="0.3"/>
    <row r="1123" ht="15.75" customHeight="1" x14ac:dyDescent="0.3"/>
    <row r="1124" ht="15.75" customHeight="1" x14ac:dyDescent="0.3"/>
    <row r="1125" ht="15.75" customHeight="1" x14ac:dyDescent="0.3"/>
    <row r="1126" ht="15.75" customHeight="1" x14ac:dyDescent="0.3"/>
    <row r="1127" ht="15.75" customHeight="1" x14ac:dyDescent="0.3"/>
    <row r="1128" ht="15.75" customHeight="1" x14ac:dyDescent="0.3"/>
    <row r="1129" ht="15.75" customHeight="1" x14ac:dyDescent="0.3"/>
    <row r="1130" ht="15.75" customHeight="1" x14ac:dyDescent="0.3"/>
    <row r="1131" ht="15.75" customHeight="1" x14ac:dyDescent="0.3"/>
    <row r="1132" ht="15.75" customHeight="1" x14ac:dyDescent="0.3"/>
    <row r="1133" ht="15.75" customHeight="1" x14ac:dyDescent="0.3"/>
    <row r="1134" ht="15.75" customHeight="1" x14ac:dyDescent="0.3"/>
    <row r="1135" ht="15.75" customHeight="1" x14ac:dyDescent="0.3"/>
    <row r="1136" ht="15.75" customHeight="1" x14ac:dyDescent="0.3"/>
    <row r="1137" ht="15.75" customHeight="1" x14ac:dyDescent="0.3"/>
    <row r="1138" ht="15.75" customHeight="1" x14ac:dyDescent="0.3"/>
    <row r="1139" ht="15.75" customHeight="1" x14ac:dyDescent="0.3"/>
    <row r="1140" ht="15.75" customHeight="1" x14ac:dyDescent="0.3"/>
    <row r="1141" ht="15.75" customHeight="1" x14ac:dyDescent="0.3"/>
    <row r="1142" ht="15.75" customHeight="1" x14ac:dyDescent="0.3"/>
    <row r="1143" ht="15.75" customHeight="1" x14ac:dyDescent="0.3"/>
    <row r="1144" ht="15.75" customHeight="1" x14ac:dyDescent="0.3"/>
    <row r="1145" ht="15.75" customHeight="1" x14ac:dyDescent="0.3"/>
    <row r="1146" ht="15.75" customHeight="1" x14ac:dyDescent="0.3"/>
    <row r="1147" ht="15.75" customHeight="1" x14ac:dyDescent="0.3"/>
    <row r="1148" ht="15.75" customHeight="1" x14ac:dyDescent="0.3"/>
    <row r="1149" ht="15.75" customHeight="1" x14ac:dyDescent="0.3"/>
    <row r="1150" ht="15.75" customHeight="1" x14ac:dyDescent="0.3"/>
    <row r="1151" ht="15.75" customHeight="1" x14ac:dyDescent="0.3"/>
    <row r="1152" ht="15.75" customHeight="1" x14ac:dyDescent="0.3"/>
    <row r="1153" ht="15.75" customHeight="1" x14ac:dyDescent="0.3"/>
    <row r="1154" ht="15.75" customHeight="1" x14ac:dyDescent="0.3"/>
    <row r="1155" ht="15.75" customHeight="1" x14ac:dyDescent="0.3"/>
    <row r="1156" ht="15.75" customHeight="1" x14ac:dyDescent="0.3"/>
    <row r="1157" ht="15.75" customHeight="1" x14ac:dyDescent="0.3"/>
    <row r="1158" ht="15.75" customHeight="1" x14ac:dyDescent="0.3"/>
    <row r="1159" ht="15.75" customHeight="1" x14ac:dyDescent="0.3"/>
    <row r="1160" ht="15.75" customHeight="1" x14ac:dyDescent="0.3"/>
    <row r="1161" ht="15.75" customHeight="1" x14ac:dyDescent="0.3"/>
    <row r="1162" ht="15.75" customHeight="1" x14ac:dyDescent="0.3"/>
    <row r="1163" ht="15.75" customHeight="1" x14ac:dyDescent="0.3"/>
    <row r="1164" ht="15.75" customHeight="1" x14ac:dyDescent="0.3"/>
    <row r="1165" ht="15.75" customHeight="1" x14ac:dyDescent="0.3"/>
    <row r="1166" ht="15.75" customHeight="1" x14ac:dyDescent="0.3"/>
    <row r="1167" ht="15.75" customHeight="1" x14ac:dyDescent="0.3"/>
    <row r="1168" ht="15.75" customHeight="1" x14ac:dyDescent="0.3"/>
    <row r="1169" ht="15.75" customHeight="1" x14ac:dyDescent="0.3"/>
    <row r="1170" ht="15.75" customHeight="1" x14ac:dyDescent="0.3"/>
    <row r="1171" ht="15.75" customHeight="1" x14ac:dyDescent="0.3"/>
    <row r="1172" ht="15.75" customHeight="1" x14ac:dyDescent="0.3"/>
    <row r="1173" ht="15.75" customHeight="1" x14ac:dyDescent="0.3"/>
    <row r="1174" ht="15.75" customHeight="1" x14ac:dyDescent="0.3"/>
    <row r="1175" ht="15.75" customHeight="1" x14ac:dyDescent="0.3"/>
    <row r="1176" ht="15.75" customHeight="1" x14ac:dyDescent="0.3"/>
    <row r="1177" ht="15.75" customHeight="1" x14ac:dyDescent="0.3"/>
    <row r="1178" ht="15.75" customHeight="1" x14ac:dyDescent="0.3"/>
    <row r="1179" ht="15.75" customHeight="1" x14ac:dyDescent="0.3"/>
    <row r="1180" ht="15.75" customHeight="1" x14ac:dyDescent="0.3"/>
    <row r="1181" ht="15.75" customHeight="1" x14ac:dyDescent="0.3"/>
    <row r="1182" ht="15.75" customHeight="1" x14ac:dyDescent="0.3"/>
    <row r="1183" ht="15.75" customHeight="1" x14ac:dyDescent="0.3"/>
    <row r="1184" ht="15.75" customHeight="1" x14ac:dyDescent="0.3"/>
    <row r="1185" ht="15.75" customHeight="1" x14ac:dyDescent="0.3"/>
    <row r="1186" ht="15.75" customHeight="1" x14ac:dyDescent="0.3"/>
    <row r="1187" ht="15.75" customHeight="1" x14ac:dyDescent="0.3"/>
    <row r="1188" ht="15.75" customHeight="1" x14ac:dyDescent="0.3"/>
    <row r="1189" ht="15.75" customHeight="1" x14ac:dyDescent="0.3"/>
    <row r="1190" ht="15.75" customHeight="1" x14ac:dyDescent="0.3"/>
    <row r="1191" ht="15.75" customHeight="1" x14ac:dyDescent="0.3"/>
    <row r="1192" ht="15.75" customHeight="1" x14ac:dyDescent="0.3"/>
    <row r="1193" ht="15.75" customHeight="1" x14ac:dyDescent="0.3"/>
    <row r="1194" ht="15.75" customHeight="1" x14ac:dyDescent="0.3"/>
    <row r="1195" ht="15.75" customHeight="1" x14ac:dyDescent="0.3"/>
    <row r="1196" ht="15.75" customHeight="1" x14ac:dyDescent="0.3"/>
    <row r="1197" ht="15.75" customHeight="1" x14ac:dyDescent="0.3"/>
    <row r="1198" ht="15.75" customHeight="1" x14ac:dyDescent="0.3"/>
    <row r="1199" ht="15.75" customHeight="1" x14ac:dyDescent="0.3"/>
    <row r="1200" ht="15.75" customHeight="1" x14ac:dyDescent="0.3"/>
    <row r="1201" ht="15.75" customHeight="1" x14ac:dyDescent="0.3"/>
    <row r="1202" ht="15.75" customHeight="1" x14ac:dyDescent="0.3"/>
    <row r="1203" ht="15.75" customHeight="1" x14ac:dyDescent="0.3"/>
    <row r="1204" ht="15.75" customHeight="1" x14ac:dyDescent="0.3"/>
    <row r="1205" ht="15.75" customHeight="1" x14ac:dyDescent="0.3"/>
    <row r="1206" ht="15.75" customHeight="1" x14ac:dyDescent="0.3"/>
    <row r="1207" ht="15.75" customHeight="1" x14ac:dyDescent="0.3"/>
    <row r="1208" ht="15.75" customHeight="1" x14ac:dyDescent="0.3"/>
    <row r="1209" ht="15.75" customHeight="1" x14ac:dyDescent="0.3"/>
    <row r="1210" ht="15.75" customHeight="1" x14ac:dyDescent="0.3"/>
    <row r="1211" ht="15.75" customHeight="1" x14ac:dyDescent="0.3"/>
    <row r="1212" ht="15.75" customHeight="1" x14ac:dyDescent="0.3"/>
    <row r="1213" ht="15.75" customHeight="1" x14ac:dyDescent="0.3"/>
    <row r="1214" ht="15.75" customHeight="1" x14ac:dyDescent="0.3"/>
    <row r="1215" ht="15.75" customHeight="1" x14ac:dyDescent="0.3"/>
    <row r="1216" ht="15.75" customHeight="1" x14ac:dyDescent="0.3"/>
    <row r="1217" ht="15.75" customHeight="1" x14ac:dyDescent="0.3"/>
    <row r="1218" ht="15.75" customHeight="1" x14ac:dyDescent="0.3"/>
    <row r="1219" ht="15.75" customHeight="1" x14ac:dyDescent="0.3"/>
    <row r="1220" ht="15.75" customHeight="1" x14ac:dyDescent="0.3"/>
    <row r="1221" ht="15.75" customHeight="1" x14ac:dyDescent="0.3"/>
    <row r="1222" ht="15.75" customHeight="1" x14ac:dyDescent="0.3"/>
    <row r="1223" ht="15.75" customHeight="1" x14ac:dyDescent="0.3"/>
    <row r="1224" ht="15.75" customHeight="1" x14ac:dyDescent="0.3"/>
    <row r="1225" ht="15.75" customHeight="1" x14ac:dyDescent="0.3"/>
    <row r="1226" ht="15.75" customHeight="1" x14ac:dyDescent="0.3"/>
    <row r="1227" ht="15.75" customHeight="1" x14ac:dyDescent="0.3"/>
    <row r="1228" ht="15.75" customHeight="1" x14ac:dyDescent="0.3"/>
    <row r="1229" ht="15.75" customHeight="1" x14ac:dyDescent="0.3"/>
    <row r="1230" ht="15.75" customHeight="1" x14ac:dyDescent="0.3"/>
    <row r="1231" ht="15.75" customHeight="1" x14ac:dyDescent="0.3"/>
    <row r="1232" ht="15.75" customHeight="1" x14ac:dyDescent="0.3"/>
    <row r="1233" ht="15.75" customHeight="1" x14ac:dyDescent="0.3"/>
    <row r="1234" ht="15.75" customHeight="1" x14ac:dyDescent="0.3"/>
    <row r="1235" ht="15.75" customHeight="1" x14ac:dyDescent="0.3"/>
    <row r="1236" ht="15.75" customHeight="1" x14ac:dyDescent="0.3"/>
    <row r="1237" ht="15.75" customHeight="1" x14ac:dyDescent="0.3"/>
    <row r="1238" ht="15.75" customHeight="1" x14ac:dyDescent="0.3"/>
    <row r="1239" ht="15.75" customHeight="1" x14ac:dyDescent="0.3"/>
    <row r="1240" ht="15.75" customHeight="1" x14ac:dyDescent="0.3"/>
    <row r="1241" ht="15.75" customHeight="1" x14ac:dyDescent="0.3"/>
    <row r="1242" ht="15.75" customHeight="1" x14ac:dyDescent="0.3"/>
    <row r="1243" ht="15.75" customHeight="1" x14ac:dyDescent="0.3"/>
    <row r="1244" ht="15.75" customHeight="1" x14ac:dyDescent="0.3"/>
    <row r="1245" ht="15.75" customHeight="1" x14ac:dyDescent="0.3"/>
    <row r="1246" ht="15.75" customHeight="1" x14ac:dyDescent="0.3"/>
    <row r="1247" ht="15.75" customHeight="1" x14ac:dyDescent="0.3"/>
    <row r="1248" ht="15.75" customHeight="1" x14ac:dyDescent="0.3"/>
    <row r="1249" ht="15.75" customHeight="1" x14ac:dyDescent="0.3"/>
    <row r="1250" ht="15.75" customHeight="1" x14ac:dyDescent="0.3"/>
    <row r="1251" ht="15.75" customHeight="1" x14ac:dyDescent="0.3"/>
    <row r="1252" ht="15.75" customHeight="1" x14ac:dyDescent="0.3"/>
    <row r="1253" ht="15.75" customHeight="1" x14ac:dyDescent="0.3"/>
    <row r="1254" ht="15.75" customHeight="1" x14ac:dyDescent="0.3"/>
    <row r="1255" ht="15.75" customHeight="1" x14ac:dyDescent="0.3"/>
    <row r="1256" ht="15.75" customHeight="1" x14ac:dyDescent="0.3"/>
    <row r="1257" ht="15.75" customHeight="1" x14ac:dyDescent="0.3"/>
    <row r="1258" ht="15.75" customHeight="1" x14ac:dyDescent="0.3"/>
    <row r="1259" ht="15.75" customHeight="1" x14ac:dyDescent="0.3"/>
    <row r="1260" ht="15.75" customHeight="1" x14ac:dyDescent="0.3"/>
    <row r="1261" ht="15.75" customHeight="1" x14ac:dyDescent="0.3"/>
    <row r="1262" ht="15.75" customHeight="1" x14ac:dyDescent="0.3"/>
    <row r="1263" ht="15.75" customHeight="1" x14ac:dyDescent="0.3"/>
    <row r="1264" ht="15.75" customHeight="1" x14ac:dyDescent="0.3"/>
    <row r="1265" ht="15.75" customHeight="1" x14ac:dyDescent="0.3"/>
    <row r="1266" ht="15.75" customHeight="1" x14ac:dyDescent="0.3"/>
    <row r="1267" ht="15.75" customHeight="1" x14ac:dyDescent="0.3"/>
    <row r="1268" ht="15.75" customHeight="1" x14ac:dyDescent="0.3"/>
    <row r="1269" ht="15.75" customHeight="1" x14ac:dyDescent="0.3"/>
    <row r="1270" ht="15.75" customHeight="1" x14ac:dyDescent="0.3"/>
    <row r="1271" ht="15.75" customHeight="1" x14ac:dyDescent="0.3"/>
    <row r="1272" ht="15.75" customHeight="1" x14ac:dyDescent="0.3"/>
    <row r="1273" ht="15.75" customHeight="1" x14ac:dyDescent="0.3"/>
    <row r="1274" ht="15.75" customHeight="1" x14ac:dyDescent="0.3"/>
    <row r="1275" ht="15.75" customHeight="1" x14ac:dyDescent="0.3"/>
    <row r="1276" ht="15.75" customHeight="1" x14ac:dyDescent="0.3"/>
    <row r="1277" ht="15.75" customHeight="1" x14ac:dyDescent="0.3"/>
    <row r="1278" ht="15.75" customHeight="1" x14ac:dyDescent="0.3"/>
    <row r="1279" ht="15.75" customHeight="1" x14ac:dyDescent="0.3"/>
    <row r="1280" ht="15.75" customHeight="1" x14ac:dyDescent="0.3"/>
    <row r="1281" ht="15.75" customHeight="1" x14ac:dyDescent="0.3"/>
    <row r="1282" ht="15.75" customHeight="1" x14ac:dyDescent="0.3"/>
    <row r="1283" ht="15.75" customHeight="1" x14ac:dyDescent="0.3"/>
    <row r="1284" ht="15.75" customHeight="1" x14ac:dyDescent="0.3"/>
    <row r="1285" ht="15.75" customHeight="1" x14ac:dyDescent="0.3"/>
    <row r="1286" ht="15.75" customHeight="1" x14ac:dyDescent="0.3"/>
    <row r="1287" ht="15.75" customHeight="1" x14ac:dyDescent="0.3"/>
    <row r="1288" ht="15.75" customHeight="1" x14ac:dyDescent="0.3"/>
    <row r="1289" ht="15.75" customHeight="1" x14ac:dyDescent="0.3"/>
    <row r="1290" ht="15.75" customHeight="1" x14ac:dyDescent="0.3"/>
    <row r="1291" ht="15.75" customHeight="1" x14ac:dyDescent="0.3"/>
    <row r="1292" ht="15.75" customHeight="1" x14ac:dyDescent="0.3"/>
    <row r="1293" ht="15.75" customHeight="1" x14ac:dyDescent="0.3"/>
    <row r="1294" ht="15.75" customHeight="1" x14ac:dyDescent="0.3"/>
    <row r="1295" ht="15.75" customHeight="1" x14ac:dyDescent="0.3"/>
    <row r="1296" ht="15.75" customHeight="1" x14ac:dyDescent="0.3"/>
    <row r="1297" ht="15.75" customHeight="1" x14ac:dyDescent="0.3"/>
    <row r="1298" ht="15.75" customHeight="1" x14ac:dyDescent="0.3"/>
    <row r="1299" ht="15.75" customHeight="1" x14ac:dyDescent="0.3"/>
    <row r="1300" ht="15.75" customHeight="1" x14ac:dyDescent="0.3"/>
    <row r="1301" ht="15.75" customHeight="1" x14ac:dyDescent="0.3"/>
    <row r="1302" ht="15.75" customHeight="1" x14ac:dyDescent="0.3"/>
    <row r="1303" ht="15.75" customHeight="1" x14ac:dyDescent="0.3"/>
    <row r="1304" ht="15.75" customHeight="1" x14ac:dyDescent="0.3"/>
    <row r="1305" ht="15.75" customHeight="1" x14ac:dyDescent="0.3"/>
    <row r="1306" ht="15.75" customHeight="1" x14ac:dyDescent="0.3"/>
    <row r="1307" ht="15.75" customHeight="1" x14ac:dyDescent="0.3"/>
    <row r="1308" ht="15.75" customHeight="1" x14ac:dyDescent="0.3"/>
    <row r="1309" ht="15.75" customHeight="1" x14ac:dyDescent="0.3"/>
    <row r="1310" ht="15.75" customHeight="1" x14ac:dyDescent="0.3"/>
    <row r="1311" ht="15.75" customHeight="1" x14ac:dyDescent="0.3"/>
    <row r="1312" ht="15.75" customHeight="1" x14ac:dyDescent="0.3"/>
    <row r="1313" ht="15.75" customHeight="1" x14ac:dyDescent="0.3"/>
    <row r="1314" ht="15.75" customHeight="1" x14ac:dyDescent="0.3"/>
    <row r="1315" ht="15.75" customHeight="1" x14ac:dyDescent="0.3"/>
    <row r="1316" ht="15.75" customHeight="1" x14ac:dyDescent="0.3"/>
    <row r="1317" ht="15.75" customHeight="1" x14ac:dyDescent="0.3"/>
    <row r="1318" ht="15.75" customHeight="1" x14ac:dyDescent="0.3"/>
    <row r="1319" ht="15.75" customHeight="1" x14ac:dyDescent="0.3"/>
    <row r="1320" ht="15.75" customHeight="1" x14ac:dyDescent="0.3"/>
    <row r="1321" ht="15.75" customHeight="1" x14ac:dyDescent="0.3"/>
    <row r="1322" ht="15.75" customHeight="1" x14ac:dyDescent="0.3"/>
    <row r="1323" ht="15.75" customHeight="1" x14ac:dyDescent="0.3"/>
    <row r="1324" ht="15.75" customHeight="1" x14ac:dyDescent="0.3"/>
    <row r="1325" ht="15.75" customHeight="1" x14ac:dyDescent="0.3"/>
    <row r="1326" ht="15.75" customHeight="1" x14ac:dyDescent="0.3"/>
    <row r="1327" ht="15.75" customHeight="1" x14ac:dyDescent="0.3"/>
    <row r="1328" ht="15.75" customHeight="1" x14ac:dyDescent="0.3"/>
    <row r="1329" ht="15.75" customHeight="1" x14ac:dyDescent="0.3"/>
    <row r="1330" ht="15.75" customHeight="1" x14ac:dyDescent="0.3"/>
    <row r="1331" ht="15.75" customHeight="1" x14ac:dyDescent="0.3"/>
    <row r="1332" ht="15.75" customHeight="1" x14ac:dyDescent="0.3"/>
    <row r="1333" ht="15.75" customHeight="1" x14ac:dyDescent="0.3"/>
    <row r="1334" ht="15.75" customHeight="1" x14ac:dyDescent="0.3"/>
    <row r="1335" ht="15.75" customHeight="1" x14ac:dyDescent="0.3"/>
    <row r="1336" ht="15.75" customHeight="1" x14ac:dyDescent="0.3"/>
    <row r="1337" ht="15.75" customHeight="1" x14ac:dyDescent="0.3"/>
    <row r="1338" ht="15.75" customHeight="1" x14ac:dyDescent="0.3"/>
    <row r="1339" ht="15.75" customHeight="1" x14ac:dyDescent="0.3"/>
    <row r="1340" ht="15.75" customHeight="1" x14ac:dyDescent="0.3"/>
    <row r="1341" ht="15.75" customHeight="1" x14ac:dyDescent="0.3"/>
    <row r="1342" ht="15.75" customHeight="1" x14ac:dyDescent="0.3"/>
    <row r="1343" ht="15.75" customHeight="1" x14ac:dyDescent="0.3"/>
    <row r="1344" ht="15.75" customHeight="1" x14ac:dyDescent="0.3"/>
    <row r="1345" ht="15.75" customHeight="1" x14ac:dyDescent="0.3"/>
    <row r="1346" ht="15.75" customHeight="1" x14ac:dyDescent="0.3"/>
    <row r="1347" ht="15.75" customHeight="1" x14ac:dyDescent="0.3"/>
    <row r="1348" ht="15.75" customHeight="1" x14ac:dyDescent="0.3"/>
    <row r="1349" ht="15.75" customHeight="1" x14ac:dyDescent="0.3"/>
    <row r="1350" ht="15.75" customHeight="1" x14ac:dyDescent="0.3"/>
    <row r="1351" ht="15.75" customHeight="1" x14ac:dyDescent="0.3"/>
    <row r="1352" ht="15.75" customHeight="1" x14ac:dyDescent="0.3"/>
    <row r="1353" ht="15.75" customHeight="1" x14ac:dyDescent="0.3"/>
    <row r="1354" ht="15.75" customHeight="1" x14ac:dyDescent="0.3"/>
    <row r="1355" ht="15.75" customHeight="1" x14ac:dyDescent="0.3"/>
    <row r="1356" ht="15.75" customHeight="1" x14ac:dyDescent="0.3"/>
    <row r="1357" ht="15.75" customHeight="1" x14ac:dyDescent="0.3"/>
    <row r="1358" ht="15.75" customHeight="1" x14ac:dyDescent="0.3"/>
    <row r="1359" ht="15.75" customHeight="1" x14ac:dyDescent="0.3"/>
    <row r="1360" ht="15.75" customHeight="1" x14ac:dyDescent="0.3"/>
    <row r="1361" ht="15.75" customHeight="1" x14ac:dyDescent="0.3"/>
    <row r="1362" ht="15.75" customHeight="1" x14ac:dyDescent="0.3"/>
    <row r="1363" ht="15.75" customHeight="1" x14ac:dyDescent="0.3"/>
    <row r="1364" ht="15.75" customHeight="1" x14ac:dyDescent="0.3"/>
    <row r="1365" ht="15.75" customHeight="1" x14ac:dyDescent="0.3"/>
    <row r="1366" ht="15.75" customHeight="1" x14ac:dyDescent="0.3"/>
    <row r="1367" ht="15.75" customHeight="1" x14ac:dyDescent="0.3"/>
    <row r="1368" ht="15.75" customHeight="1" x14ac:dyDescent="0.3"/>
    <row r="1369" ht="15.75" customHeight="1" x14ac:dyDescent="0.3"/>
    <row r="1370" ht="15.75" customHeight="1" x14ac:dyDescent="0.3"/>
    <row r="1371" ht="15.75" customHeight="1" x14ac:dyDescent="0.3"/>
    <row r="1372" ht="15.75" customHeight="1" x14ac:dyDescent="0.3"/>
    <row r="1373" ht="15.75" customHeight="1" x14ac:dyDescent="0.3"/>
    <row r="1374" ht="15.75" customHeight="1" x14ac:dyDescent="0.3"/>
    <row r="1375" ht="15.75" customHeight="1" x14ac:dyDescent="0.3"/>
    <row r="1376" ht="15.75" customHeight="1" x14ac:dyDescent="0.3"/>
    <row r="1377" ht="15.75" customHeight="1" x14ac:dyDescent="0.3"/>
    <row r="1378" ht="15.75" customHeight="1" x14ac:dyDescent="0.3"/>
    <row r="1379" ht="15.75" customHeight="1" x14ac:dyDescent="0.3"/>
    <row r="1380" ht="15.75" customHeight="1" x14ac:dyDescent="0.3"/>
    <row r="1381" ht="15.75" customHeight="1" x14ac:dyDescent="0.3"/>
    <row r="1382" ht="15.75" customHeight="1" x14ac:dyDescent="0.3"/>
    <row r="1383" ht="15.75" customHeight="1" x14ac:dyDescent="0.3"/>
    <row r="1384" ht="15.75" customHeight="1" x14ac:dyDescent="0.3"/>
    <row r="1385" ht="15.75" customHeight="1" x14ac:dyDescent="0.3"/>
    <row r="1386" ht="15.75" customHeight="1" x14ac:dyDescent="0.3"/>
    <row r="1387" ht="15.75" customHeight="1" x14ac:dyDescent="0.3"/>
    <row r="1388" ht="15.75" customHeight="1" x14ac:dyDescent="0.3"/>
    <row r="1389" ht="15.75" customHeight="1" x14ac:dyDescent="0.3"/>
    <row r="1390" ht="15.75" customHeight="1" x14ac:dyDescent="0.3"/>
    <row r="1391" ht="15.75" customHeight="1" x14ac:dyDescent="0.3"/>
    <row r="1392" ht="15.75" customHeight="1" x14ac:dyDescent="0.3"/>
    <row r="1393" ht="15.75" customHeight="1" x14ac:dyDescent="0.3"/>
    <row r="1394" ht="15.75" customHeight="1" x14ac:dyDescent="0.3"/>
    <row r="1395" ht="15.75" customHeight="1" x14ac:dyDescent="0.3"/>
    <row r="1396" ht="15.75" customHeight="1" x14ac:dyDescent="0.3"/>
    <row r="1397" ht="15.75" customHeight="1" x14ac:dyDescent="0.3"/>
    <row r="1398" ht="15.75" customHeight="1" x14ac:dyDescent="0.3"/>
    <row r="1399" ht="15.75" customHeight="1" x14ac:dyDescent="0.3"/>
    <row r="1400" ht="15.75" customHeight="1" x14ac:dyDescent="0.3"/>
    <row r="1401" ht="15.75" customHeight="1" x14ac:dyDescent="0.3"/>
    <row r="1402" ht="15.75" customHeight="1" x14ac:dyDescent="0.3"/>
    <row r="1403" ht="15.75" customHeight="1" x14ac:dyDescent="0.3"/>
    <row r="1404" ht="15.75" customHeight="1" x14ac:dyDescent="0.3"/>
    <row r="1405" ht="15.75" customHeight="1" x14ac:dyDescent="0.3"/>
    <row r="1406" ht="15.75" customHeight="1" x14ac:dyDescent="0.3"/>
    <row r="1407" ht="15.75" customHeight="1" x14ac:dyDescent="0.3"/>
    <row r="1408" ht="15.75" customHeight="1" x14ac:dyDescent="0.3"/>
    <row r="1409" ht="15.75" customHeight="1" x14ac:dyDescent="0.3"/>
    <row r="1410" ht="15.75" customHeight="1" x14ac:dyDescent="0.3"/>
    <row r="1411" ht="15.75" customHeight="1" x14ac:dyDescent="0.3"/>
    <row r="1412" ht="15.75" customHeight="1" x14ac:dyDescent="0.3"/>
    <row r="1413" ht="15.75" customHeight="1" x14ac:dyDescent="0.3"/>
    <row r="1414" ht="15.75" customHeight="1" x14ac:dyDescent="0.3"/>
    <row r="1415" ht="15.75" customHeight="1" x14ac:dyDescent="0.3"/>
    <row r="1416" ht="15.75" customHeight="1" x14ac:dyDescent="0.3"/>
    <row r="1417" ht="15.75" customHeight="1" x14ac:dyDescent="0.3"/>
    <row r="1418" ht="15.75" customHeight="1" x14ac:dyDescent="0.3"/>
    <row r="1419" ht="15.75" customHeight="1" x14ac:dyDescent="0.3"/>
    <row r="1420" ht="15.75" customHeight="1" x14ac:dyDescent="0.3"/>
    <row r="1421" ht="15.75" customHeight="1" x14ac:dyDescent="0.3"/>
    <row r="1422" ht="15.75" customHeight="1" x14ac:dyDescent="0.3"/>
    <row r="1423" ht="15.75" customHeight="1" x14ac:dyDescent="0.3"/>
    <row r="1424" ht="15.75" customHeight="1" x14ac:dyDescent="0.3"/>
    <row r="1425" ht="15.75" customHeight="1" x14ac:dyDescent="0.3"/>
    <row r="1426" ht="15.75" customHeight="1" x14ac:dyDescent="0.3"/>
    <row r="1427" ht="15.75" customHeight="1" x14ac:dyDescent="0.3"/>
    <row r="1428" ht="15.75" customHeight="1" x14ac:dyDescent="0.3"/>
    <row r="1429" ht="15.75" customHeight="1" x14ac:dyDescent="0.3"/>
    <row r="1430" ht="15.75" customHeight="1" x14ac:dyDescent="0.3"/>
    <row r="1431" ht="15.75" customHeight="1" x14ac:dyDescent="0.3"/>
    <row r="1432" ht="15.75" customHeight="1" x14ac:dyDescent="0.3"/>
    <row r="1433" ht="15.75" customHeight="1" x14ac:dyDescent="0.3"/>
    <row r="1434" ht="15.75" customHeight="1" x14ac:dyDescent="0.3"/>
    <row r="1435" ht="15.75" customHeight="1" x14ac:dyDescent="0.3"/>
    <row r="1436" ht="15.75" customHeight="1" x14ac:dyDescent="0.3"/>
    <row r="1437" ht="15.75" customHeight="1" x14ac:dyDescent="0.3"/>
    <row r="1438" ht="15.75" customHeight="1" x14ac:dyDescent="0.3"/>
    <row r="1439" ht="15.75" customHeight="1" x14ac:dyDescent="0.3"/>
    <row r="1440" ht="15.75" customHeight="1" x14ac:dyDescent="0.3"/>
    <row r="1441" ht="15.75" customHeight="1" x14ac:dyDescent="0.3"/>
    <row r="1442" ht="15.75" customHeight="1" x14ac:dyDescent="0.3"/>
    <row r="1443" ht="15.75" customHeight="1" x14ac:dyDescent="0.3"/>
    <row r="1444" ht="15.75" customHeight="1" x14ac:dyDescent="0.3"/>
    <row r="1445" ht="15.75" customHeight="1" x14ac:dyDescent="0.3"/>
    <row r="1446" ht="15.75" customHeight="1" x14ac:dyDescent="0.3"/>
    <row r="1447" ht="15.75" customHeight="1" x14ac:dyDescent="0.3"/>
    <row r="1448" ht="15.75" customHeight="1" x14ac:dyDescent="0.3"/>
    <row r="1449" ht="15.75" customHeight="1" x14ac:dyDescent="0.3"/>
    <row r="1450" ht="15.75" customHeight="1" x14ac:dyDescent="0.3"/>
    <row r="1451" ht="15.75" customHeight="1" x14ac:dyDescent="0.3"/>
    <row r="1452" ht="15.75" customHeight="1" x14ac:dyDescent="0.3"/>
    <row r="1453" ht="15.75" customHeight="1" x14ac:dyDescent="0.3"/>
    <row r="1454" ht="15.75" customHeight="1" x14ac:dyDescent="0.3"/>
    <row r="1455" ht="15.75" customHeight="1" x14ac:dyDescent="0.3"/>
    <row r="1456" ht="15.75" customHeight="1" x14ac:dyDescent="0.3"/>
    <row r="1457" ht="15.75" customHeight="1" x14ac:dyDescent="0.3"/>
    <row r="1458" ht="15.75" customHeight="1" x14ac:dyDescent="0.3"/>
    <row r="1459" ht="15.75" customHeight="1" x14ac:dyDescent="0.3"/>
    <row r="1460" ht="15.75" customHeight="1" x14ac:dyDescent="0.3"/>
    <row r="1461" ht="15.75" customHeight="1" x14ac:dyDescent="0.3"/>
    <row r="1462" ht="15.75" customHeight="1" x14ac:dyDescent="0.3"/>
    <row r="1463" ht="15.75" customHeight="1" x14ac:dyDescent="0.3"/>
    <row r="1464" ht="15.75" customHeight="1" x14ac:dyDescent="0.3"/>
    <row r="1465" ht="15.75" customHeight="1" x14ac:dyDescent="0.3"/>
    <row r="1466" ht="15.75" customHeight="1" x14ac:dyDescent="0.3"/>
    <row r="1467" ht="15.75" customHeight="1" x14ac:dyDescent="0.3"/>
    <row r="1468" ht="15.75" customHeight="1" x14ac:dyDescent="0.3"/>
    <row r="1469" ht="15.75" customHeight="1" x14ac:dyDescent="0.3"/>
    <row r="1470" ht="15.75" customHeight="1" x14ac:dyDescent="0.3"/>
    <row r="1471" ht="15.75" customHeight="1" x14ac:dyDescent="0.3"/>
    <row r="1472" ht="15.75" customHeight="1" x14ac:dyDescent="0.3"/>
    <row r="1473" ht="15.75" customHeight="1" x14ac:dyDescent="0.3"/>
    <row r="1474" ht="15.75" customHeight="1" x14ac:dyDescent="0.3"/>
    <row r="1475" ht="15.75" customHeight="1" x14ac:dyDescent="0.3"/>
    <row r="1476" ht="15.75" customHeight="1" x14ac:dyDescent="0.3"/>
    <row r="1477" ht="15.75" customHeight="1" x14ac:dyDescent="0.3"/>
    <row r="1478" ht="15.75" customHeight="1" x14ac:dyDescent="0.3"/>
    <row r="1479" ht="15.75" customHeight="1" x14ac:dyDescent="0.3"/>
    <row r="1480" ht="15.75" customHeight="1" x14ac:dyDescent="0.3"/>
    <row r="1481" ht="15.75" customHeight="1" x14ac:dyDescent="0.3"/>
    <row r="1482" ht="15.75" customHeight="1" x14ac:dyDescent="0.3"/>
    <row r="1483" ht="15.75" customHeight="1" x14ac:dyDescent="0.3"/>
    <row r="1484" ht="15.75" customHeight="1" x14ac:dyDescent="0.3"/>
    <row r="1485" ht="15.75" customHeight="1" x14ac:dyDescent="0.3"/>
    <row r="1486" ht="15.75" customHeight="1" x14ac:dyDescent="0.3"/>
    <row r="1487" ht="15.75" customHeight="1" x14ac:dyDescent="0.3"/>
    <row r="1488" ht="15.75" customHeight="1" x14ac:dyDescent="0.3"/>
    <row r="1489" ht="15.75" customHeight="1" x14ac:dyDescent="0.3"/>
    <row r="1490" ht="15.75" customHeight="1" x14ac:dyDescent="0.3"/>
    <row r="1491" ht="15.75" customHeight="1" x14ac:dyDescent="0.3"/>
    <row r="1492" ht="15.75" customHeight="1" x14ac:dyDescent="0.3"/>
    <row r="1493" ht="15.75" customHeight="1" x14ac:dyDescent="0.3"/>
    <row r="1494" ht="15.75" customHeight="1" x14ac:dyDescent="0.3"/>
    <row r="1495" ht="15.75" customHeight="1" x14ac:dyDescent="0.3"/>
    <row r="1496" ht="15.75" customHeight="1" x14ac:dyDescent="0.3"/>
    <row r="1497" ht="15.75" customHeight="1" x14ac:dyDescent="0.3"/>
    <row r="1498" ht="15.75" customHeight="1" x14ac:dyDescent="0.3"/>
    <row r="1499" ht="15.75" customHeight="1" x14ac:dyDescent="0.3"/>
    <row r="1500" ht="15.75" customHeight="1" x14ac:dyDescent="0.3"/>
    <row r="1501" ht="15.75" customHeight="1" x14ac:dyDescent="0.3"/>
    <row r="1502" ht="15.75" customHeight="1" x14ac:dyDescent="0.3"/>
    <row r="1503" ht="15.75" customHeight="1" x14ac:dyDescent="0.3"/>
    <row r="1504" ht="15.75" customHeight="1" x14ac:dyDescent="0.3"/>
    <row r="1505" ht="15.75" customHeight="1" x14ac:dyDescent="0.3"/>
    <row r="1506" ht="15.75" customHeight="1" x14ac:dyDescent="0.3"/>
    <row r="1507" ht="15.75" customHeight="1" x14ac:dyDescent="0.3"/>
    <row r="1508" ht="15.75" customHeight="1" x14ac:dyDescent="0.3"/>
    <row r="1509" ht="15.75" customHeight="1" x14ac:dyDescent="0.3"/>
    <row r="1510" ht="15.75" customHeight="1" x14ac:dyDescent="0.3"/>
    <row r="1511" ht="15.75" customHeight="1" x14ac:dyDescent="0.3"/>
    <row r="1512" ht="15.75" customHeight="1" x14ac:dyDescent="0.3"/>
    <row r="1513" ht="15.75" customHeight="1" x14ac:dyDescent="0.3"/>
    <row r="1514" ht="15.75" customHeight="1" x14ac:dyDescent="0.3"/>
    <row r="1515" ht="15.75" customHeight="1" x14ac:dyDescent="0.3"/>
    <row r="1516" ht="15.75" customHeight="1" x14ac:dyDescent="0.3"/>
    <row r="1517" ht="15.75" customHeight="1" x14ac:dyDescent="0.3"/>
    <row r="1518" ht="15.75" customHeight="1" x14ac:dyDescent="0.3"/>
    <row r="1519" ht="15.75" customHeight="1" x14ac:dyDescent="0.3"/>
    <row r="1520" ht="15.75" customHeight="1" x14ac:dyDescent="0.3"/>
    <row r="1521" ht="15.75" customHeight="1" x14ac:dyDescent="0.3"/>
    <row r="1522" ht="15.75" customHeight="1" x14ac:dyDescent="0.3"/>
    <row r="1523" ht="15.75" customHeight="1" x14ac:dyDescent="0.3"/>
    <row r="1524" ht="15.75" customHeight="1" x14ac:dyDescent="0.3"/>
    <row r="1525" ht="15.75" customHeight="1" x14ac:dyDescent="0.3"/>
    <row r="1526" ht="15.75" customHeight="1" x14ac:dyDescent="0.3"/>
    <row r="1527" ht="15.75" customHeight="1" x14ac:dyDescent="0.3"/>
    <row r="1528" ht="15.75" customHeight="1" x14ac:dyDescent="0.3"/>
    <row r="1529" ht="15.75" customHeight="1" x14ac:dyDescent="0.3"/>
    <row r="1530" ht="15.75" customHeight="1" x14ac:dyDescent="0.3"/>
    <row r="1531" ht="15.75" customHeight="1" x14ac:dyDescent="0.3"/>
    <row r="1532" ht="15.75" customHeight="1" x14ac:dyDescent="0.3"/>
    <row r="1533" ht="15.75" customHeight="1" x14ac:dyDescent="0.3"/>
    <row r="1534" ht="15.75" customHeight="1" x14ac:dyDescent="0.3"/>
    <row r="1535" ht="15.75" customHeight="1" x14ac:dyDescent="0.3"/>
    <row r="1536" ht="15.75" customHeight="1" x14ac:dyDescent="0.3"/>
    <row r="1537" ht="15.75" customHeight="1" x14ac:dyDescent="0.3"/>
    <row r="1538" ht="15.75" customHeight="1" x14ac:dyDescent="0.3"/>
    <row r="1539" ht="15.75" customHeight="1" x14ac:dyDescent="0.3"/>
    <row r="1540" ht="15.75" customHeight="1" x14ac:dyDescent="0.3"/>
    <row r="1541" ht="15.75" customHeight="1" x14ac:dyDescent="0.3"/>
    <row r="1542" ht="15.75" customHeight="1" x14ac:dyDescent="0.3"/>
    <row r="1543" ht="15.75" customHeight="1" x14ac:dyDescent="0.3"/>
    <row r="1544" ht="15.75" customHeight="1" x14ac:dyDescent="0.3"/>
    <row r="1545" ht="15.75" customHeight="1" x14ac:dyDescent="0.3"/>
    <row r="1546" ht="15.75" customHeight="1" x14ac:dyDescent="0.3"/>
    <row r="1547" ht="15.75" customHeight="1" x14ac:dyDescent="0.3"/>
    <row r="1548" ht="15.75" customHeight="1" x14ac:dyDescent="0.3"/>
    <row r="1549" ht="15.75" customHeight="1" x14ac:dyDescent="0.3"/>
    <row r="1550" ht="15.75" customHeight="1" x14ac:dyDescent="0.3"/>
    <row r="1551" ht="15.75" customHeight="1" x14ac:dyDescent="0.3"/>
    <row r="1552" ht="15.75" customHeight="1" x14ac:dyDescent="0.3"/>
    <row r="1553" ht="15.75" customHeight="1" x14ac:dyDescent="0.3"/>
    <row r="1554" ht="15.75" customHeight="1" x14ac:dyDescent="0.3"/>
    <row r="1555" ht="15.75" customHeight="1" x14ac:dyDescent="0.3"/>
    <row r="1556" ht="15.75" customHeight="1" x14ac:dyDescent="0.3"/>
    <row r="1557" ht="15.75" customHeight="1" x14ac:dyDescent="0.3"/>
    <row r="1558" ht="15.75" customHeight="1" x14ac:dyDescent="0.3"/>
    <row r="1559" ht="15.75" customHeight="1" x14ac:dyDescent="0.3"/>
    <row r="1560" ht="15.75" customHeight="1" x14ac:dyDescent="0.3"/>
    <row r="1561" ht="15.75" customHeight="1" x14ac:dyDescent="0.3"/>
    <row r="1562" ht="15.75" customHeight="1" x14ac:dyDescent="0.3"/>
    <row r="1563" ht="15.75" customHeight="1" x14ac:dyDescent="0.3"/>
    <row r="1564" ht="15.75" customHeight="1" x14ac:dyDescent="0.3"/>
    <row r="1565" ht="15.75" customHeight="1" x14ac:dyDescent="0.3"/>
    <row r="1566" ht="15.75" customHeight="1" x14ac:dyDescent="0.3"/>
    <row r="1567" ht="15.75" customHeight="1" x14ac:dyDescent="0.3"/>
    <row r="1568" ht="15.75" customHeight="1" x14ac:dyDescent="0.3"/>
    <row r="1569" ht="15.75" customHeight="1" x14ac:dyDescent="0.3"/>
    <row r="1570" ht="15.75" customHeight="1" x14ac:dyDescent="0.3"/>
    <row r="1571" ht="15.75" customHeight="1" x14ac:dyDescent="0.3"/>
    <row r="1572" ht="15.75" customHeight="1" x14ac:dyDescent="0.3"/>
    <row r="1573" ht="15.75" customHeight="1" x14ac:dyDescent="0.3"/>
    <row r="1574" ht="15.75" customHeight="1" x14ac:dyDescent="0.3"/>
    <row r="1575" ht="15.75" customHeight="1" x14ac:dyDescent="0.3"/>
    <row r="1576" ht="15.75" customHeight="1" x14ac:dyDescent="0.3"/>
    <row r="1577" ht="15.75" customHeight="1" x14ac:dyDescent="0.3"/>
    <row r="1578" ht="15.75" customHeight="1" x14ac:dyDescent="0.3"/>
    <row r="1579" ht="15.75" customHeight="1" x14ac:dyDescent="0.3"/>
    <row r="1580" ht="15.75" customHeight="1" x14ac:dyDescent="0.3"/>
    <row r="1581" ht="15.75" customHeight="1" x14ac:dyDescent="0.3"/>
    <row r="1582" ht="15.75" customHeight="1" x14ac:dyDescent="0.3"/>
    <row r="1583" ht="15.75" customHeight="1" x14ac:dyDescent="0.3"/>
    <row r="1584" ht="15.75" customHeight="1" x14ac:dyDescent="0.3"/>
    <row r="1585" ht="15.75" customHeight="1" x14ac:dyDescent="0.3"/>
    <row r="1586" ht="15.75" customHeight="1" x14ac:dyDescent="0.3"/>
    <row r="1587" ht="15.75" customHeight="1" x14ac:dyDescent="0.3"/>
    <row r="1588" ht="15.75" customHeight="1" x14ac:dyDescent="0.3"/>
    <row r="1589" ht="15.75" customHeight="1" x14ac:dyDescent="0.3"/>
    <row r="1590" ht="15.75" customHeight="1" x14ac:dyDescent="0.3"/>
    <row r="1591" ht="15.75" customHeight="1" x14ac:dyDescent="0.3"/>
    <row r="1592" ht="15.75" customHeight="1" x14ac:dyDescent="0.3"/>
    <row r="1593" ht="15.75" customHeight="1" x14ac:dyDescent="0.3"/>
    <row r="1594" ht="15.75" customHeight="1" x14ac:dyDescent="0.3"/>
    <row r="1595" ht="15.75" customHeight="1" x14ac:dyDescent="0.3"/>
    <row r="1596" ht="15.75" customHeight="1" x14ac:dyDescent="0.3"/>
    <row r="1597" ht="15.75" customHeight="1" x14ac:dyDescent="0.3"/>
    <row r="1598" ht="15.75" customHeight="1" x14ac:dyDescent="0.3"/>
    <row r="1599" ht="15.75" customHeight="1" x14ac:dyDescent="0.3"/>
    <row r="1600" ht="15.75" customHeight="1" x14ac:dyDescent="0.3"/>
    <row r="1601" ht="15.75" customHeight="1" x14ac:dyDescent="0.3"/>
    <row r="1602" ht="15.75" customHeight="1" x14ac:dyDescent="0.3"/>
    <row r="1603" ht="15.75" customHeight="1" x14ac:dyDescent="0.3"/>
    <row r="1604" ht="15.75" customHeight="1" x14ac:dyDescent="0.3"/>
    <row r="1605" ht="15.75" customHeight="1" x14ac:dyDescent="0.3"/>
    <row r="1606" ht="15.75" customHeight="1" x14ac:dyDescent="0.3"/>
    <row r="1607" ht="15.75" customHeight="1" x14ac:dyDescent="0.3"/>
    <row r="1608" ht="15.75" customHeight="1" x14ac:dyDescent="0.3"/>
    <row r="1609" ht="15.75" customHeight="1" x14ac:dyDescent="0.3"/>
    <row r="1610" ht="15.75" customHeight="1" x14ac:dyDescent="0.3"/>
    <row r="1611" ht="15.75" customHeight="1" x14ac:dyDescent="0.3"/>
    <row r="1612" ht="15.75" customHeight="1" x14ac:dyDescent="0.3"/>
    <row r="1613" ht="15.75" customHeight="1" x14ac:dyDescent="0.3"/>
    <row r="1614" ht="15.75" customHeight="1" x14ac:dyDescent="0.3"/>
    <row r="1615" ht="15.75" customHeight="1" x14ac:dyDescent="0.3"/>
    <row r="1616" ht="15.75" customHeight="1" x14ac:dyDescent="0.3"/>
    <row r="1617" ht="15.75" customHeight="1" x14ac:dyDescent="0.3"/>
    <row r="1618" ht="15.75" customHeight="1" x14ac:dyDescent="0.3"/>
    <row r="1619" ht="15.75" customHeight="1" x14ac:dyDescent="0.3"/>
    <row r="1620" ht="15.75" customHeight="1" x14ac:dyDescent="0.3"/>
    <row r="1621" ht="15.75" customHeight="1" x14ac:dyDescent="0.3"/>
    <row r="1622" ht="15.75" customHeight="1" x14ac:dyDescent="0.3"/>
    <row r="1623" ht="15.75" customHeight="1" x14ac:dyDescent="0.3"/>
    <row r="1624" ht="15.75" customHeight="1" x14ac:dyDescent="0.3"/>
    <row r="1625" ht="15.75" customHeight="1" x14ac:dyDescent="0.3"/>
    <row r="1626" ht="15.75" customHeight="1" x14ac:dyDescent="0.3"/>
    <row r="1627" ht="15.75" customHeight="1" x14ac:dyDescent="0.3"/>
    <row r="1628" ht="15.75" customHeight="1" x14ac:dyDescent="0.3"/>
    <row r="1629" ht="15.75" customHeight="1" x14ac:dyDescent="0.3"/>
    <row r="1630" ht="15.75" customHeight="1" x14ac:dyDescent="0.3"/>
    <row r="1631" ht="15.75" customHeight="1" x14ac:dyDescent="0.3"/>
    <row r="1632" ht="15.75" customHeight="1" x14ac:dyDescent="0.3"/>
    <row r="1633" ht="15.75" customHeight="1" x14ac:dyDescent="0.3"/>
    <row r="1634" ht="15.75" customHeight="1" x14ac:dyDescent="0.3"/>
    <row r="1635" ht="15.75" customHeight="1" x14ac:dyDescent="0.3"/>
    <row r="1636" ht="15.75" customHeight="1" x14ac:dyDescent="0.3"/>
    <row r="1637" ht="15.75" customHeight="1" x14ac:dyDescent="0.3"/>
    <row r="1638" ht="15.75" customHeight="1" x14ac:dyDescent="0.3"/>
    <row r="1639" ht="15.75" customHeight="1" x14ac:dyDescent="0.3"/>
    <row r="1640" ht="15.75" customHeight="1" x14ac:dyDescent="0.3"/>
    <row r="1641" ht="15.75" customHeight="1" x14ac:dyDescent="0.3"/>
    <row r="1642" ht="15.75" customHeight="1" x14ac:dyDescent="0.3"/>
    <row r="1643" ht="15.75" customHeight="1" x14ac:dyDescent="0.3"/>
    <row r="1644" ht="15.75" customHeight="1" x14ac:dyDescent="0.3"/>
    <row r="1645" ht="15.75" customHeight="1" x14ac:dyDescent="0.3"/>
    <row r="1646" ht="15.75" customHeight="1" x14ac:dyDescent="0.3"/>
    <row r="1647" ht="15.75" customHeight="1" x14ac:dyDescent="0.3"/>
    <row r="1648" ht="15.75" customHeight="1" x14ac:dyDescent="0.3"/>
    <row r="1649" ht="15.75" customHeight="1" x14ac:dyDescent="0.3"/>
    <row r="1650" ht="15.75" customHeight="1" x14ac:dyDescent="0.3"/>
    <row r="1651" ht="15.75" customHeight="1" x14ac:dyDescent="0.3"/>
    <row r="1652" ht="15.75" customHeight="1" x14ac:dyDescent="0.3"/>
    <row r="1653" ht="15.75" customHeight="1" x14ac:dyDescent="0.3"/>
    <row r="1654" ht="15.75" customHeight="1" x14ac:dyDescent="0.3"/>
    <row r="1655" ht="15.75" customHeight="1" x14ac:dyDescent="0.3"/>
    <row r="1656" ht="15.75" customHeight="1" x14ac:dyDescent="0.3"/>
    <row r="1657" ht="15.75" customHeight="1" x14ac:dyDescent="0.3"/>
    <row r="1658" ht="15.75" customHeight="1" x14ac:dyDescent="0.3"/>
    <row r="1659" ht="15.75" customHeight="1" x14ac:dyDescent="0.3"/>
    <row r="1660" ht="15.75" customHeight="1" x14ac:dyDescent="0.3"/>
    <row r="1661" ht="15.75" customHeight="1" x14ac:dyDescent="0.3"/>
    <row r="1662" ht="15.75" customHeight="1" x14ac:dyDescent="0.3"/>
    <row r="1663" ht="15.75" customHeight="1" x14ac:dyDescent="0.3"/>
    <row r="1664" ht="15.75" customHeight="1" x14ac:dyDescent="0.3"/>
    <row r="1665" ht="15.75" customHeight="1" x14ac:dyDescent="0.3"/>
    <row r="1666" ht="15.75" customHeight="1" x14ac:dyDescent="0.3"/>
    <row r="1667" ht="15.75" customHeight="1" x14ac:dyDescent="0.3"/>
    <row r="1668" ht="15.75" customHeight="1" x14ac:dyDescent="0.3"/>
    <row r="1669" ht="15.75" customHeight="1" x14ac:dyDescent="0.3"/>
    <row r="1670" ht="15.75" customHeight="1" x14ac:dyDescent="0.3"/>
    <row r="1671" ht="15.75" customHeight="1" x14ac:dyDescent="0.3"/>
    <row r="1672" ht="15.75" customHeight="1" x14ac:dyDescent="0.3"/>
    <row r="1673" ht="15.75" customHeight="1" x14ac:dyDescent="0.3"/>
    <row r="1674" ht="15.75" customHeight="1" x14ac:dyDescent="0.3"/>
    <row r="1675" ht="15.75" customHeight="1" x14ac:dyDescent="0.3"/>
    <row r="1676" ht="15.75" customHeight="1" x14ac:dyDescent="0.3"/>
    <row r="1677" ht="15.75" customHeight="1" x14ac:dyDescent="0.3"/>
    <row r="1678" ht="15.75" customHeight="1" x14ac:dyDescent="0.3"/>
    <row r="1679" ht="15.75" customHeight="1" x14ac:dyDescent="0.3"/>
    <row r="1680" ht="15.75" customHeight="1" x14ac:dyDescent="0.3"/>
    <row r="1681" ht="15.75" customHeight="1" x14ac:dyDescent="0.3"/>
    <row r="1682" ht="15.75" customHeight="1" x14ac:dyDescent="0.3"/>
    <row r="1683" ht="15.75" customHeight="1" x14ac:dyDescent="0.3"/>
    <row r="1684" ht="15.75" customHeight="1" x14ac:dyDescent="0.3"/>
    <row r="1685" ht="15.75" customHeight="1" x14ac:dyDescent="0.3"/>
    <row r="1686" ht="15.75" customHeight="1" x14ac:dyDescent="0.3"/>
    <row r="1687" ht="15.75" customHeight="1" x14ac:dyDescent="0.3"/>
    <row r="1688" ht="15.75" customHeight="1" x14ac:dyDescent="0.3"/>
    <row r="1689" ht="15.75" customHeight="1" x14ac:dyDescent="0.3"/>
    <row r="1690" ht="15.75" customHeight="1" x14ac:dyDescent="0.3"/>
    <row r="1691" ht="15.75" customHeight="1" x14ac:dyDescent="0.3"/>
    <row r="1692" ht="15.75" customHeight="1" x14ac:dyDescent="0.3"/>
    <row r="1693" ht="15.75" customHeight="1" x14ac:dyDescent="0.3"/>
    <row r="1694" ht="15.75" customHeight="1" x14ac:dyDescent="0.3"/>
    <row r="1695" ht="15.75" customHeight="1" x14ac:dyDescent="0.3"/>
    <row r="1696" ht="15.75" customHeight="1" x14ac:dyDescent="0.3"/>
    <row r="1697" ht="15.75" customHeight="1" x14ac:dyDescent="0.3"/>
    <row r="1698" ht="15.75" customHeight="1" x14ac:dyDescent="0.3"/>
    <row r="1699" ht="15.75" customHeight="1" x14ac:dyDescent="0.3"/>
    <row r="1700" ht="15.75" customHeight="1" x14ac:dyDescent="0.3"/>
    <row r="1701" ht="15.75" customHeight="1" x14ac:dyDescent="0.3"/>
    <row r="1702" ht="15.75" customHeight="1" x14ac:dyDescent="0.3"/>
    <row r="1703" ht="15.75" customHeight="1" x14ac:dyDescent="0.3"/>
    <row r="1704" ht="15.75" customHeight="1" x14ac:dyDescent="0.3"/>
    <row r="1705" ht="15.75" customHeight="1" x14ac:dyDescent="0.3"/>
    <row r="1706" ht="15.75" customHeight="1" x14ac:dyDescent="0.3"/>
    <row r="1707" ht="15.75" customHeight="1" x14ac:dyDescent="0.3"/>
    <row r="1708" ht="15.75" customHeight="1" x14ac:dyDescent="0.3"/>
    <row r="1709" ht="15.75" customHeight="1" x14ac:dyDescent="0.3"/>
    <row r="1710" ht="15.75" customHeight="1" x14ac:dyDescent="0.3"/>
    <row r="1711" ht="15.75" customHeight="1" x14ac:dyDescent="0.3"/>
    <row r="1712" ht="15.75" customHeight="1" x14ac:dyDescent="0.3"/>
    <row r="1713" ht="15.75" customHeight="1" x14ac:dyDescent="0.3"/>
    <row r="1714" ht="15.75" customHeight="1" x14ac:dyDescent="0.3"/>
    <row r="1715" ht="15.75" customHeight="1" x14ac:dyDescent="0.3"/>
    <row r="1716" ht="15.75" customHeight="1" x14ac:dyDescent="0.3"/>
    <row r="1717" ht="15.75" customHeight="1" x14ac:dyDescent="0.3"/>
    <row r="1718" ht="15.75" customHeight="1" x14ac:dyDescent="0.3"/>
    <row r="1719" ht="15.75" customHeight="1" x14ac:dyDescent="0.3"/>
    <row r="1720" ht="15.75" customHeight="1" x14ac:dyDescent="0.3"/>
    <row r="1721" ht="15.75" customHeight="1" x14ac:dyDescent="0.3"/>
    <row r="1722" ht="15.75" customHeight="1" x14ac:dyDescent="0.3"/>
    <row r="1723" ht="15.75" customHeight="1" x14ac:dyDescent="0.3"/>
    <row r="1724" ht="15.75" customHeight="1" x14ac:dyDescent="0.3"/>
    <row r="1725" ht="15.75" customHeight="1" x14ac:dyDescent="0.3"/>
    <row r="1726" ht="15.75" customHeight="1" x14ac:dyDescent="0.3"/>
    <row r="1727" ht="15.75" customHeight="1" x14ac:dyDescent="0.3"/>
    <row r="1728" ht="15.75" customHeight="1" x14ac:dyDescent="0.3"/>
    <row r="1729" ht="15.75" customHeight="1" x14ac:dyDescent="0.3"/>
    <row r="1730" ht="15.75" customHeight="1" x14ac:dyDescent="0.3"/>
    <row r="1731" ht="15.75" customHeight="1" x14ac:dyDescent="0.3"/>
    <row r="1732" ht="15.75" customHeight="1" x14ac:dyDescent="0.3"/>
    <row r="1733" ht="15.75" customHeight="1" x14ac:dyDescent="0.3"/>
    <row r="1734" ht="15.75" customHeight="1" x14ac:dyDescent="0.3"/>
    <row r="1735" ht="15.75" customHeight="1" x14ac:dyDescent="0.3"/>
    <row r="1736" ht="15.75" customHeight="1" x14ac:dyDescent="0.3"/>
    <row r="1737" ht="15.75" customHeight="1" x14ac:dyDescent="0.3"/>
    <row r="1738" ht="15.75" customHeight="1" x14ac:dyDescent="0.3"/>
    <row r="1739" ht="15.75" customHeight="1" x14ac:dyDescent="0.3"/>
    <row r="1740" ht="15.75" customHeight="1" x14ac:dyDescent="0.3"/>
    <row r="1741" ht="15.75" customHeight="1" x14ac:dyDescent="0.3"/>
    <row r="1742" ht="15.75" customHeight="1" x14ac:dyDescent="0.3"/>
    <row r="1743" ht="15.75" customHeight="1" x14ac:dyDescent="0.3"/>
    <row r="1744" ht="15.75" customHeight="1" x14ac:dyDescent="0.3"/>
    <row r="1745" ht="15.75" customHeight="1" x14ac:dyDescent="0.3"/>
    <row r="1746" ht="15.75" customHeight="1" x14ac:dyDescent="0.3"/>
    <row r="1747" ht="15.75" customHeight="1" x14ac:dyDescent="0.3"/>
    <row r="1748" ht="15.75" customHeight="1" x14ac:dyDescent="0.3"/>
    <row r="1749" ht="15.75" customHeight="1" x14ac:dyDescent="0.3"/>
    <row r="1750" ht="15.75" customHeight="1" x14ac:dyDescent="0.3"/>
    <row r="1751" ht="15.75" customHeight="1" x14ac:dyDescent="0.3"/>
    <row r="1752" ht="15.75" customHeight="1" x14ac:dyDescent="0.3"/>
    <row r="1753" ht="15.75" customHeight="1" x14ac:dyDescent="0.3"/>
    <row r="1754" ht="15.75" customHeight="1" x14ac:dyDescent="0.3"/>
    <row r="1755" ht="15.75" customHeight="1" x14ac:dyDescent="0.3"/>
    <row r="1756" ht="15.75" customHeight="1" x14ac:dyDescent="0.3"/>
    <row r="1757" ht="15.75" customHeight="1" x14ac:dyDescent="0.3"/>
    <row r="1758" ht="15.75" customHeight="1" x14ac:dyDescent="0.3"/>
    <row r="1759" ht="15.75" customHeight="1" x14ac:dyDescent="0.3"/>
    <row r="1760" ht="15.75" customHeight="1" x14ac:dyDescent="0.3"/>
    <row r="1761" ht="15.75" customHeight="1" x14ac:dyDescent="0.3"/>
    <row r="1762" ht="15.75" customHeight="1" x14ac:dyDescent="0.3"/>
    <row r="1763" ht="15.75" customHeight="1" x14ac:dyDescent="0.3"/>
    <row r="1764" ht="15.75" customHeight="1" x14ac:dyDescent="0.3"/>
    <row r="1765" ht="15.75" customHeight="1" x14ac:dyDescent="0.3"/>
    <row r="1766" ht="15.75" customHeight="1" x14ac:dyDescent="0.3"/>
    <row r="1767" ht="15.75" customHeight="1" x14ac:dyDescent="0.3"/>
    <row r="1768" ht="15.75" customHeight="1" x14ac:dyDescent="0.3"/>
    <row r="1769" ht="15.75" customHeight="1" x14ac:dyDescent="0.3"/>
    <row r="1770" ht="15.75" customHeight="1" x14ac:dyDescent="0.3"/>
    <row r="1771" ht="15.75" customHeight="1" x14ac:dyDescent="0.3"/>
    <row r="1772" ht="15.75" customHeight="1" x14ac:dyDescent="0.3"/>
    <row r="1773" ht="15.75" customHeight="1" x14ac:dyDescent="0.3"/>
    <row r="1774" ht="15.75" customHeight="1" x14ac:dyDescent="0.3"/>
    <row r="1775" ht="15.75" customHeight="1" x14ac:dyDescent="0.3"/>
    <row r="1776" ht="15.75" customHeight="1" x14ac:dyDescent="0.3"/>
    <row r="1777" ht="15.75" customHeight="1" x14ac:dyDescent="0.3"/>
    <row r="1778" ht="15.75" customHeight="1" x14ac:dyDescent="0.3"/>
    <row r="1779" ht="15.75" customHeight="1" x14ac:dyDescent="0.3"/>
    <row r="1780" ht="15.75" customHeight="1" x14ac:dyDescent="0.3"/>
    <row r="1781" ht="15.75" customHeight="1" x14ac:dyDescent="0.3"/>
    <row r="1782" ht="15.75" customHeight="1" x14ac:dyDescent="0.3"/>
    <row r="1783" ht="15.75" customHeight="1" x14ac:dyDescent="0.3"/>
    <row r="1784" ht="15.75" customHeight="1" x14ac:dyDescent="0.3"/>
    <row r="1785" ht="15.75" customHeight="1" x14ac:dyDescent="0.3"/>
    <row r="1786" ht="15.75" customHeight="1" x14ac:dyDescent="0.3"/>
    <row r="1787" ht="15.75" customHeight="1" x14ac:dyDescent="0.3"/>
    <row r="1788" ht="15.75" customHeight="1" x14ac:dyDescent="0.3"/>
    <row r="1789" ht="15.75" customHeight="1" x14ac:dyDescent="0.3"/>
    <row r="1790" ht="15.75" customHeight="1" x14ac:dyDescent="0.3"/>
    <row r="1791" ht="15.75" customHeight="1" x14ac:dyDescent="0.3"/>
    <row r="1792" ht="15.75" customHeight="1" x14ac:dyDescent="0.3"/>
    <row r="1793" ht="15.75" customHeight="1" x14ac:dyDescent="0.3"/>
    <row r="1794" ht="15.75" customHeight="1" x14ac:dyDescent="0.3"/>
    <row r="1795" ht="15.75" customHeight="1" x14ac:dyDescent="0.3"/>
    <row r="1796" ht="15.75" customHeight="1" x14ac:dyDescent="0.3"/>
    <row r="1797" ht="15.75" customHeight="1" x14ac:dyDescent="0.3"/>
    <row r="1798" ht="15.75" customHeight="1" x14ac:dyDescent="0.3"/>
    <row r="1799" ht="15.75" customHeight="1" x14ac:dyDescent="0.3"/>
    <row r="1800" ht="15.75" customHeight="1" x14ac:dyDescent="0.3"/>
    <row r="1801" ht="15.75" customHeight="1" x14ac:dyDescent="0.3"/>
    <row r="1802" ht="15.75" customHeight="1" x14ac:dyDescent="0.3"/>
    <row r="1803" ht="15.75" customHeight="1" x14ac:dyDescent="0.3"/>
    <row r="1804" ht="15.75" customHeight="1" x14ac:dyDescent="0.3"/>
    <row r="1805" ht="15.75" customHeight="1" x14ac:dyDescent="0.3"/>
    <row r="1806" ht="15.75" customHeight="1" x14ac:dyDescent="0.3"/>
    <row r="1807" ht="15.75" customHeight="1" x14ac:dyDescent="0.3"/>
    <row r="1808" ht="15.75" customHeight="1" x14ac:dyDescent="0.3"/>
    <row r="1809" ht="15.75" customHeight="1" x14ac:dyDescent="0.3"/>
    <row r="1810" ht="15.75" customHeight="1" x14ac:dyDescent="0.3"/>
    <row r="1811" ht="15.75" customHeight="1" x14ac:dyDescent="0.3"/>
    <row r="1812" ht="15.75" customHeight="1" x14ac:dyDescent="0.3"/>
    <row r="1813" ht="15.75" customHeight="1" x14ac:dyDescent="0.3"/>
    <row r="1814" ht="15.75" customHeight="1" x14ac:dyDescent="0.3"/>
    <row r="1815" ht="15.75" customHeight="1" x14ac:dyDescent="0.3"/>
    <row r="1816" ht="15.75" customHeight="1" x14ac:dyDescent="0.3"/>
    <row r="1817" ht="15.75" customHeight="1" x14ac:dyDescent="0.3"/>
    <row r="1818" ht="15.75" customHeight="1" x14ac:dyDescent="0.3"/>
    <row r="1819" ht="15.75" customHeight="1" x14ac:dyDescent="0.3"/>
    <row r="1820" ht="15.75" customHeight="1" x14ac:dyDescent="0.3"/>
    <row r="1821" ht="15.75" customHeight="1" x14ac:dyDescent="0.3"/>
    <row r="1822" ht="15.75" customHeight="1" x14ac:dyDescent="0.3"/>
    <row r="1823" ht="15.75" customHeight="1" x14ac:dyDescent="0.3"/>
    <row r="1824" ht="15.75" customHeight="1" x14ac:dyDescent="0.3"/>
    <row r="1825" ht="15.75" customHeight="1" x14ac:dyDescent="0.3"/>
    <row r="1826" ht="15.75" customHeight="1" x14ac:dyDescent="0.3"/>
    <row r="1827" ht="15.75" customHeight="1" x14ac:dyDescent="0.3"/>
    <row r="1828" ht="15.75" customHeight="1" x14ac:dyDescent="0.3"/>
    <row r="1829" ht="15.75" customHeight="1" x14ac:dyDescent="0.3"/>
    <row r="1830" ht="15.75" customHeight="1" x14ac:dyDescent="0.3"/>
    <row r="1831" ht="15.75" customHeight="1" x14ac:dyDescent="0.3"/>
    <row r="1832" ht="15.75" customHeight="1" x14ac:dyDescent="0.3"/>
    <row r="1833" ht="15.75" customHeight="1" x14ac:dyDescent="0.3"/>
    <row r="1834" ht="15.75" customHeight="1" x14ac:dyDescent="0.3"/>
    <row r="1835" ht="15.75" customHeight="1" x14ac:dyDescent="0.3"/>
    <row r="1836" ht="15.75" customHeight="1" x14ac:dyDescent="0.3"/>
    <row r="1837" ht="15.75" customHeight="1" x14ac:dyDescent="0.3"/>
    <row r="1838" ht="15.75" customHeight="1" x14ac:dyDescent="0.3"/>
    <row r="1839" ht="15.75" customHeight="1" x14ac:dyDescent="0.3"/>
    <row r="1840" ht="15.75" customHeight="1" x14ac:dyDescent="0.3"/>
    <row r="1841" ht="15.75" customHeight="1" x14ac:dyDescent="0.3"/>
    <row r="1842" ht="15.75" customHeight="1" x14ac:dyDescent="0.3"/>
    <row r="1843" ht="15.75" customHeight="1" x14ac:dyDescent="0.3"/>
    <row r="1844" ht="15.75" customHeight="1" x14ac:dyDescent="0.3"/>
    <row r="1845" ht="15.75" customHeight="1" x14ac:dyDescent="0.3"/>
    <row r="1846" ht="15.75" customHeight="1" x14ac:dyDescent="0.3"/>
    <row r="1847" ht="15.75" customHeight="1" x14ac:dyDescent="0.3"/>
    <row r="1848" ht="15.75" customHeight="1" x14ac:dyDescent="0.3"/>
    <row r="1849" ht="15.75" customHeight="1" x14ac:dyDescent="0.3"/>
    <row r="1850" ht="15.75" customHeight="1" x14ac:dyDescent="0.3"/>
    <row r="1851" ht="15.75" customHeight="1" x14ac:dyDescent="0.3"/>
    <row r="1852" ht="15.75" customHeight="1" x14ac:dyDescent="0.3"/>
    <row r="1853" ht="15.75" customHeight="1" x14ac:dyDescent="0.3"/>
    <row r="1854" ht="15.75" customHeight="1" x14ac:dyDescent="0.3"/>
    <row r="1855" ht="15.75" customHeight="1" x14ac:dyDescent="0.3"/>
    <row r="1856" ht="15.75" customHeight="1" x14ac:dyDescent="0.3"/>
    <row r="1857" ht="15.75" customHeight="1" x14ac:dyDescent="0.3"/>
    <row r="1858" ht="15.75" customHeight="1" x14ac:dyDescent="0.3"/>
    <row r="1859" ht="15.75" customHeight="1" x14ac:dyDescent="0.3"/>
    <row r="1860" ht="15.75" customHeight="1" x14ac:dyDescent="0.3"/>
    <row r="1861" ht="15.75" customHeight="1" x14ac:dyDescent="0.3"/>
    <row r="1862" ht="15.75" customHeight="1" x14ac:dyDescent="0.3"/>
    <row r="1863" ht="15.75" customHeight="1" x14ac:dyDescent="0.3"/>
    <row r="1864" ht="15.75" customHeight="1" x14ac:dyDescent="0.3"/>
    <row r="1865" ht="15.75" customHeight="1" x14ac:dyDescent="0.3"/>
    <row r="1866" ht="15.75" customHeight="1" x14ac:dyDescent="0.3"/>
    <row r="1867" ht="15.75" customHeight="1" x14ac:dyDescent="0.3"/>
    <row r="1868" ht="15.75" customHeight="1" x14ac:dyDescent="0.3"/>
    <row r="1869" ht="15.75" customHeight="1" x14ac:dyDescent="0.3"/>
    <row r="1870" ht="15.75" customHeight="1" x14ac:dyDescent="0.3"/>
    <row r="1871" ht="15.75" customHeight="1" x14ac:dyDescent="0.3"/>
    <row r="1872" ht="15.75" customHeight="1" x14ac:dyDescent="0.3"/>
    <row r="1873" ht="15.75" customHeight="1" x14ac:dyDescent="0.3"/>
    <row r="1874" ht="15.75" customHeight="1" x14ac:dyDescent="0.3"/>
    <row r="1875" ht="15.75" customHeight="1" x14ac:dyDescent="0.3"/>
    <row r="1876" ht="15.75" customHeight="1" x14ac:dyDescent="0.3"/>
    <row r="1877" ht="15.75" customHeight="1" x14ac:dyDescent="0.3"/>
    <row r="1878" ht="15.75" customHeight="1" x14ac:dyDescent="0.3"/>
    <row r="1879" ht="15.75" customHeight="1" x14ac:dyDescent="0.3"/>
    <row r="1880" ht="15.75" customHeight="1" x14ac:dyDescent="0.3"/>
    <row r="1881" ht="15.75" customHeight="1" x14ac:dyDescent="0.3"/>
    <row r="1882" ht="15.75" customHeight="1" x14ac:dyDescent="0.3"/>
    <row r="1883" ht="15.75" customHeight="1" x14ac:dyDescent="0.3"/>
    <row r="1884" ht="15.75" customHeight="1" x14ac:dyDescent="0.3"/>
    <row r="1885" ht="15.75" customHeight="1" x14ac:dyDescent="0.3"/>
    <row r="1886" ht="15.75" customHeight="1" x14ac:dyDescent="0.3"/>
    <row r="1887" ht="15.75" customHeight="1" x14ac:dyDescent="0.3"/>
    <row r="1888" ht="15.75" customHeight="1" x14ac:dyDescent="0.3"/>
    <row r="1889" ht="15.75" customHeight="1" x14ac:dyDescent="0.3"/>
    <row r="1890" ht="15.75" customHeight="1" x14ac:dyDescent="0.3"/>
    <row r="1891" ht="15.75" customHeight="1" x14ac:dyDescent="0.3"/>
    <row r="1892" ht="15.75" customHeight="1" x14ac:dyDescent="0.3"/>
    <row r="1893" ht="15.75" customHeight="1" x14ac:dyDescent="0.3"/>
    <row r="1894" ht="15.75" customHeight="1" x14ac:dyDescent="0.3"/>
    <row r="1895" ht="15.75" customHeight="1" x14ac:dyDescent="0.3"/>
    <row r="1896" ht="15.75" customHeight="1" x14ac:dyDescent="0.3"/>
    <row r="1897" ht="15.75" customHeight="1" x14ac:dyDescent="0.3"/>
    <row r="1898" ht="15.75" customHeight="1" x14ac:dyDescent="0.3"/>
    <row r="1899" ht="15.75" customHeight="1" x14ac:dyDescent="0.3"/>
    <row r="1900" ht="15.75" customHeight="1" x14ac:dyDescent="0.3"/>
    <row r="1901" ht="15.75" customHeight="1" x14ac:dyDescent="0.3"/>
    <row r="1902" ht="15.75" customHeight="1" x14ac:dyDescent="0.3"/>
    <row r="1903" ht="15.75" customHeight="1" x14ac:dyDescent="0.3"/>
    <row r="1904" ht="15.75" customHeight="1" x14ac:dyDescent="0.3"/>
    <row r="1905" ht="15.75" customHeight="1" x14ac:dyDescent="0.3"/>
    <row r="1906" ht="15.75" customHeight="1" x14ac:dyDescent="0.3"/>
    <row r="1907" ht="15.75" customHeight="1" x14ac:dyDescent="0.3"/>
    <row r="1908" ht="15.75" customHeight="1" x14ac:dyDescent="0.3"/>
    <row r="1909" ht="15.75" customHeight="1" x14ac:dyDescent="0.3"/>
    <row r="1910" ht="15.75" customHeight="1" x14ac:dyDescent="0.3"/>
    <row r="1911" ht="15.75" customHeight="1" x14ac:dyDescent="0.3"/>
    <row r="1912" ht="15.75" customHeight="1" x14ac:dyDescent="0.3"/>
    <row r="1913" ht="15.75" customHeight="1" x14ac:dyDescent="0.3"/>
    <row r="1914" ht="15.75" customHeight="1" x14ac:dyDescent="0.3"/>
    <row r="1915" ht="15.75" customHeight="1" x14ac:dyDescent="0.3"/>
    <row r="1916" ht="15.75" customHeight="1" x14ac:dyDescent="0.3"/>
    <row r="1917" ht="15.75" customHeight="1" x14ac:dyDescent="0.3"/>
    <row r="1918" ht="15.75" customHeight="1" x14ac:dyDescent="0.3"/>
    <row r="1919" ht="15.75" customHeight="1" x14ac:dyDescent="0.3"/>
    <row r="1920" ht="15.75" customHeight="1" x14ac:dyDescent="0.3"/>
    <row r="1921" ht="15.75" customHeight="1" x14ac:dyDescent="0.3"/>
    <row r="1922" ht="15.75" customHeight="1" x14ac:dyDescent="0.3"/>
    <row r="1923" ht="15.75" customHeight="1" x14ac:dyDescent="0.3"/>
    <row r="1924" ht="15.75" customHeight="1" x14ac:dyDescent="0.3"/>
    <row r="1925" ht="15.75" customHeight="1" x14ac:dyDescent="0.3"/>
    <row r="1926" ht="15.75" customHeight="1" x14ac:dyDescent="0.3"/>
    <row r="1927" ht="15.75" customHeight="1" x14ac:dyDescent="0.3"/>
    <row r="1928" ht="15.75" customHeight="1" x14ac:dyDescent="0.3"/>
    <row r="1929" ht="15.75" customHeight="1" x14ac:dyDescent="0.3"/>
    <row r="1930" ht="15.75" customHeight="1" x14ac:dyDescent="0.3"/>
    <row r="1931" ht="15.75" customHeight="1" x14ac:dyDescent="0.3"/>
    <row r="1932" ht="15.75" customHeight="1" x14ac:dyDescent="0.3"/>
    <row r="1933" ht="15.75" customHeight="1" x14ac:dyDescent="0.3"/>
    <row r="1934" ht="15.75" customHeight="1" x14ac:dyDescent="0.3"/>
    <row r="1935" ht="15.75" customHeight="1" x14ac:dyDescent="0.3"/>
    <row r="1936" ht="15.75" customHeight="1" x14ac:dyDescent="0.3"/>
    <row r="1937" ht="15.75" customHeight="1" x14ac:dyDescent="0.3"/>
    <row r="1938" ht="15.75" customHeight="1" x14ac:dyDescent="0.3"/>
    <row r="1939" ht="15.75" customHeight="1" x14ac:dyDescent="0.3"/>
    <row r="1940" ht="15.75" customHeight="1" x14ac:dyDescent="0.3"/>
    <row r="1941" ht="15.75" customHeight="1" x14ac:dyDescent="0.3"/>
    <row r="1942" ht="15.75" customHeight="1" x14ac:dyDescent="0.3"/>
    <row r="1943" ht="15.75" customHeight="1" x14ac:dyDescent="0.3"/>
    <row r="1944" ht="15.75" customHeight="1" x14ac:dyDescent="0.3"/>
    <row r="1945" ht="15.75" customHeight="1" x14ac:dyDescent="0.3"/>
    <row r="1946" ht="15.75" customHeight="1" x14ac:dyDescent="0.3"/>
    <row r="1947" ht="15.75" customHeight="1" x14ac:dyDescent="0.3"/>
    <row r="1948" ht="15.75" customHeight="1" x14ac:dyDescent="0.3"/>
    <row r="1949" ht="15.75" customHeight="1" x14ac:dyDescent="0.3"/>
    <row r="1950" ht="15.75" customHeight="1" x14ac:dyDescent="0.3"/>
    <row r="1951" ht="15.75" customHeight="1" x14ac:dyDescent="0.3"/>
    <row r="1952" ht="15.75" customHeight="1" x14ac:dyDescent="0.3"/>
    <row r="1953" ht="15.75" customHeight="1" x14ac:dyDescent="0.3"/>
    <row r="1954" ht="15.75" customHeight="1" x14ac:dyDescent="0.3"/>
    <row r="1955" ht="15.75" customHeight="1" x14ac:dyDescent="0.3"/>
    <row r="1956" ht="15.75" customHeight="1" x14ac:dyDescent="0.3"/>
    <row r="1957" ht="15.75" customHeight="1" x14ac:dyDescent="0.3"/>
    <row r="1958" ht="15.75" customHeight="1" x14ac:dyDescent="0.3"/>
    <row r="1959" ht="15.75" customHeight="1" x14ac:dyDescent="0.3"/>
    <row r="1960" ht="15.75" customHeight="1" x14ac:dyDescent="0.3"/>
    <row r="1961" ht="15.75" customHeight="1" x14ac:dyDescent="0.3"/>
    <row r="1962" ht="15.75" customHeight="1" x14ac:dyDescent="0.3"/>
    <row r="1963" ht="15.75" customHeight="1" x14ac:dyDescent="0.3"/>
    <row r="1964" ht="15.75" customHeight="1" x14ac:dyDescent="0.3"/>
    <row r="1965" ht="15.75" customHeight="1" x14ac:dyDescent="0.3"/>
    <row r="1966" ht="15.75" customHeight="1" x14ac:dyDescent="0.3"/>
    <row r="1967" ht="15.75" customHeight="1" x14ac:dyDescent="0.3"/>
    <row r="1968" ht="15.75" customHeight="1" x14ac:dyDescent="0.3"/>
    <row r="1969" ht="15.75" customHeight="1" x14ac:dyDescent="0.3"/>
    <row r="1970" ht="15.75" customHeight="1" x14ac:dyDescent="0.3"/>
    <row r="1971" ht="15.75" customHeight="1" x14ac:dyDescent="0.3"/>
    <row r="1972" ht="15.75" customHeight="1" x14ac:dyDescent="0.3"/>
    <row r="1973" ht="15.75" customHeight="1" x14ac:dyDescent="0.3"/>
    <row r="1974" ht="15.75" customHeight="1" x14ac:dyDescent="0.3"/>
    <row r="1975" ht="15.75" customHeight="1" x14ac:dyDescent="0.3"/>
    <row r="1976" ht="15.75" customHeight="1" x14ac:dyDescent="0.3"/>
    <row r="1977" ht="15.75" customHeight="1" x14ac:dyDescent="0.3"/>
    <row r="1978" ht="15.75" customHeight="1" x14ac:dyDescent="0.3"/>
    <row r="1979" ht="15.75" customHeight="1" x14ac:dyDescent="0.3"/>
    <row r="1980" ht="15.75" customHeight="1" x14ac:dyDescent="0.3"/>
    <row r="1981" ht="15.75" customHeight="1" x14ac:dyDescent="0.3"/>
    <row r="1982" ht="15.75" customHeight="1" x14ac:dyDescent="0.3"/>
    <row r="1983" ht="15.75" customHeight="1" x14ac:dyDescent="0.3"/>
    <row r="1984" ht="15.75" customHeight="1" x14ac:dyDescent="0.3"/>
    <row r="1985" ht="15.75" customHeight="1" x14ac:dyDescent="0.3"/>
    <row r="1986" ht="15.75" customHeight="1" x14ac:dyDescent="0.3"/>
    <row r="1987" ht="15.75" customHeight="1" x14ac:dyDescent="0.3"/>
    <row r="1988" ht="15.75" customHeight="1" x14ac:dyDescent="0.3"/>
    <row r="1989" ht="15.75" customHeight="1" x14ac:dyDescent="0.3"/>
    <row r="1990" ht="15.75" customHeight="1" x14ac:dyDescent="0.3"/>
    <row r="1991" ht="15.75" customHeight="1" x14ac:dyDescent="0.3"/>
    <row r="1992" ht="15.75" customHeight="1" x14ac:dyDescent="0.3"/>
    <row r="1993" ht="15.75" customHeight="1" x14ac:dyDescent="0.3"/>
    <row r="1994" ht="15.75" customHeight="1" x14ac:dyDescent="0.3"/>
    <row r="1995" ht="15.75" customHeight="1" x14ac:dyDescent="0.3"/>
    <row r="1996" ht="15.75" customHeight="1" x14ac:dyDescent="0.3"/>
    <row r="1997" ht="15.75" customHeight="1" x14ac:dyDescent="0.3"/>
    <row r="1998" ht="15.75" customHeight="1" x14ac:dyDescent="0.3"/>
    <row r="1999" ht="15.75" customHeight="1" x14ac:dyDescent="0.3"/>
    <row r="2000" ht="15.75" customHeight="1" x14ac:dyDescent="0.3"/>
    <row r="2001" ht="15.75" customHeight="1" x14ac:dyDescent="0.3"/>
    <row r="2002" ht="15.75" customHeight="1" x14ac:dyDescent="0.3"/>
    <row r="2003" ht="15.75" customHeight="1" x14ac:dyDescent="0.3"/>
    <row r="2004" ht="15.75" customHeight="1" x14ac:dyDescent="0.3"/>
    <row r="2005" ht="15.75" customHeight="1" x14ac:dyDescent="0.3"/>
    <row r="2006" ht="15.75" customHeight="1" x14ac:dyDescent="0.3"/>
    <row r="2007" ht="15.75" customHeight="1" x14ac:dyDescent="0.3"/>
    <row r="2008" ht="15.75" customHeight="1" x14ac:dyDescent="0.3"/>
    <row r="2009" ht="15.75" customHeight="1" x14ac:dyDescent="0.3"/>
    <row r="2010" ht="15.75" customHeight="1" x14ac:dyDescent="0.3"/>
    <row r="2011" ht="15.75" customHeight="1" x14ac:dyDescent="0.3"/>
    <row r="2012" ht="15.75" customHeight="1" x14ac:dyDescent="0.3"/>
    <row r="2013" ht="15.75" customHeight="1" x14ac:dyDescent="0.3"/>
    <row r="2014" ht="15.75" customHeight="1" x14ac:dyDescent="0.3"/>
    <row r="2015" ht="15.75" customHeight="1" x14ac:dyDescent="0.3"/>
    <row r="2016" ht="15.75" customHeight="1" x14ac:dyDescent="0.3"/>
    <row r="2017" ht="15.75" customHeight="1" x14ac:dyDescent="0.3"/>
    <row r="2018" ht="15.75" customHeight="1" x14ac:dyDescent="0.3"/>
    <row r="2019" ht="15.75" customHeight="1" x14ac:dyDescent="0.3"/>
    <row r="2020" ht="15.75" customHeight="1" x14ac:dyDescent="0.3"/>
    <row r="2021" ht="15.75" customHeight="1" x14ac:dyDescent="0.3"/>
    <row r="2022" ht="15.75" customHeight="1" x14ac:dyDescent="0.3"/>
    <row r="2023" ht="15.75" customHeight="1" x14ac:dyDescent="0.3"/>
    <row r="2024" ht="15.75" customHeight="1" x14ac:dyDescent="0.3"/>
    <row r="2025" ht="15.75" customHeight="1" x14ac:dyDescent="0.3"/>
    <row r="2026" ht="15.75" customHeight="1" x14ac:dyDescent="0.3"/>
    <row r="2027" ht="15.75" customHeight="1" x14ac:dyDescent="0.3"/>
    <row r="2028" ht="15.75" customHeight="1" x14ac:dyDescent="0.3"/>
    <row r="2029" ht="15.75" customHeight="1" x14ac:dyDescent="0.3"/>
    <row r="2030" ht="15.75" customHeight="1" x14ac:dyDescent="0.3"/>
    <row r="2031" ht="15.75" customHeight="1" x14ac:dyDescent="0.3"/>
    <row r="2032" ht="15.75" customHeight="1" x14ac:dyDescent="0.3"/>
    <row r="2033" ht="15.75" customHeight="1" x14ac:dyDescent="0.3"/>
    <row r="2034" ht="15.75" customHeight="1" x14ac:dyDescent="0.3"/>
    <row r="2035" ht="15.75" customHeight="1" x14ac:dyDescent="0.3"/>
    <row r="2036" ht="15.75" customHeight="1" x14ac:dyDescent="0.3"/>
    <row r="2037" ht="15.75" customHeight="1" x14ac:dyDescent="0.3"/>
    <row r="2038" ht="15.75" customHeight="1" x14ac:dyDescent="0.3"/>
    <row r="2039" ht="15.75" customHeight="1" x14ac:dyDescent="0.3"/>
    <row r="2040" ht="15.75" customHeight="1" x14ac:dyDescent="0.3"/>
    <row r="2041" ht="15.75" customHeight="1" x14ac:dyDescent="0.3"/>
    <row r="2042" ht="15.75" customHeight="1" x14ac:dyDescent="0.3"/>
    <row r="2043" ht="15.75" customHeight="1" x14ac:dyDescent="0.3"/>
    <row r="2044" ht="15.75" customHeight="1" x14ac:dyDescent="0.3"/>
    <row r="2045" ht="15.75" customHeight="1" x14ac:dyDescent="0.3"/>
    <row r="2046" ht="15.75" customHeight="1" x14ac:dyDescent="0.3"/>
    <row r="2047" ht="15.75" customHeight="1" x14ac:dyDescent="0.3"/>
    <row r="2048" ht="15.75" customHeight="1" x14ac:dyDescent="0.3"/>
    <row r="2049" ht="15.75" customHeight="1" x14ac:dyDescent="0.3"/>
    <row r="2050" ht="15.75" customHeight="1" x14ac:dyDescent="0.3"/>
    <row r="2051" ht="15.75" customHeight="1" x14ac:dyDescent="0.3"/>
    <row r="2052" ht="15.75" customHeight="1" x14ac:dyDescent="0.3"/>
    <row r="2053" ht="15.75" customHeight="1" x14ac:dyDescent="0.3"/>
    <row r="2054" ht="15.75" customHeight="1" x14ac:dyDescent="0.3"/>
    <row r="2055" ht="15.75" customHeight="1" x14ac:dyDescent="0.3"/>
    <row r="2056" ht="15.75" customHeight="1" x14ac:dyDescent="0.3"/>
    <row r="2057" ht="15.75" customHeight="1" x14ac:dyDescent="0.3"/>
    <row r="2058" ht="15.75" customHeight="1" x14ac:dyDescent="0.3"/>
    <row r="2059" ht="15.75" customHeight="1" x14ac:dyDescent="0.3"/>
    <row r="2060" ht="15.75" customHeight="1" x14ac:dyDescent="0.3"/>
    <row r="2061" ht="15.75" customHeight="1" x14ac:dyDescent="0.3"/>
    <row r="2062" ht="15.75" customHeight="1" x14ac:dyDescent="0.3"/>
    <row r="2063" ht="15.75" customHeight="1" x14ac:dyDescent="0.3"/>
    <row r="2064" ht="15.75" customHeight="1" x14ac:dyDescent="0.3"/>
    <row r="2065" ht="15.75" customHeight="1" x14ac:dyDescent="0.3"/>
    <row r="2066" ht="15.75" customHeight="1" x14ac:dyDescent="0.3"/>
    <row r="2067" ht="15.75" customHeight="1" x14ac:dyDescent="0.3"/>
    <row r="2068" ht="15.75" customHeight="1" x14ac:dyDescent="0.3"/>
    <row r="2069" ht="15.75" customHeight="1" x14ac:dyDescent="0.3"/>
    <row r="2070" ht="15.75" customHeight="1" x14ac:dyDescent="0.3"/>
    <row r="2071" ht="15.75" customHeight="1" x14ac:dyDescent="0.3"/>
    <row r="2072" ht="15.75" customHeight="1" x14ac:dyDescent="0.3"/>
    <row r="2073" ht="15.75" customHeight="1" x14ac:dyDescent="0.3"/>
    <row r="2074" ht="15.75" customHeight="1" x14ac:dyDescent="0.3"/>
    <row r="2075" ht="15.75" customHeight="1" x14ac:dyDescent="0.3"/>
    <row r="2076" ht="15.75" customHeight="1" x14ac:dyDescent="0.3"/>
    <row r="2077" ht="15.75" customHeight="1" x14ac:dyDescent="0.3"/>
    <row r="2078" ht="15.75" customHeight="1" x14ac:dyDescent="0.3"/>
    <row r="2079" ht="15.75" customHeight="1" x14ac:dyDescent="0.3"/>
    <row r="2080" ht="15.75" customHeight="1" x14ac:dyDescent="0.3"/>
    <row r="2081" ht="15.75" customHeight="1" x14ac:dyDescent="0.3"/>
    <row r="2082" ht="15.75" customHeight="1" x14ac:dyDescent="0.3"/>
    <row r="2083" ht="15.75" customHeight="1" x14ac:dyDescent="0.3"/>
    <row r="2084" ht="15.75" customHeight="1" x14ac:dyDescent="0.3"/>
    <row r="2085" ht="15.75" customHeight="1" x14ac:dyDescent="0.3"/>
    <row r="2086" ht="15.75" customHeight="1" x14ac:dyDescent="0.3"/>
    <row r="2087" ht="15.75" customHeight="1" x14ac:dyDescent="0.3"/>
    <row r="2088" ht="15.75" customHeight="1" x14ac:dyDescent="0.3"/>
    <row r="2089" ht="15.75" customHeight="1" x14ac:dyDescent="0.3"/>
    <row r="2090" ht="15.75" customHeight="1" x14ac:dyDescent="0.3"/>
    <row r="2091" ht="15.75" customHeight="1" x14ac:dyDescent="0.3"/>
    <row r="2092" ht="15.75" customHeight="1" x14ac:dyDescent="0.3"/>
    <row r="2093" ht="15.75" customHeight="1" x14ac:dyDescent="0.3"/>
    <row r="2094" ht="15.75" customHeight="1" x14ac:dyDescent="0.3"/>
    <row r="2095" ht="15.75" customHeight="1" x14ac:dyDescent="0.3"/>
    <row r="2096" ht="15.75" customHeight="1" x14ac:dyDescent="0.3"/>
    <row r="2097" ht="15.75" customHeight="1" x14ac:dyDescent="0.3"/>
    <row r="2098" ht="15.75" customHeight="1" x14ac:dyDescent="0.3"/>
    <row r="2099" ht="15.75" customHeight="1" x14ac:dyDescent="0.3"/>
    <row r="2100" ht="15.75" customHeight="1" x14ac:dyDescent="0.3"/>
    <row r="2101" ht="15.75" customHeight="1" x14ac:dyDescent="0.3"/>
    <row r="2102" ht="15.75" customHeight="1" x14ac:dyDescent="0.3"/>
    <row r="2103" ht="15.75" customHeight="1" x14ac:dyDescent="0.3"/>
    <row r="2104" ht="15.75" customHeight="1" x14ac:dyDescent="0.3"/>
    <row r="2105" ht="15.75" customHeight="1" x14ac:dyDescent="0.3"/>
    <row r="2106" ht="15.75" customHeight="1" x14ac:dyDescent="0.3"/>
    <row r="2107" ht="15.75" customHeight="1" x14ac:dyDescent="0.3"/>
    <row r="2108" ht="15.75" customHeight="1" x14ac:dyDescent="0.3"/>
    <row r="2109" ht="15.75" customHeight="1" x14ac:dyDescent="0.3"/>
    <row r="2110" ht="15.75" customHeight="1" x14ac:dyDescent="0.3"/>
    <row r="2111" ht="15.75" customHeight="1" x14ac:dyDescent="0.3"/>
    <row r="2112" ht="15.75" customHeight="1" x14ac:dyDescent="0.3"/>
    <row r="2113" ht="15.75" customHeight="1" x14ac:dyDescent="0.3"/>
    <row r="2114" ht="15.75" customHeight="1" x14ac:dyDescent="0.3"/>
    <row r="2115" ht="15.75" customHeight="1" x14ac:dyDescent="0.3"/>
    <row r="2116" ht="15.75" customHeight="1" x14ac:dyDescent="0.3"/>
    <row r="2117" ht="15.75" customHeight="1" x14ac:dyDescent="0.3"/>
    <row r="2118" ht="15.75" customHeight="1" x14ac:dyDescent="0.3"/>
    <row r="2119" ht="15.75" customHeight="1" x14ac:dyDescent="0.3"/>
    <row r="2120" ht="15.75" customHeight="1" x14ac:dyDescent="0.3"/>
    <row r="2121" ht="15.75" customHeight="1" x14ac:dyDescent="0.3"/>
    <row r="2122" ht="15.75" customHeight="1" x14ac:dyDescent="0.3"/>
    <row r="2123" ht="15.75" customHeight="1" x14ac:dyDescent="0.3"/>
    <row r="2124" ht="15.75" customHeight="1" x14ac:dyDescent="0.3"/>
    <row r="2125" ht="15.75" customHeight="1" x14ac:dyDescent="0.3"/>
    <row r="2126" ht="15.75" customHeight="1" x14ac:dyDescent="0.3"/>
    <row r="2127" ht="15.75" customHeight="1" x14ac:dyDescent="0.3"/>
    <row r="2128" ht="15.75" customHeight="1" x14ac:dyDescent="0.3"/>
    <row r="2129" ht="15.75" customHeight="1" x14ac:dyDescent="0.3"/>
    <row r="2130" ht="15.75" customHeight="1" x14ac:dyDescent="0.3"/>
    <row r="2131" ht="15.75" customHeight="1" x14ac:dyDescent="0.3"/>
    <row r="2132" ht="15.75" customHeight="1" x14ac:dyDescent="0.3"/>
    <row r="2133" ht="15.75" customHeight="1" x14ac:dyDescent="0.3"/>
    <row r="2134" ht="15.75" customHeight="1" x14ac:dyDescent="0.3"/>
    <row r="2135" ht="15.75" customHeight="1" x14ac:dyDescent="0.3"/>
    <row r="2136" ht="15.75" customHeight="1" x14ac:dyDescent="0.3"/>
    <row r="2137" ht="15.75" customHeight="1" x14ac:dyDescent="0.3"/>
    <row r="2138" ht="15.75" customHeight="1" x14ac:dyDescent="0.3"/>
    <row r="2139" ht="15.75" customHeight="1" x14ac:dyDescent="0.3"/>
    <row r="2140" ht="15.75" customHeight="1" x14ac:dyDescent="0.3"/>
    <row r="2141" ht="15.75" customHeight="1" x14ac:dyDescent="0.3"/>
    <row r="2142" ht="15.75" customHeight="1" x14ac:dyDescent="0.3"/>
    <row r="2143" ht="15.75" customHeight="1" x14ac:dyDescent="0.3"/>
    <row r="2144" ht="15.75" customHeight="1" x14ac:dyDescent="0.3"/>
    <row r="2145" ht="15.75" customHeight="1" x14ac:dyDescent="0.3"/>
    <row r="2146" ht="15.75" customHeight="1" x14ac:dyDescent="0.3"/>
    <row r="2147" ht="15.75" customHeight="1" x14ac:dyDescent="0.3"/>
    <row r="2148" ht="15.75" customHeight="1" x14ac:dyDescent="0.3"/>
    <row r="2149" ht="15.75" customHeight="1" x14ac:dyDescent="0.3"/>
    <row r="2150" ht="15.75" customHeight="1" x14ac:dyDescent="0.3"/>
    <row r="2151" ht="15.75" customHeight="1" x14ac:dyDescent="0.3"/>
    <row r="2152" ht="15.75" customHeight="1" x14ac:dyDescent="0.3"/>
    <row r="2153" ht="15.75" customHeight="1" x14ac:dyDescent="0.3"/>
    <row r="2154" ht="15.75" customHeight="1" x14ac:dyDescent="0.3"/>
    <row r="2155" ht="15.75" customHeight="1" x14ac:dyDescent="0.3"/>
    <row r="2156" ht="15.75" customHeight="1" x14ac:dyDescent="0.3"/>
    <row r="2157" ht="15.75" customHeight="1" x14ac:dyDescent="0.3"/>
    <row r="2158" ht="15.75" customHeight="1" x14ac:dyDescent="0.3"/>
    <row r="2159" ht="15.75" customHeight="1" x14ac:dyDescent="0.3"/>
    <row r="2160" ht="15.75" customHeight="1" x14ac:dyDescent="0.3"/>
    <row r="2161" ht="15.75" customHeight="1" x14ac:dyDescent="0.3"/>
    <row r="2162" ht="15.75" customHeight="1" x14ac:dyDescent="0.3"/>
    <row r="2163" ht="15.75" customHeight="1" x14ac:dyDescent="0.3"/>
    <row r="2164" ht="15.75" customHeight="1" x14ac:dyDescent="0.3"/>
    <row r="2165" ht="15.75" customHeight="1" x14ac:dyDescent="0.3"/>
    <row r="2166" ht="15.75" customHeight="1" x14ac:dyDescent="0.3"/>
    <row r="2167" ht="15.75" customHeight="1" x14ac:dyDescent="0.3"/>
    <row r="2168" ht="15.75" customHeight="1" x14ac:dyDescent="0.3"/>
    <row r="2169" ht="15.75" customHeight="1" x14ac:dyDescent="0.3"/>
    <row r="2170" ht="15.75" customHeight="1" x14ac:dyDescent="0.3"/>
    <row r="2171" ht="15.75" customHeight="1" x14ac:dyDescent="0.3"/>
    <row r="2172" ht="15.75" customHeight="1" x14ac:dyDescent="0.3"/>
    <row r="2173" ht="15.75" customHeight="1" x14ac:dyDescent="0.3"/>
    <row r="2174" ht="15.75" customHeight="1" x14ac:dyDescent="0.3"/>
    <row r="2175" ht="15.75" customHeight="1" x14ac:dyDescent="0.3"/>
    <row r="2176" ht="15.75" customHeight="1" x14ac:dyDescent="0.3"/>
    <row r="2177" ht="15.75" customHeight="1" x14ac:dyDescent="0.3"/>
    <row r="2178" ht="15.75" customHeight="1" x14ac:dyDescent="0.3"/>
    <row r="2179" ht="15.75" customHeight="1" x14ac:dyDescent="0.3"/>
    <row r="2180" ht="15.75" customHeight="1" x14ac:dyDescent="0.3"/>
    <row r="2181" ht="15.75" customHeight="1" x14ac:dyDescent="0.3"/>
    <row r="2182" ht="15.75" customHeight="1" x14ac:dyDescent="0.3"/>
    <row r="2183" ht="15.75" customHeight="1" x14ac:dyDescent="0.3"/>
    <row r="2184" ht="15.75" customHeight="1" x14ac:dyDescent="0.3"/>
    <row r="2185" ht="15.75" customHeight="1" x14ac:dyDescent="0.3"/>
    <row r="2186" ht="15.75" customHeight="1" x14ac:dyDescent="0.3"/>
    <row r="2187" ht="15.75" customHeight="1" x14ac:dyDescent="0.3"/>
    <row r="2188" ht="15.75" customHeight="1" x14ac:dyDescent="0.3"/>
    <row r="2189" ht="15.75" customHeight="1" x14ac:dyDescent="0.3"/>
    <row r="2190" ht="15.75" customHeight="1" x14ac:dyDescent="0.3"/>
    <row r="2191" ht="15.75" customHeight="1" x14ac:dyDescent="0.3"/>
    <row r="2192" ht="15.75" customHeight="1" x14ac:dyDescent="0.3"/>
    <row r="2193" ht="15.75" customHeight="1" x14ac:dyDescent="0.3"/>
    <row r="2194" ht="15.75" customHeight="1" x14ac:dyDescent="0.3"/>
    <row r="2195" ht="15.75" customHeight="1" x14ac:dyDescent="0.3"/>
    <row r="2196" ht="15.75" customHeight="1" x14ac:dyDescent="0.3"/>
    <row r="2197" ht="15.75" customHeight="1" x14ac:dyDescent="0.3"/>
    <row r="2198" ht="15.75" customHeight="1" x14ac:dyDescent="0.3"/>
    <row r="2199" ht="15.75" customHeight="1" x14ac:dyDescent="0.3"/>
    <row r="2200" ht="15.75" customHeight="1" x14ac:dyDescent="0.3"/>
    <row r="2201" ht="15.75" customHeight="1" x14ac:dyDescent="0.3"/>
    <row r="2202" ht="15.75" customHeight="1" x14ac:dyDescent="0.3"/>
    <row r="2203" ht="15.75" customHeight="1" x14ac:dyDescent="0.3"/>
    <row r="2204" ht="15.75" customHeight="1" x14ac:dyDescent="0.3"/>
    <row r="2205" ht="15.75" customHeight="1" x14ac:dyDescent="0.3"/>
    <row r="2206" ht="15.75" customHeight="1" x14ac:dyDescent="0.3"/>
    <row r="2207" ht="15.75" customHeight="1" x14ac:dyDescent="0.3"/>
    <row r="2208" ht="15.75" customHeight="1" x14ac:dyDescent="0.3"/>
    <row r="2209" ht="15.75" customHeight="1" x14ac:dyDescent="0.3"/>
    <row r="2210" ht="15.75" customHeight="1" x14ac:dyDescent="0.3"/>
    <row r="2211" ht="15.75" customHeight="1" x14ac:dyDescent="0.3"/>
    <row r="2212" ht="15.75" customHeight="1" x14ac:dyDescent="0.3"/>
    <row r="2213" ht="15.75" customHeight="1" x14ac:dyDescent="0.3"/>
    <row r="2214" ht="15.75" customHeight="1" x14ac:dyDescent="0.3"/>
    <row r="2215" ht="15.75" customHeight="1" x14ac:dyDescent="0.3"/>
    <row r="2216" ht="15.75" customHeight="1" x14ac:dyDescent="0.3"/>
    <row r="2217" ht="15.75" customHeight="1" x14ac:dyDescent="0.3"/>
    <row r="2218" ht="15.75" customHeight="1" x14ac:dyDescent="0.3"/>
    <row r="2219" ht="15.75" customHeight="1" x14ac:dyDescent="0.3"/>
    <row r="2220" ht="15.75" customHeight="1" x14ac:dyDescent="0.3"/>
    <row r="2221" ht="15.75" customHeight="1" x14ac:dyDescent="0.3"/>
    <row r="2222" ht="15.75" customHeight="1" x14ac:dyDescent="0.3"/>
    <row r="2223" ht="15.75" customHeight="1" x14ac:dyDescent="0.3"/>
    <row r="2224" ht="15.75" customHeight="1" x14ac:dyDescent="0.3"/>
    <row r="2225" ht="15.75" customHeight="1" x14ac:dyDescent="0.3"/>
    <row r="2226" ht="15.75" customHeight="1" x14ac:dyDescent="0.3"/>
    <row r="2227" ht="15.75" customHeight="1" x14ac:dyDescent="0.3"/>
    <row r="2228" ht="15.75" customHeight="1" x14ac:dyDescent="0.3"/>
    <row r="2229" ht="15.75" customHeight="1" x14ac:dyDescent="0.3"/>
    <row r="2230" ht="15.75" customHeight="1" x14ac:dyDescent="0.3"/>
    <row r="2231" ht="15.75" customHeight="1" x14ac:dyDescent="0.3"/>
    <row r="2232" ht="15.75" customHeight="1" x14ac:dyDescent="0.3"/>
    <row r="2233" ht="15.75" customHeight="1" x14ac:dyDescent="0.3"/>
    <row r="2234" ht="15.75" customHeight="1" x14ac:dyDescent="0.3"/>
    <row r="2235" ht="15.75" customHeight="1" x14ac:dyDescent="0.3"/>
    <row r="2236" ht="15.75" customHeight="1" x14ac:dyDescent="0.3"/>
    <row r="2237" ht="15.75" customHeight="1" x14ac:dyDescent="0.3"/>
    <row r="2238" ht="15.75" customHeight="1" x14ac:dyDescent="0.3"/>
    <row r="2239" ht="15.75" customHeight="1" x14ac:dyDescent="0.3"/>
    <row r="2240" ht="15.75" customHeight="1" x14ac:dyDescent="0.3"/>
    <row r="2241" ht="15.75" customHeight="1" x14ac:dyDescent="0.3"/>
    <row r="2242" ht="15.75" customHeight="1" x14ac:dyDescent="0.3"/>
    <row r="2243" ht="15.75" customHeight="1" x14ac:dyDescent="0.3"/>
    <row r="2244" ht="15.75" customHeight="1" x14ac:dyDescent="0.3"/>
    <row r="2245" ht="15.75" customHeight="1" x14ac:dyDescent="0.3"/>
    <row r="2246" ht="15.75" customHeight="1" x14ac:dyDescent="0.3"/>
    <row r="2247" ht="15.75" customHeight="1" x14ac:dyDescent="0.3"/>
    <row r="2248" ht="15.75" customHeight="1" x14ac:dyDescent="0.3"/>
    <row r="2249" ht="15.75" customHeight="1" x14ac:dyDescent="0.3"/>
    <row r="2250" ht="15.75" customHeight="1" x14ac:dyDescent="0.3"/>
    <row r="2251" ht="15.75" customHeight="1" x14ac:dyDescent="0.3"/>
    <row r="2252" ht="15.75" customHeight="1" x14ac:dyDescent="0.3"/>
    <row r="2253" ht="15.75" customHeight="1" x14ac:dyDescent="0.3"/>
    <row r="2254" ht="15.75" customHeight="1" x14ac:dyDescent="0.3"/>
    <row r="2255" ht="15.75" customHeight="1" x14ac:dyDescent="0.3"/>
    <row r="2256" ht="15.75" customHeight="1" x14ac:dyDescent="0.3"/>
    <row r="2257" ht="15.75" customHeight="1" x14ac:dyDescent="0.3"/>
    <row r="2258" ht="15.75" customHeight="1" x14ac:dyDescent="0.3"/>
    <row r="2259" ht="15.75" customHeight="1" x14ac:dyDescent="0.3"/>
    <row r="2260" ht="15.75" customHeight="1" x14ac:dyDescent="0.3"/>
    <row r="2261" ht="15.75" customHeight="1" x14ac:dyDescent="0.3"/>
    <row r="2262" ht="15.75" customHeight="1" x14ac:dyDescent="0.3"/>
    <row r="2263" ht="15.75" customHeight="1" x14ac:dyDescent="0.3"/>
    <row r="2264" ht="15.75" customHeight="1" x14ac:dyDescent="0.3"/>
    <row r="2265" ht="15.75" customHeight="1" x14ac:dyDescent="0.3"/>
    <row r="2266" ht="15.75" customHeight="1" x14ac:dyDescent="0.3"/>
    <row r="2267" ht="15.75" customHeight="1" x14ac:dyDescent="0.3"/>
    <row r="2268" ht="15.75" customHeight="1" x14ac:dyDescent="0.3"/>
    <row r="2269" ht="15.75" customHeight="1" x14ac:dyDescent="0.3"/>
    <row r="2270" ht="15.75" customHeight="1" x14ac:dyDescent="0.3"/>
    <row r="2271" ht="15.75" customHeight="1" x14ac:dyDescent="0.3"/>
    <row r="2272" ht="15.75" customHeight="1" x14ac:dyDescent="0.3"/>
    <row r="2273" ht="15.75" customHeight="1" x14ac:dyDescent="0.3"/>
    <row r="2274" ht="15.75" customHeight="1" x14ac:dyDescent="0.3"/>
    <row r="2275" ht="15.75" customHeight="1" x14ac:dyDescent="0.3"/>
    <row r="2276" ht="15.75" customHeight="1" x14ac:dyDescent="0.3"/>
    <row r="2277" ht="15.75" customHeight="1" x14ac:dyDescent="0.3"/>
    <row r="2278" ht="15.75" customHeight="1" x14ac:dyDescent="0.3"/>
    <row r="2279" ht="15.75" customHeight="1" x14ac:dyDescent="0.3"/>
    <row r="2280" ht="15.75" customHeight="1" x14ac:dyDescent="0.3"/>
    <row r="2281" ht="15.75" customHeight="1" x14ac:dyDescent="0.3"/>
    <row r="2282" ht="15.75" customHeight="1" x14ac:dyDescent="0.3"/>
    <row r="2283" ht="15.75" customHeight="1" x14ac:dyDescent="0.3"/>
    <row r="2284" ht="15.75" customHeight="1" x14ac:dyDescent="0.3"/>
    <row r="2285" ht="15.75" customHeight="1" x14ac:dyDescent="0.3"/>
    <row r="2286" ht="15.75" customHeight="1" x14ac:dyDescent="0.3"/>
    <row r="2287" ht="15.75" customHeight="1" x14ac:dyDescent="0.3"/>
    <row r="2288" ht="15.75" customHeight="1" x14ac:dyDescent="0.3"/>
    <row r="2289" ht="15.75" customHeight="1" x14ac:dyDescent="0.3"/>
    <row r="2290" ht="15.75" customHeight="1" x14ac:dyDescent="0.3"/>
    <row r="2291" ht="15.75" customHeight="1" x14ac:dyDescent="0.3"/>
    <row r="2292" ht="15.75" customHeight="1" x14ac:dyDescent="0.3"/>
    <row r="2293" ht="15.75" customHeight="1" x14ac:dyDescent="0.3"/>
    <row r="2294" ht="15.75" customHeight="1" x14ac:dyDescent="0.3"/>
    <row r="2295" ht="15.75" customHeight="1" x14ac:dyDescent="0.3"/>
    <row r="2296" ht="15.75" customHeight="1" x14ac:dyDescent="0.3"/>
    <row r="2297" ht="15.75" customHeight="1" x14ac:dyDescent="0.3"/>
    <row r="2298" ht="15.75" customHeight="1" x14ac:dyDescent="0.3"/>
    <row r="2299" ht="15.75" customHeight="1" x14ac:dyDescent="0.3"/>
    <row r="2300" ht="15.75" customHeight="1" x14ac:dyDescent="0.3"/>
    <row r="2301" ht="15.75" customHeight="1" x14ac:dyDescent="0.3"/>
    <row r="2302" ht="15.75" customHeight="1" x14ac:dyDescent="0.3"/>
    <row r="2303" ht="15.75" customHeight="1" x14ac:dyDescent="0.3"/>
    <row r="2304" ht="15.75" customHeight="1" x14ac:dyDescent="0.3"/>
    <row r="2305" ht="15.75" customHeight="1" x14ac:dyDescent="0.3"/>
    <row r="2306" ht="15.75" customHeight="1" x14ac:dyDescent="0.3"/>
    <row r="2307" ht="15.75" customHeight="1" x14ac:dyDescent="0.3"/>
    <row r="2308" ht="15.75" customHeight="1" x14ac:dyDescent="0.3"/>
    <row r="2309" ht="15.75" customHeight="1" x14ac:dyDescent="0.3"/>
    <row r="2310" ht="15.75" customHeight="1" x14ac:dyDescent="0.3"/>
    <row r="2311" ht="15.75" customHeight="1" x14ac:dyDescent="0.3"/>
    <row r="2312" ht="15.75" customHeight="1" x14ac:dyDescent="0.3"/>
    <row r="2313" ht="15.75" customHeight="1" x14ac:dyDescent="0.3"/>
    <row r="2314" ht="15.75" customHeight="1" x14ac:dyDescent="0.3"/>
    <row r="2315" ht="15.75" customHeight="1" x14ac:dyDescent="0.3"/>
    <row r="2316" ht="15.75" customHeight="1" x14ac:dyDescent="0.3"/>
    <row r="2317" ht="15.75" customHeight="1" x14ac:dyDescent="0.3"/>
    <row r="2318" ht="15.75" customHeight="1" x14ac:dyDescent="0.3"/>
    <row r="2319" ht="15.75" customHeight="1" x14ac:dyDescent="0.3"/>
    <row r="2320" ht="15.75" customHeight="1" x14ac:dyDescent="0.3"/>
    <row r="2321" ht="15.75" customHeight="1" x14ac:dyDescent="0.3"/>
    <row r="2322" ht="15.75" customHeight="1" x14ac:dyDescent="0.3"/>
    <row r="2323" ht="15.75" customHeight="1" x14ac:dyDescent="0.3"/>
    <row r="2324" ht="15.75" customHeight="1" x14ac:dyDescent="0.3"/>
    <row r="2325" ht="15.75" customHeight="1" x14ac:dyDescent="0.3"/>
    <row r="2326" ht="15.75" customHeight="1" x14ac:dyDescent="0.3"/>
    <row r="2327" ht="15.75" customHeight="1" x14ac:dyDescent="0.3"/>
    <row r="2328" ht="15.75" customHeight="1" x14ac:dyDescent="0.3"/>
    <row r="2329" ht="15.75" customHeight="1" x14ac:dyDescent="0.3"/>
    <row r="2330" ht="15.75" customHeight="1" x14ac:dyDescent="0.3"/>
    <row r="2331" ht="15.75" customHeight="1" x14ac:dyDescent="0.3"/>
    <row r="2332" ht="15.75" customHeight="1" x14ac:dyDescent="0.3"/>
    <row r="2333" ht="15.75" customHeight="1" x14ac:dyDescent="0.3"/>
    <row r="2334" ht="15.75" customHeight="1" x14ac:dyDescent="0.3"/>
    <row r="2335" ht="15.75" customHeight="1" x14ac:dyDescent="0.3"/>
    <row r="2336" ht="15.75" customHeight="1" x14ac:dyDescent="0.3"/>
    <row r="2337" ht="15.75" customHeight="1" x14ac:dyDescent="0.3"/>
    <row r="2338" ht="15.75" customHeight="1" x14ac:dyDescent="0.3"/>
    <row r="2339" ht="15.75" customHeight="1" x14ac:dyDescent="0.3"/>
    <row r="2340" ht="15.75" customHeight="1" x14ac:dyDescent="0.3"/>
    <row r="2341" ht="15.75" customHeight="1" x14ac:dyDescent="0.3"/>
    <row r="2342" ht="15.75" customHeight="1" x14ac:dyDescent="0.3"/>
    <row r="2343" ht="15.75" customHeight="1" x14ac:dyDescent="0.3"/>
    <row r="2344" ht="15.75" customHeight="1" x14ac:dyDescent="0.3"/>
    <row r="2345" ht="15.75" customHeight="1" x14ac:dyDescent="0.3"/>
    <row r="2346" ht="15.75" customHeight="1" x14ac:dyDescent="0.3"/>
    <row r="2347" ht="15.75" customHeight="1" x14ac:dyDescent="0.3"/>
    <row r="2348" ht="15.75" customHeight="1" x14ac:dyDescent="0.3"/>
    <row r="2349" ht="15.75" customHeight="1" x14ac:dyDescent="0.3"/>
    <row r="2350" ht="15.75" customHeight="1" x14ac:dyDescent="0.3"/>
    <row r="2351" ht="15.75" customHeight="1" x14ac:dyDescent="0.3"/>
    <row r="2352" ht="15.75" customHeight="1" x14ac:dyDescent="0.3"/>
    <row r="2353" ht="15.75" customHeight="1" x14ac:dyDescent="0.3"/>
    <row r="2354" ht="15.75" customHeight="1" x14ac:dyDescent="0.3"/>
    <row r="2355" ht="15.75" customHeight="1" x14ac:dyDescent="0.3"/>
    <row r="2356" ht="15.75" customHeight="1" x14ac:dyDescent="0.3"/>
    <row r="2357" ht="15.75" customHeight="1" x14ac:dyDescent="0.3"/>
    <row r="2358" ht="15.75" customHeight="1" x14ac:dyDescent="0.3"/>
    <row r="2359" ht="15.75" customHeight="1" x14ac:dyDescent="0.3"/>
    <row r="2360" ht="15.75" customHeight="1" x14ac:dyDescent="0.3"/>
    <row r="2361" ht="15.75" customHeight="1" x14ac:dyDescent="0.3"/>
    <row r="2362" ht="15.75" customHeight="1" x14ac:dyDescent="0.3"/>
    <row r="2363" ht="15.75" customHeight="1" x14ac:dyDescent="0.3"/>
    <row r="2364" ht="15.75" customHeight="1" x14ac:dyDescent="0.3"/>
    <row r="2365" ht="15.75" customHeight="1" x14ac:dyDescent="0.3"/>
    <row r="2366" ht="15.75" customHeight="1" x14ac:dyDescent="0.3"/>
    <row r="2367" ht="15.75" customHeight="1" x14ac:dyDescent="0.3"/>
    <row r="2368" ht="15.75" customHeight="1" x14ac:dyDescent="0.3"/>
    <row r="2369" ht="15.75" customHeight="1" x14ac:dyDescent="0.3"/>
    <row r="2370" ht="15.75" customHeight="1" x14ac:dyDescent="0.3"/>
    <row r="2371" ht="15.75" customHeight="1" x14ac:dyDescent="0.3"/>
    <row r="2372" ht="15.75" customHeight="1" x14ac:dyDescent="0.3"/>
    <row r="2373" ht="15.75" customHeight="1" x14ac:dyDescent="0.3"/>
    <row r="2374" ht="15.75" customHeight="1" x14ac:dyDescent="0.3"/>
    <row r="2375" ht="15.75" customHeight="1" x14ac:dyDescent="0.3"/>
    <row r="2376" ht="15.75" customHeight="1" x14ac:dyDescent="0.3"/>
    <row r="2377" ht="15.75" customHeight="1" x14ac:dyDescent="0.3"/>
    <row r="2378" ht="15.75" customHeight="1" x14ac:dyDescent="0.3"/>
    <row r="2379" ht="15.75" customHeight="1" x14ac:dyDescent="0.3"/>
    <row r="2380" ht="15.75" customHeight="1" x14ac:dyDescent="0.3"/>
    <row r="2381" ht="15.75" customHeight="1" x14ac:dyDescent="0.3"/>
    <row r="2382" ht="15.75" customHeight="1" x14ac:dyDescent="0.3"/>
    <row r="2383" ht="15.75" customHeight="1" x14ac:dyDescent="0.3"/>
    <row r="2384" ht="15.75" customHeight="1" x14ac:dyDescent="0.3"/>
    <row r="2385" ht="15.75" customHeight="1" x14ac:dyDescent="0.3"/>
    <row r="2386" ht="15.75" customHeight="1" x14ac:dyDescent="0.3"/>
    <row r="2387" ht="15.75" customHeight="1" x14ac:dyDescent="0.3"/>
    <row r="2388" ht="15.75" customHeight="1" x14ac:dyDescent="0.3"/>
    <row r="2389" ht="15.75" customHeight="1" x14ac:dyDescent="0.3"/>
    <row r="2390" ht="15.75" customHeight="1" x14ac:dyDescent="0.3"/>
    <row r="2391" ht="15.75" customHeight="1" x14ac:dyDescent="0.3"/>
    <row r="2392" ht="15.75" customHeight="1" x14ac:dyDescent="0.3"/>
    <row r="2393" ht="15.75" customHeight="1" x14ac:dyDescent="0.3"/>
    <row r="2394" ht="15.75" customHeight="1" x14ac:dyDescent="0.3"/>
    <row r="2395" ht="15.75" customHeight="1" x14ac:dyDescent="0.3"/>
    <row r="2396" ht="15.75" customHeight="1" x14ac:dyDescent="0.3"/>
    <row r="2397" ht="15.75" customHeight="1" x14ac:dyDescent="0.3"/>
    <row r="2398" ht="15.75" customHeight="1" x14ac:dyDescent="0.3"/>
    <row r="2399" ht="15.75" customHeight="1" x14ac:dyDescent="0.3"/>
    <row r="2400" ht="15.75" customHeight="1" x14ac:dyDescent="0.3"/>
    <row r="2401" ht="15.75" customHeight="1" x14ac:dyDescent="0.3"/>
    <row r="2402" ht="15.75" customHeight="1" x14ac:dyDescent="0.3"/>
    <row r="2403" ht="15.75" customHeight="1" x14ac:dyDescent="0.3"/>
    <row r="2404" ht="15.75" customHeight="1" x14ac:dyDescent="0.3"/>
    <row r="2405" ht="15.75" customHeight="1" x14ac:dyDescent="0.3"/>
    <row r="2406" ht="15.75" customHeight="1" x14ac:dyDescent="0.3"/>
    <row r="2407" ht="15.75" customHeight="1" x14ac:dyDescent="0.3"/>
    <row r="2408" ht="15.75" customHeight="1" x14ac:dyDescent="0.3"/>
    <row r="2409" ht="15.75" customHeight="1" x14ac:dyDescent="0.3"/>
    <row r="2410" ht="15.75" customHeight="1" x14ac:dyDescent="0.3"/>
    <row r="2411" ht="15.75" customHeight="1" x14ac:dyDescent="0.3"/>
    <row r="2412" ht="15.75" customHeight="1" x14ac:dyDescent="0.3"/>
    <row r="2413" ht="15.75" customHeight="1" x14ac:dyDescent="0.3"/>
    <row r="2414" ht="15.75" customHeight="1" x14ac:dyDescent="0.3"/>
    <row r="2415" ht="15.75" customHeight="1" x14ac:dyDescent="0.3"/>
    <row r="2416" ht="15.75" customHeight="1" x14ac:dyDescent="0.3"/>
    <row r="2417" ht="15.75" customHeight="1" x14ac:dyDescent="0.3"/>
    <row r="2418" ht="15.75" customHeight="1" x14ac:dyDescent="0.3"/>
    <row r="2419" ht="15.75" customHeight="1" x14ac:dyDescent="0.3"/>
    <row r="2420" ht="15.75" customHeight="1" x14ac:dyDescent="0.3"/>
    <row r="2421" ht="15.75" customHeight="1" x14ac:dyDescent="0.3"/>
    <row r="2422" ht="15.75" customHeight="1" x14ac:dyDescent="0.3"/>
    <row r="2423" ht="15.75" customHeight="1" x14ac:dyDescent="0.3"/>
    <row r="2424" ht="15.75" customHeight="1" x14ac:dyDescent="0.3"/>
    <row r="2425" ht="15.75" customHeight="1" x14ac:dyDescent="0.3"/>
    <row r="2426" ht="15.75" customHeight="1" x14ac:dyDescent="0.3"/>
    <row r="2427" ht="15.75" customHeight="1" x14ac:dyDescent="0.3"/>
    <row r="2428" ht="15.75" customHeight="1" x14ac:dyDescent="0.3"/>
    <row r="2429" ht="15.75" customHeight="1" x14ac:dyDescent="0.3"/>
    <row r="2430" ht="15.75" customHeight="1" x14ac:dyDescent="0.3"/>
    <row r="2431" ht="15.75" customHeight="1" x14ac:dyDescent="0.3"/>
    <row r="2432" ht="15.75" customHeight="1" x14ac:dyDescent="0.3"/>
    <row r="2433" ht="15.75" customHeight="1" x14ac:dyDescent="0.3"/>
    <row r="2434" ht="15.75" customHeight="1" x14ac:dyDescent="0.3"/>
    <row r="2435" ht="15.75" customHeight="1" x14ac:dyDescent="0.3"/>
    <row r="2436" ht="15.75" customHeight="1" x14ac:dyDescent="0.3"/>
    <row r="2437" ht="15.75" customHeight="1" x14ac:dyDescent="0.3"/>
    <row r="2438" ht="15.75" customHeight="1" x14ac:dyDescent="0.3"/>
    <row r="2439" ht="15.75" customHeight="1" x14ac:dyDescent="0.3"/>
    <row r="2440" ht="15.75" customHeight="1" x14ac:dyDescent="0.3"/>
    <row r="2441" ht="15.75" customHeight="1" x14ac:dyDescent="0.3"/>
    <row r="2442" ht="15.75" customHeight="1" x14ac:dyDescent="0.3"/>
    <row r="2443" ht="15.75" customHeight="1" x14ac:dyDescent="0.3"/>
    <row r="2444" ht="15.75" customHeight="1" x14ac:dyDescent="0.3"/>
    <row r="2445" ht="15.75" customHeight="1" x14ac:dyDescent="0.3"/>
    <row r="2446" ht="15.75" customHeight="1" x14ac:dyDescent="0.3"/>
    <row r="2447" ht="15.75" customHeight="1" x14ac:dyDescent="0.3"/>
    <row r="2448" ht="15.75" customHeight="1" x14ac:dyDescent="0.3"/>
    <row r="2449" ht="15.75" customHeight="1" x14ac:dyDescent="0.3"/>
    <row r="2450" ht="15.75" customHeight="1" x14ac:dyDescent="0.3"/>
    <row r="2451" ht="15.75" customHeight="1" x14ac:dyDescent="0.3"/>
    <row r="2452" ht="15.75" customHeight="1" x14ac:dyDescent="0.3"/>
    <row r="2453" ht="15.75" customHeight="1" x14ac:dyDescent="0.3"/>
    <row r="2454" ht="15.75" customHeight="1" x14ac:dyDescent="0.3"/>
    <row r="2455" ht="15.75" customHeight="1" x14ac:dyDescent="0.3"/>
    <row r="2456" ht="15.75" customHeight="1" x14ac:dyDescent="0.3"/>
    <row r="2457" ht="15.75" customHeight="1" x14ac:dyDescent="0.3"/>
    <row r="2458" ht="15.75" customHeight="1" x14ac:dyDescent="0.3"/>
    <row r="2459" ht="15.75" customHeight="1" x14ac:dyDescent="0.3"/>
    <row r="2460" ht="15.75" customHeight="1" x14ac:dyDescent="0.3"/>
    <row r="2461" ht="15.75" customHeight="1" x14ac:dyDescent="0.3"/>
    <row r="2462" ht="15.75" customHeight="1" x14ac:dyDescent="0.3"/>
    <row r="2463" ht="15.75" customHeight="1" x14ac:dyDescent="0.3"/>
    <row r="2464" ht="15.75" customHeight="1" x14ac:dyDescent="0.3"/>
    <row r="2465" ht="15.75" customHeight="1" x14ac:dyDescent="0.3"/>
    <row r="2466" ht="15.75" customHeight="1" x14ac:dyDescent="0.3"/>
    <row r="2467" ht="15.75" customHeight="1" x14ac:dyDescent="0.3"/>
    <row r="2468" ht="15.75" customHeight="1" x14ac:dyDescent="0.3"/>
    <row r="2469" ht="15.75" customHeight="1" x14ac:dyDescent="0.3"/>
    <row r="2470" ht="15.75" customHeight="1" x14ac:dyDescent="0.3"/>
    <row r="2471" ht="15.75" customHeight="1" x14ac:dyDescent="0.3"/>
    <row r="2472" ht="15.75" customHeight="1" x14ac:dyDescent="0.3"/>
    <row r="2473" ht="15.75" customHeight="1" x14ac:dyDescent="0.3"/>
    <row r="2474" ht="15.75" customHeight="1" x14ac:dyDescent="0.3"/>
    <row r="2475" ht="15.75" customHeight="1" x14ac:dyDescent="0.3"/>
    <row r="2476" ht="15.75" customHeight="1" x14ac:dyDescent="0.3"/>
    <row r="2477" ht="15.75" customHeight="1" x14ac:dyDescent="0.3"/>
    <row r="2478" ht="15.75" customHeight="1" x14ac:dyDescent="0.3"/>
    <row r="2479" ht="15.75" customHeight="1" x14ac:dyDescent="0.3"/>
    <row r="2480" ht="15.75" customHeight="1" x14ac:dyDescent="0.3"/>
    <row r="2481" ht="15.75" customHeight="1" x14ac:dyDescent="0.3"/>
    <row r="2482" ht="15.75" customHeight="1" x14ac:dyDescent="0.3"/>
    <row r="2483" ht="15.75" customHeight="1" x14ac:dyDescent="0.3"/>
    <row r="2484" ht="15.75" customHeight="1" x14ac:dyDescent="0.3"/>
    <row r="2485" ht="15.75" customHeight="1" x14ac:dyDescent="0.3"/>
    <row r="2486" ht="15.75" customHeight="1" x14ac:dyDescent="0.3"/>
    <row r="2487" ht="15.75" customHeight="1" x14ac:dyDescent="0.3"/>
    <row r="2488" ht="15.75" customHeight="1" x14ac:dyDescent="0.3"/>
    <row r="2489" ht="15.75" customHeight="1" x14ac:dyDescent="0.3"/>
    <row r="2490" ht="15.75" customHeight="1" x14ac:dyDescent="0.3"/>
    <row r="2491" ht="15.75" customHeight="1" x14ac:dyDescent="0.3"/>
    <row r="2492" ht="15.75" customHeight="1" x14ac:dyDescent="0.3"/>
    <row r="2493" ht="15.75" customHeight="1" x14ac:dyDescent="0.3"/>
    <row r="2494" ht="15.75" customHeight="1" x14ac:dyDescent="0.3"/>
    <row r="2495" ht="15.75" customHeight="1" x14ac:dyDescent="0.3"/>
    <row r="2496" ht="15.75" customHeight="1" x14ac:dyDescent="0.3"/>
    <row r="2497" ht="15.75" customHeight="1" x14ac:dyDescent="0.3"/>
    <row r="2498" ht="15.75" customHeight="1" x14ac:dyDescent="0.3"/>
    <row r="2499" ht="15.75" customHeight="1" x14ac:dyDescent="0.3"/>
    <row r="2500" ht="15.75" customHeight="1" x14ac:dyDescent="0.3"/>
    <row r="2501" ht="15.75" customHeight="1" x14ac:dyDescent="0.3"/>
    <row r="2502" ht="15.75" customHeight="1" x14ac:dyDescent="0.3"/>
    <row r="2503" ht="15.75" customHeight="1" x14ac:dyDescent="0.3"/>
    <row r="2504" ht="15.75" customHeight="1" x14ac:dyDescent="0.3"/>
    <row r="2505" ht="15.75" customHeight="1" x14ac:dyDescent="0.3"/>
    <row r="2506" ht="15.75" customHeight="1" x14ac:dyDescent="0.3"/>
    <row r="2507" ht="15.75" customHeight="1" x14ac:dyDescent="0.3"/>
    <row r="2508" ht="15.75" customHeight="1" x14ac:dyDescent="0.3"/>
    <row r="2509" ht="15.75" customHeight="1" x14ac:dyDescent="0.3"/>
    <row r="2510" ht="15.75" customHeight="1" x14ac:dyDescent="0.3"/>
    <row r="2511" ht="15.75" customHeight="1" x14ac:dyDescent="0.3"/>
    <row r="2512" ht="15.75" customHeight="1" x14ac:dyDescent="0.3"/>
    <row r="2513" ht="15.75" customHeight="1" x14ac:dyDescent="0.3"/>
    <row r="2514" ht="15.75" customHeight="1" x14ac:dyDescent="0.3"/>
    <row r="2515" ht="15.75" customHeight="1" x14ac:dyDescent="0.3"/>
    <row r="2516" ht="15.75" customHeight="1" x14ac:dyDescent="0.3"/>
    <row r="2517" ht="15.75" customHeight="1" x14ac:dyDescent="0.3"/>
    <row r="2518" ht="15.75" customHeight="1" x14ac:dyDescent="0.3"/>
    <row r="2519" ht="15.75" customHeight="1" x14ac:dyDescent="0.3"/>
    <row r="2520" ht="15.75" customHeight="1" x14ac:dyDescent="0.3"/>
    <row r="2521" ht="15.75" customHeight="1" x14ac:dyDescent="0.3"/>
    <row r="2522" ht="15.75" customHeight="1" x14ac:dyDescent="0.3"/>
    <row r="2523" ht="15.75" customHeight="1" x14ac:dyDescent="0.3"/>
    <row r="2524" ht="15.75" customHeight="1" x14ac:dyDescent="0.3"/>
    <row r="2525" ht="15.75" customHeight="1" x14ac:dyDescent="0.3"/>
    <row r="2526" ht="15.75" customHeight="1" x14ac:dyDescent="0.3"/>
    <row r="2527" ht="15.75" customHeight="1" x14ac:dyDescent="0.3"/>
    <row r="2528" ht="15.75" customHeight="1" x14ac:dyDescent="0.3"/>
    <row r="2529" ht="15.75" customHeight="1" x14ac:dyDescent="0.3"/>
    <row r="2530" ht="15.75" customHeight="1" x14ac:dyDescent="0.3"/>
    <row r="2531" ht="15.75" customHeight="1" x14ac:dyDescent="0.3"/>
    <row r="2532" ht="15.75" customHeight="1" x14ac:dyDescent="0.3"/>
    <row r="2533" ht="15.75" customHeight="1" x14ac:dyDescent="0.3"/>
    <row r="2534" ht="15.75" customHeight="1" x14ac:dyDescent="0.3"/>
    <row r="2535" ht="15.75" customHeight="1" x14ac:dyDescent="0.3"/>
    <row r="2536" ht="15.75" customHeight="1" x14ac:dyDescent="0.3"/>
    <row r="2537" ht="15.75" customHeight="1" x14ac:dyDescent="0.3"/>
    <row r="2538" ht="15.75" customHeight="1" x14ac:dyDescent="0.3"/>
    <row r="2539" ht="15.75" customHeight="1" x14ac:dyDescent="0.3"/>
    <row r="2540" ht="15.75" customHeight="1" x14ac:dyDescent="0.3"/>
    <row r="2541" ht="15.75" customHeight="1" x14ac:dyDescent="0.3"/>
    <row r="2542" ht="15.75" customHeight="1" x14ac:dyDescent="0.3"/>
    <row r="2543" ht="15.75" customHeight="1" x14ac:dyDescent="0.3"/>
    <row r="2544" ht="15.75" customHeight="1" x14ac:dyDescent="0.3"/>
    <row r="2545" ht="15.75" customHeight="1" x14ac:dyDescent="0.3"/>
    <row r="2546" ht="15.75" customHeight="1" x14ac:dyDescent="0.3"/>
    <row r="2547" ht="15.75" customHeight="1" x14ac:dyDescent="0.3"/>
    <row r="2548" ht="15.75" customHeight="1" x14ac:dyDescent="0.3"/>
    <row r="2549" ht="15.75" customHeight="1" x14ac:dyDescent="0.3"/>
    <row r="2550" ht="15.75" customHeight="1" x14ac:dyDescent="0.3"/>
    <row r="2551" ht="15.75" customHeight="1" x14ac:dyDescent="0.3"/>
    <row r="2552" ht="15.75" customHeight="1" x14ac:dyDescent="0.3"/>
    <row r="2553" ht="15.75" customHeight="1" x14ac:dyDescent="0.3"/>
    <row r="2554" ht="15.75" customHeight="1" x14ac:dyDescent="0.3"/>
    <row r="2555" ht="15.75" customHeight="1" x14ac:dyDescent="0.3"/>
    <row r="2556" ht="15.75" customHeight="1" x14ac:dyDescent="0.3"/>
    <row r="2557" ht="15.75" customHeight="1" x14ac:dyDescent="0.3"/>
    <row r="2558" ht="15.75" customHeight="1" x14ac:dyDescent="0.3"/>
    <row r="2559" ht="15.75" customHeight="1" x14ac:dyDescent="0.3"/>
    <row r="2560" ht="15.75" customHeight="1" x14ac:dyDescent="0.3"/>
    <row r="2561" ht="15.75" customHeight="1" x14ac:dyDescent="0.3"/>
    <row r="2562" ht="15.75" customHeight="1" x14ac:dyDescent="0.3"/>
    <row r="2563" ht="15.75" customHeight="1" x14ac:dyDescent="0.3"/>
    <row r="2564" ht="15.75" customHeight="1" x14ac:dyDescent="0.3"/>
    <row r="2565" ht="15.75" customHeight="1" x14ac:dyDescent="0.3"/>
    <row r="2566" ht="15.75" customHeight="1" x14ac:dyDescent="0.3"/>
    <row r="2567" ht="15.75" customHeight="1" x14ac:dyDescent="0.3"/>
    <row r="2568" ht="15.75" customHeight="1" x14ac:dyDescent="0.3"/>
    <row r="2569" ht="15.75" customHeight="1" x14ac:dyDescent="0.3"/>
    <row r="2570" ht="15.75" customHeight="1" x14ac:dyDescent="0.3"/>
    <row r="2571" ht="15.75" customHeight="1" x14ac:dyDescent="0.3"/>
    <row r="2572" ht="15.75" customHeight="1" x14ac:dyDescent="0.3"/>
    <row r="2573" ht="15.75" customHeight="1" x14ac:dyDescent="0.3"/>
    <row r="2574" ht="15.75" customHeight="1" x14ac:dyDescent="0.3"/>
    <row r="2575" ht="15.75" customHeight="1" x14ac:dyDescent="0.3"/>
    <row r="2576" ht="15.75" customHeight="1" x14ac:dyDescent="0.3"/>
    <row r="2577" ht="15.75" customHeight="1" x14ac:dyDescent="0.3"/>
    <row r="2578" ht="15.75" customHeight="1" x14ac:dyDescent="0.3"/>
    <row r="2579" ht="15.75" customHeight="1" x14ac:dyDescent="0.3"/>
    <row r="2580" ht="15.75" customHeight="1" x14ac:dyDescent="0.3"/>
    <row r="2581" ht="15.75" customHeight="1" x14ac:dyDescent="0.3"/>
    <row r="2582" ht="15.75" customHeight="1" x14ac:dyDescent="0.3"/>
    <row r="2583" ht="15.75" customHeight="1" x14ac:dyDescent="0.3"/>
    <row r="2584" ht="15.75" customHeight="1" x14ac:dyDescent="0.3"/>
    <row r="2585" ht="15.75" customHeight="1" x14ac:dyDescent="0.3"/>
    <row r="2586" ht="15.75" customHeight="1" x14ac:dyDescent="0.3"/>
    <row r="2587" ht="15.75" customHeight="1" x14ac:dyDescent="0.3"/>
    <row r="2588" ht="15.75" customHeight="1" x14ac:dyDescent="0.3"/>
    <row r="2589" ht="15.75" customHeight="1" x14ac:dyDescent="0.3"/>
    <row r="2590" ht="15.75" customHeight="1" x14ac:dyDescent="0.3"/>
    <row r="2591" ht="15.75" customHeight="1" x14ac:dyDescent="0.3"/>
    <row r="2592" ht="15.75" customHeight="1" x14ac:dyDescent="0.3"/>
    <row r="2593" ht="15.75" customHeight="1" x14ac:dyDescent="0.3"/>
    <row r="2594" ht="15.75" customHeight="1" x14ac:dyDescent="0.3"/>
    <row r="2595" ht="15.75" customHeight="1" x14ac:dyDescent="0.3"/>
    <row r="2596" ht="15.75" customHeight="1" x14ac:dyDescent="0.3"/>
    <row r="2597" ht="15.75" customHeight="1" x14ac:dyDescent="0.3"/>
    <row r="2598" ht="15.75" customHeight="1" x14ac:dyDescent="0.3"/>
    <row r="2599" ht="15.75" customHeight="1" x14ac:dyDescent="0.3"/>
    <row r="2600" ht="15.75" customHeight="1" x14ac:dyDescent="0.3"/>
    <row r="2601" ht="15.75" customHeight="1" x14ac:dyDescent="0.3"/>
    <row r="2602" ht="15.75" customHeight="1" x14ac:dyDescent="0.3"/>
    <row r="2603" ht="15.75" customHeight="1" x14ac:dyDescent="0.3"/>
    <row r="2604" ht="15.75" customHeight="1" x14ac:dyDescent="0.3"/>
    <row r="2605" ht="15.75" customHeight="1" x14ac:dyDescent="0.3"/>
    <row r="2606" ht="15.75" customHeight="1" x14ac:dyDescent="0.3"/>
    <row r="2607" ht="15.75" customHeight="1" x14ac:dyDescent="0.3"/>
    <row r="2608" ht="15.75" customHeight="1" x14ac:dyDescent="0.3"/>
    <row r="2609" ht="15.75" customHeight="1" x14ac:dyDescent="0.3"/>
    <row r="2610" ht="15.75" customHeight="1" x14ac:dyDescent="0.3"/>
    <row r="2611" ht="15.75" customHeight="1" x14ac:dyDescent="0.3"/>
    <row r="2612" ht="15.75" customHeight="1" x14ac:dyDescent="0.3"/>
    <row r="2613" ht="15.75" customHeight="1" x14ac:dyDescent="0.3"/>
    <row r="2614" ht="15.75" customHeight="1" x14ac:dyDescent="0.3"/>
    <row r="2615" ht="15.75" customHeight="1" x14ac:dyDescent="0.3"/>
    <row r="2616" ht="15.75" customHeight="1" x14ac:dyDescent="0.3"/>
    <row r="2617" ht="15.75" customHeight="1" x14ac:dyDescent="0.3"/>
    <row r="2618" ht="15.75" customHeight="1" x14ac:dyDescent="0.3"/>
    <row r="2619" ht="15.75" customHeight="1" x14ac:dyDescent="0.3"/>
    <row r="2620" ht="15.75" customHeight="1" x14ac:dyDescent="0.3"/>
    <row r="2621" ht="15.75" customHeight="1" x14ac:dyDescent="0.3"/>
    <row r="2622" ht="15.75" customHeight="1" x14ac:dyDescent="0.3"/>
    <row r="2623" ht="15.75" customHeight="1" x14ac:dyDescent="0.3"/>
    <row r="2624" ht="15.75" customHeight="1" x14ac:dyDescent="0.3"/>
    <row r="2625" ht="15.75" customHeight="1" x14ac:dyDescent="0.3"/>
    <row r="2626" ht="15.75" customHeight="1" x14ac:dyDescent="0.3"/>
    <row r="2627" ht="15.75" customHeight="1" x14ac:dyDescent="0.3"/>
    <row r="2628" ht="15.75" customHeight="1" x14ac:dyDescent="0.3"/>
    <row r="2629" ht="15.75" customHeight="1" x14ac:dyDescent="0.3"/>
    <row r="2630" ht="15.75" customHeight="1" x14ac:dyDescent="0.3"/>
    <row r="2631" ht="15.75" customHeight="1" x14ac:dyDescent="0.3"/>
    <row r="2632" ht="15.75" customHeight="1" x14ac:dyDescent="0.3"/>
    <row r="2633" ht="15.75" customHeight="1" x14ac:dyDescent="0.3"/>
    <row r="2634" ht="15.75" customHeight="1" x14ac:dyDescent="0.3"/>
    <row r="2635" ht="15.75" customHeight="1" x14ac:dyDescent="0.3"/>
    <row r="2636" ht="15.75" customHeight="1" x14ac:dyDescent="0.3"/>
    <row r="2637" ht="15.75" customHeight="1" x14ac:dyDescent="0.3"/>
    <row r="2638" ht="15.75" customHeight="1" x14ac:dyDescent="0.3"/>
    <row r="2639" ht="15.75" customHeight="1" x14ac:dyDescent="0.3"/>
    <row r="2640" ht="15.75" customHeight="1" x14ac:dyDescent="0.3"/>
    <row r="2641" ht="15.75" customHeight="1" x14ac:dyDescent="0.3"/>
    <row r="2642" ht="15.75" customHeight="1" x14ac:dyDescent="0.3"/>
    <row r="2643" ht="15.75" customHeight="1" x14ac:dyDescent="0.3"/>
    <row r="2644" ht="15.75" customHeight="1" x14ac:dyDescent="0.3"/>
    <row r="2645" ht="15.75" customHeight="1" x14ac:dyDescent="0.3"/>
    <row r="2646" ht="15.75" customHeight="1" x14ac:dyDescent="0.3"/>
    <row r="2647" ht="15.75" customHeight="1" x14ac:dyDescent="0.3"/>
    <row r="2648" ht="15.75" customHeight="1" x14ac:dyDescent="0.3"/>
    <row r="2649" ht="15.75" customHeight="1" x14ac:dyDescent="0.3"/>
    <row r="2650" ht="15.75" customHeight="1" x14ac:dyDescent="0.3"/>
    <row r="2651" ht="15.75" customHeight="1" x14ac:dyDescent="0.3"/>
    <row r="2652" ht="15.75" customHeight="1" x14ac:dyDescent="0.3"/>
    <row r="2653" ht="15.75" customHeight="1" x14ac:dyDescent="0.3"/>
    <row r="2654" ht="15.75" customHeight="1" x14ac:dyDescent="0.3"/>
    <row r="2655" ht="15.75" customHeight="1" x14ac:dyDescent="0.3"/>
    <row r="2656" ht="15.75" customHeight="1" x14ac:dyDescent="0.3"/>
    <row r="2657" ht="15.75" customHeight="1" x14ac:dyDescent="0.3"/>
    <row r="2658" ht="15.75" customHeight="1" x14ac:dyDescent="0.3"/>
    <row r="2659" ht="15.75" customHeight="1" x14ac:dyDescent="0.3"/>
    <row r="2660" ht="15.75" customHeight="1" x14ac:dyDescent="0.3"/>
    <row r="2661" ht="15.75" customHeight="1" x14ac:dyDescent="0.3"/>
    <row r="2662" ht="15.75" customHeight="1" x14ac:dyDescent="0.3"/>
    <row r="2663" ht="15.75" customHeight="1" x14ac:dyDescent="0.3"/>
    <row r="2664" ht="15.75" customHeight="1" x14ac:dyDescent="0.3"/>
    <row r="2665" ht="15.75" customHeight="1" x14ac:dyDescent="0.3"/>
    <row r="2666" ht="15.75" customHeight="1" x14ac:dyDescent="0.3"/>
    <row r="2667" ht="15.75" customHeight="1" x14ac:dyDescent="0.3"/>
    <row r="2668" ht="15.75" customHeight="1" x14ac:dyDescent="0.3"/>
    <row r="2669" ht="15.75" customHeight="1" x14ac:dyDescent="0.3"/>
    <row r="2670" ht="15.75" customHeight="1" x14ac:dyDescent="0.3"/>
    <row r="2671" ht="15.75" customHeight="1" x14ac:dyDescent="0.3"/>
    <row r="2672" ht="15.75" customHeight="1" x14ac:dyDescent="0.3"/>
    <row r="2673" ht="15.75" customHeight="1" x14ac:dyDescent="0.3"/>
    <row r="2674" ht="15.75" customHeight="1" x14ac:dyDescent="0.3"/>
    <row r="2675" ht="15.75" customHeight="1" x14ac:dyDescent="0.3"/>
    <row r="2676" ht="15.75" customHeight="1" x14ac:dyDescent="0.3"/>
    <row r="2677" ht="15.75" customHeight="1" x14ac:dyDescent="0.3"/>
    <row r="2678" ht="15.75" customHeight="1" x14ac:dyDescent="0.3"/>
    <row r="2679" ht="15.75" customHeight="1" x14ac:dyDescent="0.3"/>
    <row r="2680" ht="15.75" customHeight="1" x14ac:dyDescent="0.3"/>
    <row r="2681" ht="15.75" customHeight="1" x14ac:dyDescent="0.3"/>
    <row r="2682" ht="15.75" customHeight="1" x14ac:dyDescent="0.3"/>
    <row r="2683" ht="15.75" customHeight="1" x14ac:dyDescent="0.3"/>
    <row r="2684" ht="15.75" customHeight="1" x14ac:dyDescent="0.3"/>
    <row r="2685" ht="15.75" customHeight="1" x14ac:dyDescent="0.3"/>
    <row r="2686" ht="15.75" customHeight="1" x14ac:dyDescent="0.3"/>
    <row r="2687" ht="15.75" customHeight="1" x14ac:dyDescent="0.3"/>
    <row r="2688" ht="15.75" customHeight="1" x14ac:dyDescent="0.3"/>
    <row r="2689" ht="15.75" customHeight="1" x14ac:dyDescent="0.3"/>
    <row r="2690" ht="15.75" customHeight="1" x14ac:dyDescent="0.3"/>
    <row r="2691" ht="15.75" customHeight="1" x14ac:dyDescent="0.3"/>
    <row r="2692" ht="15.75" customHeight="1" x14ac:dyDescent="0.3"/>
    <row r="2693" ht="15.75" customHeight="1" x14ac:dyDescent="0.3"/>
    <row r="2694" ht="15.75" customHeight="1" x14ac:dyDescent="0.3"/>
    <row r="2695" ht="15.75" customHeight="1" x14ac:dyDescent="0.3"/>
    <row r="2696" ht="15.75" customHeight="1" x14ac:dyDescent="0.3"/>
    <row r="2697" ht="15.75" customHeight="1" x14ac:dyDescent="0.3"/>
    <row r="2698" ht="15.75" customHeight="1" x14ac:dyDescent="0.3"/>
    <row r="2699" ht="15.75" customHeight="1" x14ac:dyDescent="0.3"/>
    <row r="2700" ht="15.75" customHeight="1" x14ac:dyDescent="0.3"/>
    <row r="2701" ht="15.75" customHeight="1" x14ac:dyDescent="0.3"/>
    <row r="2702" ht="15.75" customHeight="1" x14ac:dyDescent="0.3"/>
    <row r="2703" ht="15.75" customHeight="1" x14ac:dyDescent="0.3"/>
    <row r="2704" ht="15.75" customHeight="1" x14ac:dyDescent="0.3"/>
    <row r="2705" ht="15.75" customHeight="1" x14ac:dyDescent="0.3"/>
    <row r="2706" ht="15.75" customHeight="1" x14ac:dyDescent="0.3"/>
    <row r="2707" ht="15.75" customHeight="1" x14ac:dyDescent="0.3"/>
    <row r="2708" ht="15.75" customHeight="1" x14ac:dyDescent="0.3"/>
    <row r="2709" ht="15.75" customHeight="1" x14ac:dyDescent="0.3"/>
    <row r="2710" ht="15.75" customHeight="1" x14ac:dyDescent="0.3"/>
    <row r="2711" ht="15.75" customHeight="1" x14ac:dyDescent="0.3"/>
    <row r="2712" ht="15.75" customHeight="1" x14ac:dyDescent="0.3"/>
    <row r="2713" ht="15.75" customHeight="1" x14ac:dyDescent="0.3"/>
    <row r="2714" ht="15.75" customHeight="1" x14ac:dyDescent="0.3"/>
    <row r="2715" ht="15.75" customHeight="1" x14ac:dyDescent="0.3"/>
    <row r="2716" ht="15.75" customHeight="1" x14ac:dyDescent="0.3"/>
    <row r="2717" ht="15.75" customHeight="1" x14ac:dyDescent="0.3"/>
    <row r="2718" ht="15.75" customHeight="1" x14ac:dyDescent="0.3"/>
    <row r="2719" ht="15.75" customHeight="1" x14ac:dyDescent="0.3"/>
    <row r="2720" ht="15.75" customHeight="1" x14ac:dyDescent="0.3"/>
    <row r="2721" ht="15.75" customHeight="1" x14ac:dyDescent="0.3"/>
    <row r="2722" ht="15.75" customHeight="1" x14ac:dyDescent="0.3"/>
    <row r="2723" ht="15.75" customHeight="1" x14ac:dyDescent="0.3"/>
    <row r="2724" ht="15.75" customHeight="1" x14ac:dyDescent="0.3"/>
    <row r="2725" ht="15.75" customHeight="1" x14ac:dyDescent="0.3"/>
    <row r="2726" ht="15.75" customHeight="1" x14ac:dyDescent="0.3"/>
    <row r="2727" ht="15.75" customHeight="1" x14ac:dyDescent="0.3"/>
    <row r="2728" ht="15.75" customHeight="1" x14ac:dyDescent="0.3"/>
    <row r="2729" ht="15.75" customHeight="1" x14ac:dyDescent="0.3"/>
    <row r="2730" ht="15.75" customHeight="1" x14ac:dyDescent="0.3"/>
    <row r="2731" ht="15.75" customHeight="1" x14ac:dyDescent="0.3"/>
    <row r="2732" ht="15.75" customHeight="1" x14ac:dyDescent="0.3"/>
    <row r="2733" ht="15.75" customHeight="1" x14ac:dyDescent="0.3"/>
    <row r="2734" ht="15.75" customHeight="1" x14ac:dyDescent="0.3"/>
    <row r="2735" ht="15.75" customHeight="1" x14ac:dyDescent="0.3"/>
    <row r="2736" ht="15.75" customHeight="1" x14ac:dyDescent="0.3"/>
    <row r="2737" ht="15.75" customHeight="1" x14ac:dyDescent="0.3"/>
    <row r="2738" ht="15.75" customHeight="1" x14ac:dyDescent="0.3"/>
    <row r="2739" ht="15.75" customHeight="1" x14ac:dyDescent="0.3"/>
    <row r="2740" ht="15.75" customHeight="1" x14ac:dyDescent="0.3"/>
    <row r="2741" ht="15.75" customHeight="1" x14ac:dyDescent="0.3"/>
    <row r="2742" ht="15.75" customHeight="1" x14ac:dyDescent="0.3"/>
    <row r="2743" ht="15.75" customHeight="1" x14ac:dyDescent="0.3"/>
    <row r="2744" ht="15.75" customHeight="1" x14ac:dyDescent="0.3"/>
    <row r="2745" ht="15.75" customHeight="1" x14ac:dyDescent="0.3"/>
    <row r="2746" ht="15.75" customHeight="1" x14ac:dyDescent="0.3"/>
    <row r="2747" ht="15.75" customHeight="1" x14ac:dyDescent="0.3"/>
    <row r="2748" ht="15.75" customHeight="1" x14ac:dyDescent="0.3"/>
    <row r="2749" ht="15.75" customHeight="1" x14ac:dyDescent="0.3"/>
    <row r="2750" ht="15.75" customHeight="1" x14ac:dyDescent="0.3"/>
    <row r="2751" ht="15.75" customHeight="1" x14ac:dyDescent="0.3"/>
    <row r="2752" ht="15.75" customHeight="1" x14ac:dyDescent="0.3"/>
    <row r="2753" ht="15.75" customHeight="1" x14ac:dyDescent="0.3"/>
    <row r="2754" ht="15.75" customHeight="1" x14ac:dyDescent="0.3"/>
    <row r="2755" ht="15.75" customHeight="1" x14ac:dyDescent="0.3"/>
    <row r="2756" ht="15.75" customHeight="1" x14ac:dyDescent="0.3"/>
    <row r="2757" ht="15.75" customHeight="1" x14ac:dyDescent="0.3"/>
    <row r="2758" ht="15.75" customHeight="1" x14ac:dyDescent="0.3"/>
    <row r="2759" ht="15.75" customHeight="1" x14ac:dyDescent="0.3"/>
    <row r="2760" ht="15.75" customHeight="1" x14ac:dyDescent="0.3"/>
    <row r="2761" ht="15.75" customHeight="1" x14ac:dyDescent="0.3"/>
    <row r="2762" ht="15.75" customHeight="1" x14ac:dyDescent="0.3"/>
    <row r="2763" ht="15.75" customHeight="1" x14ac:dyDescent="0.3"/>
    <row r="2764" ht="15.75" customHeight="1" x14ac:dyDescent="0.3"/>
    <row r="2765" ht="15.75" customHeight="1" x14ac:dyDescent="0.3"/>
    <row r="2766" ht="15.75" customHeight="1" x14ac:dyDescent="0.3"/>
    <row r="2767" ht="15.75" customHeight="1" x14ac:dyDescent="0.3"/>
    <row r="2768" ht="15.75" customHeight="1" x14ac:dyDescent="0.3"/>
    <row r="2769" ht="15.75" customHeight="1" x14ac:dyDescent="0.3"/>
    <row r="2770" ht="15.75" customHeight="1" x14ac:dyDescent="0.3"/>
    <row r="2771" ht="15.75" customHeight="1" x14ac:dyDescent="0.3"/>
    <row r="2772" ht="15.75" customHeight="1" x14ac:dyDescent="0.3"/>
    <row r="2773" ht="15.75" customHeight="1" x14ac:dyDescent="0.3"/>
    <row r="2774" ht="15.75" customHeight="1" x14ac:dyDescent="0.3"/>
    <row r="2775" ht="15.75" customHeight="1" x14ac:dyDescent="0.3"/>
    <row r="2776" ht="15.75" customHeight="1" x14ac:dyDescent="0.3"/>
    <row r="2777" ht="15.75" customHeight="1" x14ac:dyDescent="0.3"/>
    <row r="2778" ht="15.75" customHeight="1" x14ac:dyDescent="0.3"/>
    <row r="2779" ht="15.75" customHeight="1" x14ac:dyDescent="0.3"/>
    <row r="2780" ht="15.75" customHeight="1" x14ac:dyDescent="0.3"/>
    <row r="2781" ht="15.75" customHeight="1" x14ac:dyDescent="0.3"/>
    <row r="2782" ht="15.75" customHeight="1" x14ac:dyDescent="0.3"/>
    <row r="2783" ht="15.75" customHeight="1" x14ac:dyDescent="0.3"/>
    <row r="2784" ht="15.75" customHeight="1" x14ac:dyDescent="0.3"/>
    <row r="2785" ht="15.75" customHeight="1" x14ac:dyDescent="0.3"/>
    <row r="2786" ht="15.75" customHeight="1" x14ac:dyDescent="0.3"/>
    <row r="2787" ht="15.75" customHeight="1" x14ac:dyDescent="0.3"/>
    <row r="2788" ht="15.75" customHeight="1" x14ac:dyDescent="0.3"/>
    <row r="2789" ht="15.75" customHeight="1" x14ac:dyDescent="0.3"/>
    <row r="2790" ht="15.75" customHeight="1" x14ac:dyDescent="0.3"/>
    <row r="2791" ht="15.75" customHeight="1" x14ac:dyDescent="0.3"/>
    <row r="2792" ht="15.75" customHeight="1" x14ac:dyDescent="0.3"/>
    <row r="2793" ht="15.75" customHeight="1" x14ac:dyDescent="0.3"/>
    <row r="2794" ht="15.75" customHeight="1" x14ac:dyDescent="0.3"/>
    <row r="2795" ht="15.75" customHeight="1" x14ac:dyDescent="0.3"/>
    <row r="2796" ht="15.75" customHeight="1" x14ac:dyDescent="0.3"/>
    <row r="2797" ht="15.75" customHeight="1" x14ac:dyDescent="0.3"/>
    <row r="2798" ht="15.75" customHeight="1" x14ac:dyDescent="0.3"/>
    <row r="2799" ht="15.75" customHeight="1" x14ac:dyDescent="0.3"/>
    <row r="2800" ht="15.75" customHeight="1" x14ac:dyDescent="0.3"/>
    <row r="2801" ht="15.75" customHeight="1" x14ac:dyDescent="0.3"/>
    <row r="2802" ht="15.75" customHeight="1" x14ac:dyDescent="0.3"/>
    <row r="2803" ht="15.75" customHeight="1" x14ac:dyDescent="0.3"/>
    <row r="2804" ht="15.75" customHeight="1" x14ac:dyDescent="0.3"/>
    <row r="2805" ht="15.75" customHeight="1" x14ac:dyDescent="0.3"/>
    <row r="2806" ht="15.75" customHeight="1" x14ac:dyDescent="0.3"/>
    <row r="2807" ht="15.75" customHeight="1" x14ac:dyDescent="0.3"/>
    <row r="2808" ht="15.75" customHeight="1" x14ac:dyDescent="0.3"/>
    <row r="2809" ht="15.75" customHeight="1" x14ac:dyDescent="0.3"/>
    <row r="2810" ht="15.75" customHeight="1" x14ac:dyDescent="0.3"/>
    <row r="2811" ht="15.75" customHeight="1" x14ac:dyDescent="0.3"/>
    <row r="2812" ht="15.75" customHeight="1" x14ac:dyDescent="0.3"/>
    <row r="2813" ht="15.75" customHeight="1" x14ac:dyDescent="0.3"/>
    <row r="2814" ht="15.75" customHeight="1" x14ac:dyDescent="0.3"/>
    <row r="2815" ht="15.75" customHeight="1" x14ac:dyDescent="0.3"/>
    <row r="2816" ht="15.75" customHeight="1" x14ac:dyDescent="0.3"/>
    <row r="2817" ht="15.75" customHeight="1" x14ac:dyDescent="0.3"/>
    <row r="2818" ht="15.75" customHeight="1" x14ac:dyDescent="0.3"/>
    <row r="2819" ht="15.75" customHeight="1" x14ac:dyDescent="0.3"/>
    <row r="2820" ht="15.75" customHeight="1" x14ac:dyDescent="0.3"/>
    <row r="2821" ht="15.75" customHeight="1" x14ac:dyDescent="0.3"/>
    <row r="2822" ht="15.75" customHeight="1" x14ac:dyDescent="0.3"/>
    <row r="2823" ht="15.75" customHeight="1" x14ac:dyDescent="0.3"/>
    <row r="2824" ht="15.75" customHeight="1" x14ac:dyDescent="0.3"/>
    <row r="2825" ht="15.75" customHeight="1" x14ac:dyDescent="0.3"/>
    <row r="2826" ht="15.75" customHeight="1" x14ac:dyDescent="0.3"/>
    <row r="2827" ht="15.75" customHeight="1" x14ac:dyDescent="0.3"/>
    <row r="2828" ht="15.75" customHeight="1" x14ac:dyDescent="0.3"/>
    <row r="2829" ht="15.75" customHeight="1" x14ac:dyDescent="0.3"/>
    <row r="2830" ht="15.75" customHeight="1" x14ac:dyDescent="0.3"/>
    <row r="2831" ht="15.75" customHeight="1" x14ac:dyDescent="0.3"/>
    <row r="2832" ht="15.75" customHeight="1" x14ac:dyDescent="0.3"/>
    <row r="2833" ht="15.75" customHeight="1" x14ac:dyDescent="0.3"/>
    <row r="2834" ht="15.75" customHeight="1" x14ac:dyDescent="0.3"/>
    <row r="2835" ht="15.75" customHeight="1" x14ac:dyDescent="0.3"/>
    <row r="2836" ht="15.75" customHeight="1" x14ac:dyDescent="0.3"/>
    <row r="2837" ht="15.75" customHeight="1" x14ac:dyDescent="0.3"/>
    <row r="2838" ht="15.75" customHeight="1" x14ac:dyDescent="0.3"/>
    <row r="2839" ht="15.75" customHeight="1" x14ac:dyDescent="0.3"/>
    <row r="2840" ht="15.75" customHeight="1" x14ac:dyDescent="0.3"/>
    <row r="2841" ht="15.75" customHeight="1" x14ac:dyDescent="0.3"/>
    <row r="2842" ht="15.75" customHeight="1" x14ac:dyDescent="0.3"/>
    <row r="2843" ht="15.75" customHeight="1" x14ac:dyDescent="0.3"/>
    <row r="2844" ht="15.75" customHeight="1" x14ac:dyDescent="0.3"/>
    <row r="2845" ht="15.75" customHeight="1" x14ac:dyDescent="0.3"/>
    <row r="2846" ht="15.75" customHeight="1" x14ac:dyDescent="0.3"/>
    <row r="2847" ht="15.75" customHeight="1" x14ac:dyDescent="0.3"/>
    <row r="2848" ht="15.75" customHeight="1" x14ac:dyDescent="0.3"/>
    <row r="2849" ht="15.75" customHeight="1" x14ac:dyDescent="0.3"/>
    <row r="2850" ht="15.75" customHeight="1" x14ac:dyDescent="0.3"/>
    <row r="2851" ht="15.75" customHeight="1" x14ac:dyDescent="0.3"/>
    <row r="2852" ht="15.75" customHeight="1" x14ac:dyDescent="0.3"/>
    <row r="2853" ht="15.75" customHeight="1" x14ac:dyDescent="0.3"/>
    <row r="2854" ht="15.75" customHeight="1" x14ac:dyDescent="0.3"/>
    <row r="2855" ht="15.75" customHeight="1" x14ac:dyDescent="0.3"/>
    <row r="2856" ht="15.75" customHeight="1" x14ac:dyDescent="0.3"/>
    <row r="2857" ht="15.75" customHeight="1" x14ac:dyDescent="0.3"/>
    <row r="2858" ht="15.75" customHeight="1" x14ac:dyDescent="0.3"/>
    <row r="2859" ht="15.75" customHeight="1" x14ac:dyDescent="0.3"/>
    <row r="2860" ht="15.75" customHeight="1" x14ac:dyDescent="0.3"/>
    <row r="2861" ht="15.75" customHeight="1" x14ac:dyDescent="0.3"/>
    <row r="2862" ht="15.75" customHeight="1" x14ac:dyDescent="0.3"/>
    <row r="2863" ht="15.75" customHeight="1" x14ac:dyDescent="0.3"/>
    <row r="2864" ht="15.75" customHeight="1" x14ac:dyDescent="0.3"/>
    <row r="2865" ht="15.75" customHeight="1" x14ac:dyDescent="0.3"/>
    <row r="2866" ht="15.75" customHeight="1" x14ac:dyDescent="0.3"/>
    <row r="2867" ht="15.75" customHeight="1" x14ac:dyDescent="0.3"/>
    <row r="2868" ht="15.75" customHeight="1" x14ac:dyDescent="0.3"/>
    <row r="2869" ht="15.75" customHeight="1" x14ac:dyDescent="0.3"/>
    <row r="2870" ht="15.75" customHeight="1" x14ac:dyDescent="0.3"/>
    <row r="2871" ht="15.75" customHeight="1" x14ac:dyDescent="0.3"/>
    <row r="2872" ht="15.75" customHeight="1" x14ac:dyDescent="0.3"/>
    <row r="2873" ht="15.75" customHeight="1" x14ac:dyDescent="0.3"/>
    <row r="2874" ht="15.75" customHeight="1" x14ac:dyDescent="0.3"/>
    <row r="2875" ht="15.75" customHeight="1" x14ac:dyDescent="0.3"/>
    <row r="2876" ht="15.75" customHeight="1" x14ac:dyDescent="0.3"/>
    <row r="2877" ht="15.75" customHeight="1" x14ac:dyDescent="0.3"/>
    <row r="2878" ht="15.75" customHeight="1" x14ac:dyDescent="0.3"/>
    <row r="2879" ht="15.75" customHeight="1" x14ac:dyDescent="0.3"/>
    <row r="2880" ht="15.75" customHeight="1" x14ac:dyDescent="0.3"/>
    <row r="2881" ht="15.75" customHeight="1" x14ac:dyDescent="0.3"/>
    <row r="2882" ht="15.75" customHeight="1" x14ac:dyDescent="0.3"/>
    <row r="2883" ht="15.75" customHeight="1" x14ac:dyDescent="0.3"/>
    <row r="2884" ht="15.75" customHeight="1" x14ac:dyDescent="0.3"/>
    <row r="2885" ht="15.75" customHeight="1" x14ac:dyDescent="0.3"/>
    <row r="2886" ht="15.75" customHeight="1" x14ac:dyDescent="0.3"/>
    <row r="2887" ht="15.75" customHeight="1" x14ac:dyDescent="0.3"/>
    <row r="2888" ht="15.75" customHeight="1" x14ac:dyDescent="0.3"/>
    <row r="2889" ht="15.75" customHeight="1" x14ac:dyDescent="0.3"/>
    <row r="2890" ht="15.75" customHeight="1" x14ac:dyDescent="0.3"/>
    <row r="2891" ht="15.75" customHeight="1" x14ac:dyDescent="0.3"/>
    <row r="2892" ht="15.75" customHeight="1" x14ac:dyDescent="0.3"/>
    <row r="2893" ht="15.75" customHeight="1" x14ac:dyDescent="0.3"/>
    <row r="2894" ht="15.75" customHeight="1" x14ac:dyDescent="0.3"/>
    <row r="2895" ht="15.75" customHeight="1" x14ac:dyDescent="0.3"/>
    <row r="2896" ht="15.75" customHeight="1" x14ac:dyDescent="0.3"/>
    <row r="2897" ht="15.75" customHeight="1" x14ac:dyDescent="0.3"/>
    <row r="2898" ht="15.75" customHeight="1" x14ac:dyDescent="0.3"/>
    <row r="2899" ht="15.75" customHeight="1" x14ac:dyDescent="0.3"/>
    <row r="2900" ht="15.75" customHeight="1" x14ac:dyDescent="0.3"/>
    <row r="2901" ht="15.75" customHeight="1" x14ac:dyDescent="0.3"/>
    <row r="2902" ht="15.75" customHeight="1" x14ac:dyDescent="0.3"/>
    <row r="2903" ht="15.75" customHeight="1" x14ac:dyDescent="0.3"/>
    <row r="2904" ht="15.75" customHeight="1" x14ac:dyDescent="0.3"/>
    <row r="2905" ht="15.75" customHeight="1" x14ac:dyDescent="0.3"/>
    <row r="2906" ht="15.75" customHeight="1" x14ac:dyDescent="0.3"/>
    <row r="2907" ht="15.75" customHeight="1" x14ac:dyDescent="0.3"/>
    <row r="2908" ht="15.75" customHeight="1" x14ac:dyDescent="0.3"/>
    <row r="2909" ht="15.75" customHeight="1" x14ac:dyDescent="0.3"/>
    <row r="2910" ht="15.75" customHeight="1" x14ac:dyDescent="0.3"/>
    <row r="2911" ht="15.75" customHeight="1" x14ac:dyDescent="0.3"/>
    <row r="2912" ht="15.75" customHeight="1" x14ac:dyDescent="0.3"/>
    <row r="2913" ht="15.75" customHeight="1" x14ac:dyDescent="0.3"/>
    <row r="2914" ht="15.75" customHeight="1" x14ac:dyDescent="0.3"/>
    <row r="2915" ht="15.75" customHeight="1" x14ac:dyDescent="0.3"/>
    <row r="2916" ht="15.75" customHeight="1" x14ac:dyDescent="0.3"/>
    <row r="2917" ht="15.75" customHeight="1" x14ac:dyDescent="0.3"/>
    <row r="2918" ht="15.75" customHeight="1" x14ac:dyDescent="0.3"/>
    <row r="2919" ht="15.75" customHeight="1" x14ac:dyDescent="0.3"/>
    <row r="2920" ht="15.75" customHeight="1" x14ac:dyDescent="0.3"/>
    <row r="2921" ht="15.75" customHeight="1" x14ac:dyDescent="0.3"/>
    <row r="2922" ht="15.75" customHeight="1" x14ac:dyDescent="0.3"/>
    <row r="2923" ht="15.75" customHeight="1" x14ac:dyDescent="0.3"/>
    <row r="2924" ht="15.75" customHeight="1" x14ac:dyDescent="0.3"/>
    <row r="2925" ht="15.75" customHeight="1" x14ac:dyDescent="0.3"/>
    <row r="2926" ht="15.75" customHeight="1" x14ac:dyDescent="0.3"/>
    <row r="2927" ht="15.75" customHeight="1" x14ac:dyDescent="0.3"/>
    <row r="2928" ht="15.75" customHeight="1" x14ac:dyDescent="0.3"/>
    <row r="2929" ht="15.75" customHeight="1" x14ac:dyDescent="0.3"/>
    <row r="2930" ht="15.75" customHeight="1" x14ac:dyDescent="0.3"/>
    <row r="2931" ht="15.75" customHeight="1" x14ac:dyDescent="0.3"/>
    <row r="2932" ht="15.75" customHeight="1" x14ac:dyDescent="0.3"/>
    <row r="2933" ht="15.75" customHeight="1" x14ac:dyDescent="0.3"/>
    <row r="2934" ht="15.75" customHeight="1" x14ac:dyDescent="0.3"/>
    <row r="2935" ht="15.75" customHeight="1" x14ac:dyDescent="0.3"/>
    <row r="2936" ht="15.75" customHeight="1" x14ac:dyDescent="0.3"/>
    <row r="2937" ht="15.75" customHeight="1" x14ac:dyDescent="0.3"/>
    <row r="2938" ht="15.75" customHeight="1" x14ac:dyDescent="0.3"/>
    <row r="2939" ht="15.75" customHeight="1" x14ac:dyDescent="0.3"/>
    <row r="2940" ht="15.75" customHeight="1" x14ac:dyDescent="0.3"/>
    <row r="2941" ht="15.75" customHeight="1" x14ac:dyDescent="0.3"/>
    <row r="2942" ht="15.75" customHeight="1" x14ac:dyDescent="0.3"/>
    <row r="2943" ht="15.75" customHeight="1" x14ac:dyDescent="0.3"/>
    <row r="2944" ht="15.75" customHeight="1" x14ac:dyDescent="0.3"/>
    <row r="2945" ht="15.75" customHeight="1" x14ac:dyDescent="0.3"/>
    <row r="2946" ht="15.75" customHeight="1" x14ac:dyDescent="0.3"/>
    <row r="2947" ht="15.75" customHeight="1" x14ac:dyDescent="0.3"/>
    <row r="2948" ht="15.75" customHeight="1" x14ac:dyDescent="0.3"/>
    <row r="2949" ht="15.75" customHeight="1" x14ac:dyDescent="0.3"/>
    <row r="2950" ht="15.75" customHeight="1" x14ac:dyDescent="0.3"/>
    <row r="2951" ht="15.75" customHeight="1" x14ac:dyDescent="0.3"/>
    <row r="2952" ht="15.75" customHeight="1" x14ac:dyDescent="0.3"/>
    <row r="2953" ht="15.75" customHeight="1" x14ac:dyDescent="0.3"/>
    <row r="2954" ht="15.75" customHeight="1" x14ac:dyDescent="0.3"/>
    <row r="2955" ht="15.75" customHeight="1" x14ac:dyDescent="0.3"/>
    <row r="2956" ht="15.75" customHeight="1" x14ac:dyDescent="0.3"/>
    <row r="2957" ht="15.75" customHeight="1" x14ac:dyDescent="0.3"/>
    <row r="2958" ht="15.75" customHeight="1" x14ac:dyDescent="0.3"/>
    <row r="2959" ht="15.75" customHeight="1" x14ac:dyDescent="0.3"/>
    <row r="2960" ht="15.75" customHeight="1" x14ac:dyDescent="0.3"/>
    <row r="2961" ht="15.75" customHeight="1" x14ac:dyDescent="0.3"/>
    <row r="2962" ht="15.75" customHeight="1" x14ac:dyDescent="0.3"/>
    <row r="2963" ht="15.75" customHeight="1" x14ac:dyDescent="0.3"/>
    <row r="2964" ht="15.75" customHeight="1" x14ac:dyDescent="0.3"/>
    <row r="2965" ht="15.75" customHeight="1" x14ac:dyDescent="0.3"/>
    <row r="2966" ht="15.75" customHeight="1" x14ac:dyDescent="0.3"/>
    <row r="2967" ht="15.75" customHeight="1" x14ac:dyDescent="0.3"/>
    <row r="2968" ht="15.75" customHeight="1" x14ac:dyDescent="0.3"/>
    <row r="2969" ht="15.75" customHeight="1" x14ac:dyDescent="0.3"/>
    <row r="2970" ht="15.75" customHeight="1" x14ac:dyDescent="0.3"/>
    <row r="2971" ht="15.75" customHeight="1" x14ac:dyDescent="0.3"/>
    <row r="2972" ht="15.75" customHeight="1" x14ac:dyDescent="0.3"/>
    <row r="2973" ht="15.75" customHeight="1" x14ac:dyDescent="0.3"/>
    <row r="2974" ht="15.75" customHeight="1" x14ac:dyDescent="0.3"/>
    <row r="2975" ht="15.75" customHeight="1" x14ac:dyDescent="0.3"/>
    <row r="2976" ht="15.75" customHeight="1" x14ac:dyDescent="0.3"/>
    <row r="2977" ht="15.75" customHeight="1" x14ac:dyDescent="0.3"/>
    <row r="2978" ht="15.75" customHeight="1" x14ac:dyDescent="0.3"/>
    <row r="2979" ht="15.75" customHeight="1" x14ac:dyDescent="0.3"/>
    <row r="2980" ht="15.75" customHeight="1" x14ac:dyDescent="0.3"/>
    <row r="2981" ht="15.75" customHeight="1" x14ac:dyDescent="0.3"/>
    <row r="2982" ht="15.75" customHeight="1" x14ac:dyDescent="0.3"/>
    <row r="2983" ht="15.75" customHeight="1" x14ac:dyDescent="0.3"/>
    <row r="2984" ht="15.75" customHeight="1" x14ac:dyDescent="0.3"/>
    <row r="2985" ht="15.75" customHeight="1" x14ac:dyDescent="0.3"/>
    <row r="2986" ht="15.75" customHeight="1" x14ac:dyDescent="0.3"/>
    <row r="2987" ht="15.75" customHeight="1" x14ac:dyDescent="0.3"/>
    <row r="2988" ht="15.75" customHeight="1" x14ac:dyDescent="0.3"/>
    <row r="2989" ht="15.75" customHeight="1" x14ac:dyDescent="0.3"/>
    <row r="2990" ht="15.75" customHeight="1" x14ac:dyDescent="0.3"/>
    <row r="2991" ht="15.75" customHeight="1" x14ac:dyDescent="0.3"/>
    <row r="2992" ht="15.75" customHeight="1" x14ac:dyDescent="0.3"/>
    <row r="2993" ht="15.75" customHeight="1" x14ac:dyDescent="0.3"/>
    <row r="2994" ht="15.75" customHeight="1" x14ac:dyDescent="0.3"/>
    <row r="2995" ht="15.75" customHeight="1" x14ac:dyDescent="0.3"/>
    <row r="2996" ht="15.75" customHeight="1" x14ac:dyDescent="0.3"/>
    <row r="2997" ht="15.75" customHeight="1" x14ac:dyDescent="0.3"/>
    <row r="2998" ht="15.75" customHeight="1" x14ac:dyDescent="0.3"/>
    <row r="2999" ht="15.75" customHeight="1" x14ac:dyDescent="0.3"/>
    <row r="3000" ht="15.75" customHeight="1" x14ac:dyDescent="0.3"/>
    <row r="3001" ht="15.75" customHeight="1" x14ac:dyDescent="0.3"/>
    <row r="3002" ht="15.75" customHeight="1" x14ac:dyDescent="0.3"/>
    <row r="3003" ht="15.75" customHeight="1" x14ac:dyDescent="0.3"/>
    <row r="3004" ht="15.75" customHeight="1" x14ac:dyDescent="0.3"/>
    <row r="3005" ht="15.75" customHeight="1" x14ac:dyDescent="0.3"/>
    <row r="3006" ht="15.75" customHeight="1" x14ac:dyDescent="0.3"/>
    <row r="3007" ht="15.75" customHeight="1" x14ac:dyDescent="0.3"/>
    <row r="3008" ht="15.75" customHeight="1" x14ac:dyDescent="0.3"/>
    <row r="3009" ht="15.75" customHeight="1" x14ac:dyDescent="0.3"/>
    <row r="3010" ht="15.75" customHeight="1" x14ac:dyDescent="0.3"/>
    <row r="3011" ht="15.75" customHeight="1" x14ac:dyDescent="0.3"/>
    <row r="3012" ht="15.75" customHeight="1" x14ac:dyDescent="0.3"/>
    <row r="3013" ht="15.75" customHeight="1" x14ac:dyDescent="0.3"/>
    <row r="3014" ht="15.75" customHeight="1" x14ac:dyDescent="0.3"/>
    <row r="3015" ht="15.75" customHeight="1" x14ac:dyDescent="0.3"/>
    <row r="3016" ht="15.75" customHeight="1" x14ac:dyDescent="0.3"/>
    <row r="3017" ht="15.75" customHeight="1" x14ac:dyDescent="0.3"/>
    <row r="3018" ht="15.75" customHeight="1" x14ac:dyDescent="0.3"/>
    <row r="3019" ht="15.75" customHeight="1" x14ac:dyDescent="0.3"/>
    <row r="3020" ht="15.75" customHeight="1" x14ac:dyDescent="0.3"/>
    <row r="3021" ht="15.75" customHeight="1" x14ac:dyDescent="0.3"/>
    <row r="3022" ht="15.75" customHeight="1" x14ac:dyDescent="0.3"/>
    <row r="3023" ht="15.75" customHeight="1" x14ac:dyDescent="0.3"/>
    <row r="3024" ht="15.75" customHeight="1" x14ac:dyDescent="0.3"/>
    <row r="3025" ht="15.75" customHeight="1" x14ac:dyDescent="0.3"/>
    <row r="3026" ht="15.75" customHeight="1" x14ac:dyDescent="0.3"/>
    <row r="3027" ht="15.75" customHeight="1" x14ac:dyDescent="0.3"/>
    <row r="3028" ht="15.75" customHeight="1" x14ac:dyDescent="0.3"/>
    <row r="3029" ht="15.75" customHeight="1" x14ac:dyDescent="0.3"/>
    <row r="3030" ht="15.75" customHeight="1" x14ac:dyDescent="0.3"/>
    <row r="3031" ht="15.75" customHeight="1" x14ac:dyDescent="0.3"/>
    <row r="3032" ht="15.75" customHeight="1" x14ac:dyDescent="0.3"/>
    <row r="3033" ht="15.75" customHeight="1" x14ac:dyDescent="0.3"/>
    <row r="3034" ht="15.75" customHeight="1" x14ac:dyDescent="0.3"/>
    <row r="3035" ht="15.75" customHeight="1" x14ac:dyDescent="0.3"/>
    <row r="3036" ht="15.75" customHeight="1" x14ac:dyDescent="0.3"/>
    <row r="3037" ht="15.75" customHeight="1" x14ac:dyDescent="0.3"/>
    <row r="3038" ht="15.75" customHeight="1" x14ac:dyDescent="0.3"/>
    <row r="3039" ht="15.75" customHeight="1" x14ac:dyDescent="0.3"/>
    <row r="3040" ht="15.75" customHeight="1" x14ac:dyDescent="0.3"/>
    <row r="3041" ht="15.75" customHeight="1" x14ac:dyDescent="0.3"/>
    <row r="3042" ht="15.75" customHeight="1" x14ac:dyDescent="0.3"/>
    <row r="3043" ht="15.75" customHeight="1" x14ac:dyDescent="0.3"/>
    <row r="3044" ht="15.75" customHeight="1" x14ac:dyDescent="0.3"/>
    <row r="3045" ht="15.75" customHeight="1" x14ac:dyDescent="0.3"/>
    <row r="3046" ht="15.75" customHeight="1" x14ac:dyDescent="0.3"/>
    <row r="3047" ht="15.75" customHeight="1" x14ac:dyDescent="0.3"/>
    <row r="3048" ht="15.75" customHeight="1" x14ac:dyDescent="0.3"/>
    <row r="3049" ht="15.75" customHeight="1" x14ac:dyDescent="0.3"/>
    <row r="3050" ht="15.75" customHeight="1" x14ac:dyDescent="0.3"/>
    <row r="3051" ht="15.75" customHeight="1" x14ac:dyDescent="0.3"/>
    <row r="3052" ht="15.75" customHeight="1" x14ac:dyDescent="0.3"/>
    <row r="3053" ht="15.75" customHeight="1" x14ac:dyDescent="0.3"/>
    <row r="3054" ht="15.75" customHeight="1" x14ac:dyDescent="0.3"/>
    <row r="3055" ht="15.75" customHeight="1" x14ac:dyDescent="0.3"/>
    <row r="3056" ht="15.75" customHeight="1" x14ac:dyDescent="0.3"/>
    <row r="3057" ht="15.75" customHeight="1" x14ac:dyDescent="0.3"/>
    <row r="3058" ht="15.75" customHeight="1" x14ac:dyDescent="0.3"/>
    <row r="3059" ht="15.75" customHeight="1" x14ac:dyDescent="0.3"/>
    <row r="3060" ht="15.75" customHeight="1" x14ac:dyDescent="0.3"/>
    <row r="3061" ht="15.75" customHeight="1" x14ac:dyDescent="0.3"/>
    <row r="3062" ht="15.75" customHeight="1" x14ac:dyDescent="0.3"/>
    <row r="3063" ht="15.75" customHeight="1" x14ac:dyDescent="0.3"/>
    <row r="3064" ht="15.75" customHeight="1" x14ac:dyDescent="0.3"/>
    <row r="3065" ht="15.75" customHeight="1" x14ac:dyDescent="0.3"/>
    <row r="3066" ht="15.75" customHeight="1" x14ac:dyDescent="0.3"/>
    <row r="3067" ht="15.75" customHeight="1" x14ac:dyDescent="0.3"/>
    <row r="3068" ht="15.75" customHeight="1" x14ac:dyDescent="0.3"/>
    <row r="3069" ht="15.75" customHeight="1" x14ac:dyDescent="0.3"/>
    <row r="3070" ht="15.75" customHeight="1" x14ac:dyDescent="0.3"/>
    <row r="3071" ht="15.75" customHeight="1" x14ac:dyDescent="0.3"/>
    <row r="3072" ht="15.75" customHeight="1" x14ac:dyDescent="0.3"/>
    <row r="3073" ht="15.75" customHeight="1" x14ac:dyDescent="0.3"/>
    <row r="3074" ht="15.75" customHeight="1" x14ac:dyDescent="0.3"/>
    <row r="3075" ht="15.75" customHeight="1" x14ac:dyDescent="0.3"/>
    <row r="3076" ht="15.75" customHeight="1" x14ac:dyDescent="0.3"/>
    <row r="3077" ht="15.75" customHeight="1" x14ac:dyDescent="0.3"/>
    <row r="3078" ht="15.75" customHeight="1" x14ac:dyDescent="0.3"/>
    <row r="3079" ht="15.75" customHeight="1" x14ac:dyDescent="0.3"/>
    <row r="3080" ht="15.75" customHeight="1" x14ac:dyDescent="0.3"/>
    <row r="3081" ht="15.75" customHeight="1" x14ac:dyDescent="0.3"/>
    <row r="3082" ht="15.75" customHeight="1" x14ac:dyDescent="0.3"/>
    <row r="3083" ht="15.75" customHeight="1" x14ac:dyDescent="0.3"/>
    <row r="3084" ht="15.75" customHeight="1" x14ac:dyDescent="0.3"/>
    <row r="3085" ht="15.75" customHeight="1" x14ac:dyDescent="0.3"/>
    <row r="3086" ht="15.75" customHeight="1" x14ac:dyDescent="0.3"/>
    <row r="3087" ht="15.75" customHeight="1" x14ac:dyDescent="0.3"/>
    <row r="3088" ht="15.75" customHeight="1" x14ac:dyDescent="0.3"/>
    <row r="3089" ht="15.75" customHeight="1" x14ac:dyDescent="0.3"/>
    <row r="3090" ht="15.75" customHeight="1" x14ac:dyDescent="0.3"/>
    <row r="3091" ht="15.75" customHeight="1" x14ac:dyDescent="0.3"/>
    <row r="3092" ht="15.75" customHeight="1" x14ac:dyDescent="0.3"/>
    <row r="3093" ht="15.75" customHeight="1" x14ac:dyDescent="0.3"/>
    <row r="3094" ht="15.75" customHeight="1" x14ac:dyDescent="0.3"/>
    <row r="3095" ht="15.75" customHeight="1" x14ac:dyDescent="0.3"/>
    <row r="3096" ht="15.75" customHeight="1" x14ac:dyDescent="0.3"/>
    <row r="3097" ht="15.75" customHeight="1" x14ac:dyDescent="0.3"/>
    <row r="3098" ht="15.75" customHeight="1" x14ac:dyDescent="0.3"/>
    <row r="3099" ht="15.75" customHeight="1" x14ac:dyDescent="0.3"/>
    <row r="3100" ht="15.75" customHeight="1" x14ac:dyDescent="0.3"/>
    <row r="3101" ht="15.75" customHeight="1" x14ac:dyDescent="0.3"/>
    <row r="3102" ht="15.75" customHeight="1" x14ac:dyDescent="0.3"/>
    <row r="3103" ht="15.75" customHeight="1" x14ac:dyDescent="0.3"/>
    <row r="3104" ht="15.75" customHeight="1" x14ac:dyDescent="0.3"/>
    <row r="3105" ht="15.75" customHeight="1" x14ac:dyDescent="0.3"/>
    <row r="3106" ht="15.75" customHeight="1" x14ac:dyDescent="0.3"/>
    <row r="3107" ht="15.75" customHeight="1" x14ac:dyDescent="0.3"/>
    <row r="3108" ht="15.75" customHeight="1" x14ac:dyDescent="0.3"/>
    <row r="3109" ht="15.75" customHeight="1" x14ac:dyDescent="0.3"/>
    <row r="3110" ht="15.75" customHeight="1" x14ac:dyDescent="0.3"/>
    <row r="3111" ht="15.75" customHeight="1" x14ac:dyDescent="0.3"/>
    <row r="3112" ht="15.75" customHeight="1" x14ac:dyDescent="0.3"/>
    <row r="3113" ht="15.75" customHeight="1" x14ac:dyDescent="0.3"/>
    <row r="3114" ht="15.75" customHeight="1" x14ac:dyDescent="0.3"/>
    <row r="3115" ht="15.75" customHeight="1" x14ac:dyDescent="0.3"/>
    <row r="3116" ht="15.75" customHeight="1" x14ac:dyDescent="0.3"/>
    <row r="3117" ht="15.75" customHeight="1" x14ac:dyDescent="0.3"/>
    <row r="3118" ht="15.75" customHeight="1" x14ac:dyDescent="0.3"/>
    <row r="3119" ht="15.75" customHeight="1" x14ac:dyDescent="0.3"/>
    <row r="3120" ht="15.75" customHeight="1" x14ac:dyDescent="0.3"/>
    <row r="3121" ht="15.75" customHeight="1" x14ac:dyDescent="0.3"/>
    <row r="3122" ht="15.75" customHeight="1" x14ac:dyDescent="0.3"/>
    <row r="3123" ht="15.75" customHeight="1" x14ac:dyDescent="0.3"/>
    <row r="3124" ht="15.75" customHeight="1" x14ac:dyDescent="0.3"/>
    <row r="3125" ht="15.75" customHeight="1" x14ac:dyDescent="0.3"/>
    <row r="3126" ht="15.75" customHeight="1" x14ac:dyDescent="0.3"/>
    <row r="3127" ht="15.75" customHeight="1" x14ac:dyDescent="0.3"/>
    <row r="3128" ht="15.75" customHeight="1" x14ac:dyDescent="0.3"/>
    <row r="3129" ht="15.75" customHeight="1" x14ac:dyDescent="0.3"/>
    <row r="3130" ht="15.75" customHeight="1" x14ac:dyDescent="0.3"/>
    <row r="3131" ht="15.75" customHeight="1" x14ac:dyDescent="0.3"/>
    <row r="3132" ht="15.75" customHeight="1" x14ac:dyDescent="0.3"/>
    <row r="3133" ht="15.75" customHeight="1" x14ac:dyDescent="0.3"/>
    <row r="3134" ht="15.75" customHeight="1" x14ac:dyDescent="0.3"/>
    <row r="3135" ht="15.75" customHeight="1" x14ac:dyDescent="0.3"/>
    <row r="3136" ht="15.75" customHeight="1" x14ac:dyDescent="0.3"/>
    <row r="3137" ht="15.75" customHeight="1" x14ac:dyDescent="0.3"/>
    <row r="3138" ht="15.75" customHeight="1" x14ac:dyDescent="0.3"/>
    <row r="3139" ht="15.75" customHeight="1" x14ac:dyDescent="0.3"/>
    <row r="3140" ht="15.75" customHeight="1" x14ac:dyDescent="0.3"/>
    <row r="3141" ht="15.75" customHeight="1" x14ac:dyDescent="0.3"/>
    <row r="3142" ht="15.75" customHeight="1" x14ac:dyDescent="0.3"/>
    <row r="3143" ht="15.75" customHeight="1" x14ac:dyDescent="0.3"/>
    <row r="3144" ht="15.75" customHeight="1" x14ac:dyDescent="0.3"/>
    <row r="3145" ht="15.75" customHeight="1" x14ac:dyDescent="0.3"/>
    <row r="3146" ht="15.75" customHeight="1" x14ac:dyDescent="0.3"/>
    <row r="3147" ht="15.75" customHeight="1" x14ac:dyDescent="0.3"/>
    <row r="3148" ht="15.75" customHeight="1" x14ac:dyDescent="0.3"/>
    <row r="3149" ht="15.75" customHeight="1" x14ac:dyDescent="0.3"/>
    <row r="3150" ht="15.75" customHeight="1" x14ac:dyDescent="0.3"/>
    <row r="3151" ht="15.75" customHeight="1" x14ac:dyDescent="0.3"/>
    <row r="3152" ht="15.75" customHeight="1" x14ac:dyDescent="0.3"/>
    <row r="3153" ht="15.75" customHeight="1" x14ac:dyDescent="0.3"/>
    <row r="3154" ht="15.75" customHeight="1" x14ac:dyDescent="0.3"/>
    <row r="3155" ht="15.75" customHeight="1" x14ac:dyDescent="0.3"/>
    <row r="3156" ht="15.75" customHeight="1" x14ac:dyDescent="0.3"/>
    <row r="3157" ht="15.75" customHeight="1" x14ac:dyDescent="0.3"/>
    <row r="3158" ht="15.75" customHeight="1" x14ac:dyDescent="0.3"/>
    <row r="3159" ht="15.75" customHeight="1" x14ac:dyDescent="0.3"/>
    <row r="3160" ht="15.75" customHeight="1" x14ac:dyDescent="0.3"/>
    <row r="3161" ht="15.75" customHeight="1" x14ac:dyDescent="0.3"/>
    <row r="3162" ht="15.75" customHeight="1" x14ac:dyDescent="0.3"/>
    <row r="3163" ht="15.75" customHeight="1" x14ac:dyDescent="0.3"/>
    <row r="3164" ht="15.75" customHeight="1" x14ac:dyDescent="0.3"/>
    <row r="3165" ht="15.75" customHeight="1" x14ac:dyDescent="0.3"/>
    <row r="3166" ht="15.75" customHeight="1" x14ac:dyDescent="0.3"/>
    <row r="3167" ht="15.75" customHeight="1" x14ac:dyDescent="0.3"/>
    <row r="3168" ht="15.75" customHeight="1" x14ac:dyDescent="0.3"/>
    <row r="3169" ht="15.75" customHeight="1" x14ac:dyDescent="0.3"/>
    <row r="3170" ht="15.75" customHeight="1" x14ac:dyDescent="0.3"/>
    <row r="3171" ht="15.75" customHeight="1" x14ac:dyDescent="0.3"/>
    <row r="3172" ht="15.75" customHeight="1" x14ac:dyDescent="0.3"/>
    <row r="3173" ht="15.75" customHeight="1" x14ac:dyDescent="0.3"/>
    <row r="3174" ht="15.75" customHeight="1" x14ac:dyDescent="0.3"/>
    <row r="3175" ht="15.75" customHeight="1" x14ac:dyDescent="0.3"/>
    <row r="3176" ht="15.75" customHeight="1" x14ac:dyDescent="0.3"/>
    <row r="3177" ht="15.75" customHeight="1" x14ac:dyDescent="0.3"/>
    <row r="3178" ht="15.75" customHeight="1" x14ac:dyDescent="0.3"/>
    <row r="3179" ht="15.75" customHeight="1" x14ac:dyDescent="0.3"/>
    <row r="3180" ht="15.75" customHeight="1" x14ac:dyDescent="0.3"/>
    <row r="3181" ht="15.75" customHeight="1" x14ac:dyDescent="0.3"/>
    <row r="3182" ht="15.75" customHeight="1" x14ac:dyDescent="0.3"/>
    <row r="3183" ht="15.75" customHeight="1" x14ac:dyDescent="0.3"/>
    <row r="3184" ht="15.75" customHeight="1" x14ac:dyDescent="0.3"/>
    <row r="3185" ht="15.75" customHeight="1" x14ac:dyDescent="0.3"/>
    <row r="3186" ht="15.75" customHeight="1" x14ac:dyDescent="0.3"/>
    <row r="3187" ht="15.75" customHeight="1" x14ac:dyDescent="0.3"/>
    <row r="3188" ht="15.75" customHeight="1" x14ac:dyDescent="0.3"/>
    <row r="3189" ht="15.75" customHeight="1" x14ac:dyDescent="0.3"/>
    <row r="3190" ht="15.75" customHeight="1" x14ac:dyDescent="0.3"/>
    <row r="3191" ht="15.75" customHeight="1" x14ac:dyDescent="0.3"/>
    <row r="3192" ht="15.75" customHeight="1" x14ac:dyDescent="0.3"/>
    <row r="3193" ht="15.75" customHeight="1" x14ac:dyDescent="0.3"/>
    <row r="3194" ht="15.75" customHeight="1" x14ac:dyDescent="0.3"/>
    <row r="3195" ht="15.75" customHeight="1" x14ac:dyDescent="0.3"/>
    <row r="3196" ht="15.75" customHeight="1" x14ac:dyDescent="0.3"/>
    <row r="3197" ht="15.75" customHeight="1" x14ac:dyDescent="0.3"/>
    <row r="3198" ht="15.75" customHeight="1" x14ac:dyDescent="0.3"/>
    <row r="3199" ht="15.75" customHeight="1" x14ac:dyDescent="0.3"/>
    <row r="3200" ht="15.75" customHeight="1" x14ac:dyDescent="0.3"/>
    <row r="3201" ht="15.75" customHeight="1" x14ac:dyDescent="0.3"/>
    <row r="3202" ht="15.75" customHeight="1" x14ac:dyDescent="0.3"/>
    <row r="3203" ht="15.75" customHeight="1" x14ac:dyDescent="0.3"/>
    <row r="3204" ht="15.75" customHeight="1" x14ac:dyDescent="0.3"/>
    <row r="3205" ht="15.75" customHeight="1" x14ac:dyDescent="0.3"/>
    <row r="3206" ht="15.75" customHeight="1" x14ac:dyDescent="0.3"/>
    <row r="3207" ht="15.75" customHeight="1" x14ac:dyDescent="0.3"/>
    <row r="3208" ht="15.75" customHeight="1" x14ac:dyDescent="0.3"/>
    <row r="3209" ht="15.75" customHeight="1" x14ac:dyDescent="0.3"/>
    <row r="3210" ht="15.75" customHeight="1" x14ac:dyDescent="0.3"/>
    <row r="3211" ht="15.75" customHeight="1" x14ac:dyDescent="0.3"/>
    <row r="3212" ht="15.75" customHeight="1" x14ac:dyDescent="0.3"/>
    <row r="3213" ht="15.75" customHeight="1" x14ac:dyDescent="0.3"/>
    <row r="3214" ht="15.75" customHeight="1" x14ac:dyDescent="0.3"/>
    <row r="3215" ht="15.75" customHeight="1" x14ac:dyDescent="0.3"/>
    <row r="3216" ht="15.75" customHeight="1" x14ac:dyDescent="0.3"/>
    <row r="3217" ht="15.75" customHeight="1" x14ac:dyDescent="0.3"/>
    <row r="3218" ht="15.75" customHeight="1" x14ac:dyDescent="0.3"/>
    <row r="3219" ht="15.75" customHeight="1" x14ac:dyDescent="0.3"/>
    <row r="3220" ht="15.75" customHeight="1" x14ac:dyDescent="0.3"/>
    <row r="3221" ht="15.75" customHeight="1" x14ac:dyDescent="0.3"/>
    <row r="3222" ht="15.75" customHeight="1" x14ac:dyDescent="0.3"/>
    <row r="3223" ht="15.75" customHeight="1" x14ac:dyDescent="0.3"/>
    <row r="3224" ht="15.75" customHeight="1" x14ac:dyDescent="0.3"/>
    <row r="3225" ht="15.75" customHeight="1" x14ac:dyDescent="0.3"/>
    <row r="3226" ht="15.75" customHeight="1" x14ac:dyDescent="0.3"/>
    <row r="3227" ht="15.75" customHeight="1" x14ac:dyDescent="0.3"/>
    <row r="3228" ht="15.75" customHeight="1" x14ac:dyDescent="0.3"/>
    <row r="3229" ht="15.75" customHeight="1" x14ac:dyDescent="0.3"/>
    <row r="3230" ht="15.75" customHeight="1" x14ac:dyDescent="0.3"/>
    <row r="3231" ht="15.75" customHeight="1" x14ac:dyDescent="0.3"/>
    <row r="3232" ht="15.75" customHeight="1" x14ac:dyDescent="0.3"/>
    <row r="3233" ht="15.75" customHeight="1" x14ac:dyDescent="0.3"/>
    <row r="3234" ht="15.75" customHeight="1" x14ac:dyDescent="0.3"/>
    <row r="3235" ht="15.75" customHeight="1" x14ac:dyDescent="0.3"/>
    <row r="3236" ht="15.75" customHeight="1" x14ac:dyDescent="0.3"/>
    <row r="3237" ht="15.75" customHeight="1" x14ac:dyDescent="0.3"/>
    <row r="3238" ht="15.75" customHeight="1" x14ac:dyDescent="0.3"/>
    <row r="3239" ht="15.75" customHeight="1" x14ac:dyDescent="0.3"/>
    <row r="3240" ht="15.75" customHeight="1" x14ac:dyDescent="0.3"/>
    <row r="3241" ht="15.75" customHeight="1" x14ac:dyDescent="0.3"/>
    <row r="3242" ht="15.75" customHeight="1" x14ac:dyDescent="0.3"/>
    <row r="3243" ht="15.75" customHeight="1" x14ac:dyDescent="0.3"/>
    <row r="3244" ht="15.75" customHeight="1" x14ac:dyDescent="0.3"/>
    <row r="3245" ht="15.75" customHeight="1" x14ac:dyDescent="0.3"/>
    <row r="3246" ht="15.75" customHeight="1" x14ac:dyDescent="0.3"/>
    <row r="3247" ht="15.75" customHeight="1" x14ac:dyDescent="0.3"/>
    <row r="3248" ht="15.75" customHeight="1" x14ac:dyDescent="0.3"/>
    <row r="3249" ht="15.75" customHeight="1" x14ac:dyDescent="0.3"/>
    <row r="3250" ht="15.75" customHeight="1" x14ac:dyDescent="0.3"/>
    <row r="3251" ht="15.75" customHeight="1" x14ac:dyDescent="0.3"/>
    <row r="3252" ht="15.75" customHeight="1" x14ac:dyDescent="0.3"/>
    <row r="3253" ht="15.75" customHeight="1" x14ac:dyDescent="0.3"/>
    <row r="3254" ht="15.75" customHeight="1" x14ac:dyDescent="0.3"/>
    <row r="3255" ht="15.75" customHeight="1" x14ac:dyDescent="0.3"/>
    <row r="3256" ht="15.75" customHeight="1" x14ac:dyDescent="0.3"/>
    <row r="3257" ht="15.75" customHeight="1" x14ac:dyDescent="0.3"/>
    <row r="3258" ht="15.75" customHeight="1" x14ac:dyDescent="0.3"/>
    <row r="3259" ht="15.75" customHeight="1" x14ac:dyDescent="0.3"/>
    <row r="3260" ht="15.75" customHeight="1" x14ac:dyDescent="0.3"/>
    <row r="3261" ht="15.75" customHeight="1" x14ac:dyDescent="0.3"/>
    <row r="3262" ht="15.75" customHeight="1" x14ac:dyDescent="0.3"/>
    <row r="3263" ht="15.75" customHeight="1" x14ac:dyDescent="0.3"/>
    <row r="3264" ht="15.75" customHeight="1" x14ac:dyDescent="0.3"/>
    <row r="3265" ht="15.75" customHeight="1" x14ac:dyDescent="0.3"/>
    <row r="3266" ht="15.75" customHeight="1" x14ac:dyDescent="0.3"/>
    <row r="3267" ht="15.75" customHeight="1" x14ac:dyDescent="0.3"/>
    <row r="3268" ht="15.75" customHeight="1" x14ac:dyDescent="0.3"/>
    <row r="3269" ht="15.75" customHeight="1" x14ac:dyDescent="0.3"/>
    <row r="3270" ht="15.75" customHeight="1" x14ac:dyDescent="0.3"/>
    <row r="3271" ht="15.75" customHeight="1" x14ac:dyDescent="0.3"/>
    <row r="3272" ht="15.75" customHeight="1" x14ac:dyDescent="0.3"/>
    <row r="3273" ht="15.75" customHeight="1" x14ac:dyDescent="0.3"/>
    <row r="3274" ht="15.75" customHeight="1" x14ac:dyDescent="0.3"/>
    <row r="3275" ht="15.75" customHeight="1" x14ac:dyDescent="0.3"/>
    <row r="3276" ht="15.75" customHeight="1" x14ac:dyDescent="0.3"/>
    <row r="3277" ht="15.75" customHeight="1" x14ac:dyDescent="0.3"/>
    <row r="3278" ht="15.75" customHeight="1" x14ac:dyDescent="0.3"/>
    <row r="3279" ht="15.75" customHeight="1" x14ac:dyDescent="0.3"/>
    <row r="3280" ht="15.75" customHeight="1" x14ac:dyDescent="0.3"/>
    <row r="3281" ht="15.75" customHeight="1" x14ac:dyDescent="0.3"/>
    <row r="3282" ht="15.75" customHeight="1" x14ac:dyDescent="0.3"/>
    <row r="3283" ht="15.75" customHeight="1" x14ac:dyDescent="0.3"/>
    <row r="3284" ht="15.75" customHeight="1" x14ac:dyDescent="0.3"/>
    <row r="3285" ht="15.75" customHeight="1" x14ac:dyDescent="0.3"/>
    <row r="3286" ht="15.75" customHeight="1" x14ac:dyDescent="0.3"/>
    <row r="3287" ht="15.75" customHeight="1" x14ac:dyDescent="0.3"/>
    <row r="3288" ht="15.75" customHeight="1" x14ac:dyDescent="0.3"/>
    <row r="3289" ht="15.75" customHeight="1" x14ac:dyDescent="0.3"/>
    <row r="3290" ht="15.75" customHeight="1" x14ac:dyDescent="0.3"/>
    <row r="3291" ht="15.75" customHeight="1" x14ac:dyDescent="0.3"/>
    <row r="3292" ht="15.75" customHeight="1" x14ac:dyDescent="0.3"/>
    <row r="3293" ht="15.75" customHeight="1" x14ac:dyDescent="0.3"/>
    <row r="3294" ht="15.75" customHeight="1" x14ac:dyDescent="0.3"/>
    <row r="3295" ht="15.75" customHeight="1" x14ac:dyDescent="0.3"/>
    <row r="3296" ht="15.75" customHeight="1" x14ac:dyDescent="0.3"/>
    <row r="3297" ht="15.75" customHeight="1" x14ac:dyDescent="0.3"/>
    <row r="3298" ht="15.75" customHeight="1" x14ac:dyDescent="0.3"/>
    <row r="3299" ht="15.75" customHeight="1" x14ac:dyDescent="0.3"/>
    <row r="3300" ht="15.75" customHeight="1" x14ac:dyDescent="0.3"/>
    <row r="3301" ht="15.75" customHeight="1" x14ac:dyDescent="0.3"/>
    <row r="3302" ht="15.75" customHeight="1" x14ac:dyDescent="0.3"/>
    <row r="3303" ht="15.75" customHeight="1" x14ac:dyDescent="0.3"/>
    <row r="3304" ht="15.75" customHeight="1" x14ac:dyDescent="0.3"/>
    <row r="3305" ht="15.75" customHeight="1" x14ac:dyDescent="0.3"/>
    <row r="3306" ht="15.75" customHeight="1" x14ac:dyDescent="0.3"/>
    <row r="3307" ht="15.75" customHeight="1" x14ac:dyDescent="0.3"/>
    <row r="3308" ht="15.75" customHeight="1" x14ac:dyDescent="0.3"/>
    <row r="3309" ht="15.75" customHeight="1" x14ac:dyDescent="0.3"/>
    <row r="3310" ht="15.75" customHeight="1" x14ac:dyDescent="0.3"/>
    <row r="3311" ht="15.75" customHeight="1" x14ac:dyDescent="0.3"/>
    <row r="3312" ht="15.75" customHeight="1" x14ac:dyDescent="0.3"/>
    <row r="3313" ht="15.75" customHeight="1" x14ac:dyDescent="0.3"/>
    <row r="3314" ht="15.75" customHeight="1" x14ac:dyDescent="0.3"/>
    <row r="3315" ht="15.75" customHeight="1" x14ac:dyDescent="0.3"/>
    <row r="3316" ht="15.75" customHeight="1" x14ac:dyDescent="0.3"/>
    <row r="3317" ht="15.75" customHeight="1" x14ac:dyDescent="0.3"/>
    <row r="3318" ht="15.75" customHeight="1" x14ac:dyDescent="0.3"/>
    <row r="3319" ht="15.75" customHeight="1" x14ac:dyDescent="0.3"/>
    <row r="3320" ht="15.75" customHeight="1" x14ac:dyDescent="0.3"/>
    <row r="3321" ht="15.75" customHeight="1" x14ac:dyDescent="0.3"/>
    <row r="3322" ht="15.75" customHeight="1" x14ac:dyDescent="0.3"/>
    <row r="3323" ht="15.75" customHeight="1" x14ac:dyDescent="0.3"/>
    <row r="3324" ht="15.75" customHeight="1" x14ac:dyDescent="0.3"/>
    <row r="3325" ht="15.75" customHeight="1" x14ac:dyDescent="0.3"/>
    <row r="3326" ht="15.75" customHeight="1" x14ac:dyDescent="0.3"/>
    <row r="3327" ht="15.75" customHeight="1" x14ac:dyDescent="0.3"/>
    <row r="3328" ht="15.75" customHeight="1" x14ac:dyDescent="0.3"/>
    <row r="3329" ht="15.75" customHeight="1" x14ac:dyDescent="0.3"/>
    <row r="3330" ht="15.75" customHeight="1" x14ac:dyDescent="0.3"/>
    <row r="3331" ht="15.75" customHeight="1" x14ac:dyDescent="0.3"/>
    <row r="3332" ht="15.75" customHeight="1" x14ac:dyDescent="0.3"/>
    <row r="3333" ht="15.75" customHeight="1" x14ac:dyDescent="0.3"/>
    <row r="3334" ht="15.75" customHeight="1" x14ac:dyDescent="0.3"/>
    <row r="3335" ht="15.75" customHeight="1" x14ac:dyDescent="0.3"/>
    <row r="3336" ht="15.75" customHeight="1" x14ac:dyDescent="0.3"/>
    <row r="3337" ht="15.75" customHeight="1" x14ac:dyDescent="0.3"/>
    <row r="3338" ht="15.75" customHeight="1" x14ac:dyDescent="0.3"/>
    <row r="3339" ht="15.75" customHeight="1" x14ac:dyDescent="0.3"/>
    <row r="3340" ht="15.75" customHeight="1" x14ac:dyDescent="0.3"/>
    <row r="3341" ht="15.75" customHeight="1" x14ac:dyDescent="0.3"/>
    <row r="3342" ht="15.75" customHeight="1" x14ac:dyDescent="0.3"/>
    <row r="3343" ht="15.75" customHeight="1" x14ac:dyDescent="0.3"/>
    <row r="3344" ht="15.75" customHeight="1" x14ac:dyDescent="0.3"/>
    <row r="3345" ht="15.75" customHeight="1" x14ac:dyDescent="0.3"/>
    <row r="3346" ht="15.75" customHeight="1" x14ac:dyDescent="0.3"/>
    <row r="3347" ht="15.75" customHeight="1" x14ac:dyDescent="0.3"/>
    <row r="3348" ht="15.75" customHeight="1" x14ac:dyDescent="0.3"/>
    <row r="3349" ht="15.75" customHeight="1" x14ac:dyDescent="0.3"/>
    <row r="3350" ht="15.75" customHeight="1" x14ac:dyDescent="0.3"/>
    <row r="3351" ht="15.75" customHeight="1" x14ac:dyDescent="0.3"/>
    <row r="3352" ht="15.75" customHeight="1" x14ac:dyDescent="0.3"/>
    <row r="3353" ht="15.75" customHeight="1" x14ac:dyDescent="0.3"/>
    <row r="3354" ht="15.75" customHeight="1" x14ac:dyDescent="0.3"/>
    <row r="3355" ht="15.75" customHeight="1" x14ac:dyDescent="0.3"/>
    <row r="3356" ht="15.75" customHeight="1" x14ac:dyDescent="0.3"/>
    <row r="3357" ht="15.75" customHeight="1" x14ac:dyDescent="0.3"/>
    <row r="3358" ht="15.75" customHeight="1" x14ac:dyDescent="0.3"/>
    <row r="3359" ht="15.75" customHeight="1" x14ac:dyDescent="0.3"/>
    <row r="3360" ht="15.75" customHeight="1" x14ac:dyDescent="0.3"/>
    <row r="3361" ht="15.75" customHeight="1" x14ac:dyDescent="0.3"/>
    <row r="3362" ht="15.75" customHeight="1" x14ac:dyDescent="0.3"/>
    <row r="3363" ht="15.75" customHeight="1" x14ac:dyDescent="0.3"/>
    <row r="3364" ht="15.75" customHeight="1" x14ac:dyDescent="0.3"/>
    <row r="3365" ht="15.75" customHeight="1" x14ac:dyDescent="0.3"/>
    <row r="3366" ht="15.75" customHeight="1" x14ac:dyDescent="0.3"/>
    <row r="3367" ht="15.75" customHeight="1" x14ac:dyDescent="0.3"/>
    <row r="3368" ht="15.75" customHeight="1" x14ac:dyDescent="0.3"/>
    <row r="3369" ht="15.75" customHeight="1" x14ac:dyDescent="0.3"/>
    <row r="3370" ht="15.75" customHeight="1" x14ac:dyDescent="0.3"/>
    <row r="3371" ht="15.75" customHeight="1" x14ac:dyDescent="0.3"/>
    <row r="3372" ht="15.75" customHeight="1" x14ac:dyDescent="0.3"/>
    <row r="3373" ht="15.75" customHeight="1" x14ac:dyDescent="0.3"/>
    <row r="3374" ht="15.75" customHeight="1" x14ac:dyDescent="0.3"/>
    <row r="3375" ht="15.75" customHeight="1" x14ac:dyDescent="0.3"/>
    <row r="3376" ht="15.75" customHeight="1" x14ac:dyDescent="0.3"/>
    <row r="3377" ht="15.75" customHeight="1" x14ac:dyDescent="0.3"/>
    <row r="3378" ht="15.75" customHeight="1" x14ac:dyDescent="0.3"/>
    <row r="3379" ht="15.75" customHeight="1" x14ac:dyDescent="0.3"/>
    <row r="3380" ht="15.75" customHeight="1" x14ac:dyDescent="0.3"/>
    <row r="3381" ht="15.75" customHeight="1" x14ac:dyDescent="0.3"/>
    <row r="3382" ht="15.75" customHeight="1" x14ac:dyDescent="0.3"/>
    <row r="3383" ht="15.75" customHeight="1" x14ac:dyDescent="0.3"/>
    <row r="3384" ht="15.75" customHeight="1" x14ac:dyDescent="0.3"/>
    <row r="3385" ht="15.75" customHeight="1" x14ac:dyDescent="0.3"/>
    <row r="3386" ht="15.75" customHeight="1" x14ac:dyDescent="0.3"/>
    <row r="3387" ht="15.75" customHeight="1" x14ac:dyDescent="0.3"/>
    <row r="3388" ht="15.75" customHeight="1" x14ac:dyDescent="0.3"/>
    <row r="3389" ht="15.75" customHeight="1" x14ac:dyDescent="0.3"/>
    <row r="3390" ht="15.75" customHeight="1" x14ac:dyDescent="0.3"/>
    <row r="3391" ht="15.75" customHeight="1" x14ac:dyDescent="0.3"/>
    <row r="3392" ht="15.75" customHeight="1" x14ac:dyDescent="0.3"/>
    <row r="3393" ht="15.75" customHeight="1" x14ac:dyDescent="0.3"/>
    <row r="3394" ht="15.75" customHeight="1" x14ac:dyDescent="0.3"/>
    <row r="3395" ht="15.75" customHeight="1" x14ac:dyDescent="0.3"/>
    <row r="3396" ht="15.75" customHeight="1" x14ac:dyDescent="0.3"/>
    <row r="3397" ht="15.75" customHeight="1" x14ac:dyDescent="0.3"/>
    <row r="3398" ht="15.75" customHeight="1" x14ac:dyDescent="0.3"/>
    <row r="3399" ht="15.75" customHeight="1" x14ac:dyDescent="0.3"/>
    <row r="3400" ht="15.75" customHeight="1" x14ac:dyDescent="0.3"/>
    <row r="3401" ht="15.75" customHeight="1" x14ac:dyDescent="0.3"/>
    <row r="3402" ht="15.75" customHeight="1" x14ac:dyDescent="0.3"/>
    <row r="3403" ht="15.75" customHeight="1" x14ac:dyDescent="0.3"/>
    <row r="3404" ht="15.75" customHeight="1" x14ac:dyDescent="0.3"/>
    <row r="3405" ht="15.75" customHeight="1" x14ac:dyDescent="0.3"/>
    <row r="3406" ht="15.75" customHeight="1" x14ac:dyDescent="0.3"/>
    <row r="3407" ht="15.75" customHeight="1" x14ac:dyDescent="0.3"/>
    <row r="3408" ht="15.75" customHeight="1" x14ac:dyDescent="0.3"/>
    <row r="3409" ht="15.75" customHeight="1" x14ac:dyDescent="0.3"/>
    <row r="3410" ht="15.75" customHeight="1" x14ac:dyDescent="0.3"/>
    <row r="3411" ht="15.75" customHeight="1" x14ac:dyDescent="0.3"/>
    <row r="3412" ht="15.75" customHeight="1" x14ac:dyDescent="0.3"/>
    <row r="3413" ht="15.75" customHeight="1" x14ac:dyDescent="0.3"/>
    <row r="3414" ht="15.75" customHeight="1" x14ac:dyDescent="0.3"/>
    <row r="3415" ht="15.75" customHeight="1" x14ac:dyDescent="0.3"/>
    <row r="3416" ht="15.75" customHeight="1" x14ac:dyDescent="0.3"/>
    <row r="3417" ht="15.75" customHeight="1" x14ac:dyDescent="0.3"/>
    <row r="3418" ht="15.75" customHeight="1" x14ac:dyDescent="0.3"/>
    <row r="3419" ht="15.75" customHeight="1" x14ac:dyDescent="0.3"/>
    <row r="3420" ht="15.75" customHeight="1" x14ac:dyDescent="0.3"/>
    <row r="3421" ht="15.75" customHeight="1" x14ac:dyDescent="0.3"/>
    <row r="3422" ht="15.75" customHeight="1" x14ac:dyDescent="0.3"/>
    <row r="3423" ht="15.75" customHeight="1" x14ac:dyDescent="0.3"/>
    <row r="3424" ht="15.75" customHeight="1" x14ac:dyDescent="0.3"/>
    <row r="3425" ht="15.75" customHeight="1" x14ac:dyDescent="0.3"/>
    <row r="3426" ht="15.75" customHeight="1" x14ac:dyDescent="0.3"/>
    <row r="3427" ht="15.75" customHeight="1" x14ac:dyDescent="0.3"/>
    <row r="3428" ht="15.75" customHeight="1" x14ac:dyDescent="0.3"/>
    <row r="3429" ht="15.75" customHeight="1" x14ac:dyDescent="0.3"/>
    <row r="3430" ht="15.75" customHeight="1" x14ac:dyDescent="0.3"/>
    <row r="3431" ht="15.75" customHeight="1" x14ac:dyDescent="0.3"/>
    <row r="3432" ht="15.75" customHeight="1" x14ac:dyDescent="0.3"/>
    <row r="3433" ht="15.75" customHeight="1" x14ac:dyDescent="0.3"/>
    <row r="3434" ht="15.75" customHeight="1" x14ac:dyDescent="0.3"/>
    <row r="3435" ht="15.75" customHeight="1" x14ac:dyDescent="0.3"/>
    <row r="3436" ht="15.75" customHeight="1" x14ac:dyDescent="0.3"/>
    <row r="3437" ht="15.75" customHeight="1" x14ac:dyDescent="0.3"/>
    <row r="3438" ht="15.75" customHeight="1" x14ac:dyDescent="0.3"/>
    <row r="3439" ht="15.75" customHeight="1" x14ac:dyDescent="0.3"/>
    <row r="3440" ht="15.75" customHeight="1" x14ac:dyDescent="0.3"/>
    <row r="3441" ht="15.75" customHeight="1" x14ac:dyDescent="0.3"/>
    <row r="3442" ht="15.75" customHeight="1" x14ac:dyDescent="0.3"/>
    <row r="3443" ht="15.75" customHeight="1" x14ac:dyDescent="0.3"/>
    <row r="3444" ht="15.75" customHeight="1" x14ac:dyDescent="0.3"/>
    <row r="3445" ht="15.75" customHeight="1" x14ac:dyDescent="0.3"/>
    <row r="3446" ht="15.75" customHeight="1" x14ac:dyDescent="0.3"/>
    <row r="3447" ht="15.75" customHeight="1" x14ac:dyDescent="0.3"/>
    <row r="3448" ht="15.75" customHeight="1" x14ac:dyDescent="0.3"/>
    <row r="3449" ht="15.75" customHeight="1" x14ac:dyDescent="0.3"/>
    <row r="3450" ht="15.75" customHeight="1" x14ac:dyDescent="0.3"/>
    <row r="3451" ht="15.75" customHeight="1" x14ac:dyDescent="0.3"/>
    <row r="3452" ht="15.75" customHeight="1" x14ac:dyDescent="0.3"/>
    <row r="3453" ht="15.75" customHeight="1" x14ac:dyDescent="0.3"/>
    <row r="3454" ht="15.75" customHeight="1" x14ac:dyDescent="0.3"/>
    <row r="3455" ht="15.75" customHeight="1" x14ac:dyDescent="0.3"/>
    <row r="3456" ht="15.75" customHeight="1" x14ac:dyDescent="0.3"/>
    <row r="3457" ht="15.75" customHeight="1" x14ac:dyDescent="0.3"/>
    <row r="3458" ht="15.75" customHeight="1" x14ac:dyDescent="0.3"/>
    <row r="3459" ht="15.75" customHeight="1" x14ac:dyDescent="0.3"/>
    <row r="3460" ht="15.75" customHeight="1" x14ac:dyDescent="0.3"/>
    <row r="3461" ht="15.75" customHeight="1" x14ac:dyDescent="0.3"/>
    <row r="3462" ht="15.75" customHeight="1" x14ac:dyDescent="0.3"/>
    <row r="3463" ht="15.75" customHeight="1" x14ac:dyDescent="0.3"/>
    <row r="3464" ht="15.75" customHeight="1" x14ac:dyDescent="0.3"/>
    <row r="3465" ht="15.75" customHeight="1" x14ac:dyDescent="0.3"/>
    <row r="3466" ht="15.75" customHeight="1" x14ac:dyDescent="0.3"/>
    <row r="3467" ht="15.75" customHeight="1" x14ac:dyDescent="0.3"/>
    <row r="3468" ht="15.75" customHeight="1" x14ac:dyDescent="0.3"/>
    <row r="3469" ht="15.75" customHeight="1" x14ac:dyDescent="0.3"/>
    <row r="3470" ht="15.75" customHeight="1" x14ac:dyDescent="0.3"/>
    <row r="3471" ht="15.75" customHeight="1" x14ac:dyDescent="0.3"/>
    <row r="3472" ht="15.75" customHeight="1" x14ac:dyDescent="0.3"/>
    <row r="3473" ht="15.75" customHeight="1" x14ac:dyDescent="0.3"/>
    <row r="3474" ht="15.75" customHeight="1" x14ac:dyDescent="0.3"/>
    <row r="3475" ht="15.75" customHeight="1" x14ac:dyDescent="0.3"/>
    <row r="3476" ht="15.75" customHeight="1" x14ac:dyDescent="0.3"/>
    <row r="3477" ht="15.75" customHeight="1" x14ac:dyDescent="0.3"/>
    <row r="3478" ht="15.75" customHeight="1" x14ac:dyDescent="0.3"/>
    <row r="3479" ht="15.75" customHeight="1" x14ac:dyDescent="0.3"/>
    <row r="3480" ht="15.75" customHeight="1" x14ac:dyDescent="0.3"/>
    <row r="3481" ht="15.75" customHeight="1" x14ac:dyDescent="0.3"/>
    <row r="3482" ht="15.75" customHeight="1" x14ac:dyDescent="0.3"/>
    <row r="3483" ht="15.75" customHeight="1" x14ac:dyDescent="0.3"/>
    <row r="3484" ht="15.75" customHeight="1" x14ac:dyDescent="0.3"/>
    <row r="3485" ht="15.75" customHeight="1" x14ac:dyDescent="0.3"/>
    <row r="3486" ht="15.75" customHeight="1" x14ac:dyDescent="0.3"/>
    <row r="3487" ht="15.75" customHeight="1" x14ac:dyDescent="0.3"/>
    <row r="3488" ht="15.75" customHeight="1" x14ac:dyDescent="0.3"/>
    <row r="3489" ht="15.75" customHeight="1" x14ac:dyDescent="0.3"/>
    <row r="3490" ht="15.75" customHeight="1" x14ac:dyDescent="0.3"/>
    <row r="3491" ht="15.75" customHeight="1" x14ac:dyDescent="0.3"/>
    <row r="3492" ht="15.75" customHeight="1" x14ac:dyDescent="0.3"/>
    <row r="3493" ht="15.75" customHeight="1" x14ac:dyDescent="0.3"/>
    <row r="3494" ht="15.75" customHeight="1" x14ac:dyDescent="0.3"/>
    <row r="3495" ht="15.75" customHeight="1" x14ac:dyDescent="0.3"/>
    <row r="3496" ht="15.75" customHeight="1" x14ac:dyDescent="0.3"/>
    <row r="3497" ht="15.75" customHeight="1" x14ac:dyDescent="0.3"/>
    <row r="3498" ht="15.75" customHeight="1" x14ac:dyDescent="0.3"/>
    <row r="3499" ht="15.75" customHeight="1" x14ac:dyDescent="0.3"/>
    <row r="3500" ht="15.75" customHeight="1" x14ac:dyDescent="0.3"/>
    <row r="3501" ht="15.75" customHeight="1" x14ac:dyDescent="0.3"/>
    <row r="3502" ht="15.75" customHeight="1" x14ac:dyDescent="0.3"/>
    <row r="3503" ht="15.75" customHeight="1" x14ac:dyDescent="0.3"/>
    <row r="3504" ht="15.75" customHeight="1" x14ac:dyDescent="0.3"/>
    <row r="3505" ht="15.75" customHeight="1" x14ac:dyDescent="0.3"/>
    <row r="3506" ht="15.75" customHeight="1" x14ac:dyDescent="0.3"/>
    <row r="3507" ht="15.75" customHeight="1" x14ac:dyDescent="0.3"/>
    <row r="3508" ht="15.75" customHeight="1" x14ac:dyDescent="0.3"/>
    <row r="3509" ht="15.75" customHeight="1" x14ac:dyDescent="0.3"/>
    <row r="3510" ht="15.75" customHeight="1" x14ac:dyDescent="0.3"/>
    <row r="3511" ht="15.75" customHeight="1" x14ac:dyDescent="0.3"/>
    <row r="3512" ht="15.75" customHeight="1" x14ac:dyDescent="0.3"/>
    <row r="3513" ht="15.75" customHeight="1" x14ac:dyDescent="0.3"/>
    <row r="3514" ht="15.75" customHeight="1" x14ac:dyDescent="0.3"/>
    <row r="3515" ht="15.75" customHeight="1" x14ac:dyDescent="0.3"/>
    <row r="3516" ht="15.75" customHeight="1" x14ac:dyDescent="0.3"/>
    <row r="3517" ht="15.75" customHeight="1" x14ac:dyDescent="0.3"/>
    <row r="3518" ht="15.75" customHeight="1" x14ac:dyDescent="0.3"/>
    <row r="3519" ht="15.75" customHeight="1" x14ac:dyDescent="0.3"/>
    <row r="3520" ht="15.75" customHeight="1" x14ac:dyDescent="0.3"/>
    <row r="3521" ht="15.75" customHeight="1" x14ac:dyDescent="0.3"/>
    <row r="3522" ht="15.75" customHeight="1" x14ac:dyDescent="0.3"/>
    <row r="3523" ht="15.75" customHeight="1" x14ac:dyDescent="0.3"/>
    <row r="3524" ht="15.75" customHeight="1" x14ac:dyDescent="0.3"/>
    <row r="3525" ht="15.75" customHeight="1" x14ac:dyDescent="0.3"/>
    <row r="3526" ht="15.75" customHeight="1" x14ac:dyDescent="0.3"/>
    <row r="3527" ht="15.75" customHeight="1" x14ac:dyDescent="0.3"/>
    <row r="3528" ht="15.75" customHeight="1" x14ac:dyDescent="0.3"/>
    <row r="3529" ht="15.75" customHeight="1" x14ac:dyDescent="0.3"/>
    <row r="3530" ht="15.75" customHeight="1" x14ac:dyDescent="0.3"/>
    <row r="3531" ht="15.75" customHeight="1" x14ac:dyDescent="0.3"/>
    <row r="3532" ht="15.75" customHeight="1" x14ac:dyDescent="0.3"/>
    <row r="3533" ht="15.75" customHeight="1" x14ac:dyDescent="0.3"/>
    <row r="3534" ht="15.75" customHeight="1" x14ac:dyDescent="0.3"/>
    <row r="3535" ht="15.75" customHeight="1" x14ac:dyDescent="0.3"/>
    <row r="3536" ht="15.75" customHeight="1" x14ac:dyDescent="0.3"/>
    <row r="3537" ht="15.75" customHeight="1" x14ac:dyDescent="0.3"/>
    <row r="3538" ht="15.75" customHeight="1" x14ac:dyDescent="0.3"/>
    <row r="3539" ht="15.75" customHeight="1" x14ac:dyDescent="0.3"/>
    <row r="3540" ht="15.75" customHeight="1" x14ac:dyDescent="0.3"/>
    <row r="3541" ht="15.75" customHeight="1" x14ac:dyDescent="0.3"/>
    <row r="3542" ht="15.75" customHeight="1" x14ac:dyDescent="0.3"/>
    <row r="3543" ht="15.75" customHeight="1" x14ac:dyDescent="0.3"/>
    <row r="3544" ht="15.75" customHeight="1" x14ac:dyDescent="0.3"/>
    <row r="3545" ht="15.75" customHeight="1" x14ac:dyDescent="0.3"/>
    <row r="3546" ht="15.75" customHeight="1" x14ac:dyDescent="0.3"/>
    <row r="3547" ht="15.75" customHeight="1" x14ac:dyDescent="0.3"/>
    <row r="3548" ht="15.75" customHeight="1" x14ac:dyDescent="0.3"/>
    <row r="3549" ht="15.75" customHeight="1" x14ac:dyDescent="0.3"/>
    <row r="3550" ht="15.75" customHeight="1" x14ac:dyDescent="0.3"/>
    <row r="3551" ht="15.75" customHeight="1" x14ac:dyDescent="0.3"/>
    <row r="3552" ht="15.75" customHeight="1" x14ac:dyDescent="0.3"/>
    <row r="3553" ht="15.75" customHeight="1" x14ac:dyDescent="0.3"/>
    <row r="3554" ht="15.75" customHeight="1" x14ac:dyDescent="0.3"/>
    <row r="3555" ht="15.75" customHeight="1" x14ac:dyDescent="0.3"/>
    <row r="3556" ht="15.75" customHeight="1" x14ac:dyDescent="0.3"/>
    <row r="3557" ht="15.75" customHeight="1" x14ac:dyDescent="0.3"/>
    <row r="3558" ht="15.75" customHeight="1" x14ac:dyDescent="0.3"/>
    <row r="3559" ht="15.75" customHeight="1" x14ac:dyDescent="0.3"/>
    <row r="3560" ht="15.75" customHeight="1" x14ac:dyDescent="0.3"/>
    <row r="3561" ht="15.75" customHeight="1" x14ac:dyDescent="0.3"/>
    <row r="3562" ht="15.75" customHeight="1" x14ac:dyDescent="0.3"/>
    <row r="3563" ht="15.75" customHeight="1" x14ac:dyDescent="0.3"/>
    <row r="3564" ht="15.75" customHeight="1" x14ac:dyDescent="0.3"/>
    <row r="3565" ht="15.75" customHeight="1" x14ac:dyDescent="0.3"/>
    <row r="3566" ht="15.75" customHeight="1" x14ac:dyDescent="0.3"/>
    <row r="3567" ht="15.75" customHeight="1" x14ac:dyDescent="0.3"/>
    <row r="3568" ht="15.75" customHeight="1" x14ac:dyDescent="0.3"/>
    <row r="3569" ht="15.75" customHeight="1" x14ac:dyDescent="0.3"/>
    <row r="3570" ht="15.75" customHeight="1" x14ac:dyDescent="0.3"/>
    <row r="3571" ht="15.75" customHeight="1" x14ac:dyDescent="0.3"/>
    <row r="3572" ht="15.75" customHeight="1" x14ac:dyDescent="0.3"/>
    <row r="3573" ht="15.75" customHeight="1" x14ac:dyDescent="0.3"/>
    <row r="3574" ht="15.75" customHeight="1" x14ac:dyDescent="0.3"/>
    <row r="3575" ht="15.75" customHeight="1" x14ac:dyDescent="0.3"/>
    <row r="3576" ht="15.75" customHeight="1" x14ac:dyDescent="0.3"/>
    <row r="3577" ht="15.75" customHeight="1" x14ac:dyDescent="0.3"/>
    <row r="3578" ht="15.75" customHeight="1" x14ac:dyDescent="0.3"/>
    <row r="3579" ht="15.75" customHeight="1" x14ac:dyDescent="0.3"/>
    <row r="3580" ht="15.75" customHeight="1" x14ac:dyDescent="0.3"/>
    <row r="3581" ht="15.75" customHeight="1" x14ac:dyDescent="0.3"/>
    <row r="3582" ht="15.75" customHeight="1" x14ac:dyDescent="0.3"/>
    <row r="3583" ht="15.75" customHeight="1" x14ac:dyDescent="0.3"/>
    <row r="3584" ht="15.75" customHeight="1" x14ac:dyDescent="0.3"/>
    <row r="3585" ht="15.75" customHeight="1" x14ac:dyDescent="0.3"/>
    <row r="3586" ht="15.75" customHeight="1" x14ac:dyDescent="0.3"/>
    <row r="3587" ht="15.75" customHeight="1" x14ac:dyDescent="0.3"/>
    <row r="3588" ht="15.75" customHeight="1" x14ac:dyDescent="0.3"/>
    <row r="3589" ht="15.75" customHeight="1" x14ac:dyDescent="0.3"/>
    <row r="3590" ht="15.75" customHeight="1" x14ac:dyDescent="0.3"/>
    <row r="3591" ht="15.75" customHeight="1" x14ac:dyDescent="0.3"/>
    <row r="3592" ht="15.75" customHeight="1" x14ac:dyDescent="0.3"/>
    <row r="3593" ht="15.75" customHeight="1" x14ac:dyDescent="0.3"/>
    <row r="3594" ht="15.75" customHeight="1" x14ac:dyDescent="0.3"/>
    <row r="3595" ht="15.75" customHeight="1" x14ac:dyDescent="0.3"/>
    <row r="3596" ht="15.75" customHeight="1" x14ac:dyDescent="0.3"/>
    <row r="3597" ht="15.75" customHeight="1" x14ac:dyDescent="0.3"/>
    <row r="3598" ht="15.75" customHeight="1" x14ac:dyDescent="0.3"/>
    <row r="3599" ht="15.75" customHeight="1" x14ac:dyDescent="0.3"/>
    <row r="3600" ht="15.75" customHeight="1" x14ac:dyDescent="0.3"/>
    <row r="3601" ht="15.75" customHeight="1" x14ac:dyDescent="0.3"/>
    <row r="3602" ht="15.75" customHeight="1" x14ac:dyDescent="0.3"/>
    <row r="3603" ht="15.75" customHeight="1" x14ac:dyDescent="0.3"/>
    <row r="3604" ht="15.75" customHeight="1" x14ac:dyDescent="0.3"/>
    <row r="3605" ht="15.75" customHeight="1" x14ac:dyDescent="0.3"/>
    <row r="3606" ht="15.75" customHeight="1" x14ac:dyDescent="0.3"/>
    <row r="3607" ht="15.75" customHeight="1" x14ac:dyDescent="0.3"/>
    <row r="3608" ht="15.75" customHeight="1" x14ac:dyDescent="0.3"/>
    <row r="3609" ht="15.75" customHeight="1" x14ac:dyDescent="0.3"/>
    <row r="3610" ht="15.75" customHeight="1" x14ac:dyDescent="0.3"/>
    <row r="3611" ht="15.75" customHeight="1" x14ac:dyDescent="0.3"/>
    <row r="3612" ht="15.75" customHeight="1" x14ac:dyDescent="0.3"/>
    <row r="3613" ht="15.75" customHeight="1" x14ac:dyDescent="0.3"/>
    <row r="3614" ht="15.75" customHeight="1" x14ac:dyDescent="0.3"/>
    <row r="3615" ht="15.75" customHeight="1" x14ac:dyDescent="0.3"/>
    <row r="3616" ht="15.75" customHeight="1" x14ac:dyDescent="0.3"/>
    <row r="3617" ht="15.75" customHeight="1" x14ac:dyDescent="0.3"/>
    <row r="3618" ht="15.75" customHeight="1" x14ac:dyDescent="0.3"/>
    <row r="3619" ht="15.75" customHeight="1" x14ac:dyDescent="0.3"/>
    <row r="3620" ht="15.75" customHeight="1" x14ac:dyDescent="0.3"/>
    <row r="3621" ht="15.75" customHeight="1" x14ac:dyDescent="0.3"/>
    <row r="3622" ht="15.75" customHeight="1" x14ac:dyDescent="0.3"/>
    <row r="3623" ht="15.75" customHeight="1" x14ac:dyDescent="0.3"/>
    <row r="3624" ht="15.75" customHeight="1" x14ac:dyDescent="0.3"/>
    <row r="3625" ht="15.75" customHeight="1" x14ac:dyDescent="0.3"/>
    <row r="3626" ht="15.75" customHeight="1" x14ac:dyDescent="0.3"/>
    <row r="3627" ht="15.75" customHeight="1" x14ac:dyDescent="0.3"/>
    <row r="3628" ht="15.75" customHeight="1" x14ac:dyDescent="0.3"/>
    <row r="3629" ht="15.75" customHeight="1" x14ac:dyDescent="0.3"/>
    <row r="3630" ht="15.75" customHeight="1" x14ac:dyDescent="0.3"/>
    <row r="3631" ht="15.75" customHeight="1" x14ac:dyDescent="0.3"/>
    <row r="3632" ht="15.75" customHeight="1" x14ac:dyDescent="0.3"/>
    <row r="3633" ht="15.75" customHeight="1" x14ac:dyDescent="0.3"/>
    <row r="3634" ht="15.75" customHeight="1" x14ac:dyDescent="0.3"/>
    <row r="3635" ht="15.75" customHeight="1" x14ac:dyDescent="0.3"/>
    <row r="3636" ht="15.75" customHeight="1" x14ac:dyDescent="0.3"/>
    <row r="3637" ht="15.75" customHeight="1" x14ac:dyDescent="0.3"/>
    <row r="3638" ht="15.75" customHeight="1" x14ac:dyDescent="0.3"/>
    <row r="3639" ht="15.75" customHeight="1" x14ac:dyDescent="0.3"/>
    <row r="3640" ht="15.75" customHeight="1" x14ac:dyDescent="0.3"/>
    <row r="3641" ht="15.75" customHeight="1" x14ac:dyDescent="0.3"/>
    <row r="3642" ht="15.75" customHeight="1" x14ac:dyDescent="0.3"/>
    <row r="3643" ht="15.75" customHeight="1" x14ac:dyDescent="0.3"/>
    <row r="3644" ht="15.75" customHeight="1" x14ac:dyDescent="0.3"/>
    <row r="3645" ht="15.75" customHeight="1" x14ac:dyDescent="0.3"/>
    <row r="3646" ht="15.75" customHeight="1" x14ac:dyDescent="0.3"/>
    <row r="3647" ht="15.75" customHeight="1" x14ac:dyDescent="0.3"/>
    <row r="3648" ht="15.75" customHeight="1" x14ac:dyDescent="0.3"/>
    <row r="3649" ht="15.75" customHeight="1" x14ac:dyDescent="0.3"/>
    <row r="3650" ht="15.75" customHeight="1" x14ac:dyDescent="0.3"/>
    <row r="3651" ht="15.75" customHeight="1" x14ac:dyDescent="0.3"/>
    <row r="3652" ht="15.75" customHeight="1" x14ac:dyDescent="0.3"/>
    <row r="3653" ht="15.75" customHeight="1" x14ac:dyDescent="0.3"/>
    <row r="3654" ht="15.75" customHeight="1" x14ac:dyDescent="0.3"/>
    <row r="3655" ht="15.75" customHeight="1" x14ac:dyDescent="0.3"/>
    <row r="3656" ht="15.75" customHeight="1" x14ac:dyDescent="0.3"/>
    <row r="3657" ht="15.75" customHeight="1" x14ac:dyDescent="0.3"/>
    <row r="3658" ht="15.75" customHeight="1" x14ac:dyDescent="0.3"/>
    <row r="3659" ht="15.75" customHeight="1" x14ac:dyDescent="0.3"/>
    <row r="3660" ht="15.75" customHeight="1" x14ac:dyDescent="0.3"/>
    <row r="3661" ht="15.75" customHeight="1" x14ac:dyDescent="0.3"/>
    <row r="3662" ht="15.75" customHeight="1" x14ac:dyDescent="0.3"/>
    <row r="3663" ht="15.75" customHeight="1" x14ac:dyDescent="0.3"/>
    <row r="3664" ht="15.75" customHeight="1" x14ac:dyDescent="0.3"/>
    <row r="3665" ht="15.75" customHeight="1" x14ac:dyDescent="0.3"/>
    <row r="3666" ht="15.75" customHeight="1" x14ac:dyDescent="0.3"/>
    <row r="3667" ht="15.75" customHeight="1" x14ac:dyDescent="0.3"/>
    <row r="3668" ht="15.75" customHeight="1" x14ac:dyDescent="0.3"/>
    <row r="3669" ht="15.75" customHeight="1" x14ac:dyDescent="0.3"/>
    <row r="3670" ht="15.75" customHeight="1" x14ac:dyDescent="0.3"/>
    <row r="3671" ht="15.75" customHeight="1" x14ac:dyDescent="0.3"/>
    <row r="3672" ht="15.75" customHeight="1" x14ac:dyDescent="0.3"/>
    <row r="3673" ht="15.75" customHeight="1" x14ac:dyDescent="0.3"/>
    <row r="3674" ht="15.75" customHeight="1" x14ac:dyDescent="0.3"/>
    <row r="3675" ht="15.75" customHeight="1" x14ac:dyDescent="0.3"/>
    <row r="3676" ht="15.75" customHeight="1" x14ac:dyDescent="0.3"/>
    <row r="3677" ht="15.75" customHeight="1" x14ac:dyDescent="0.3"/>
    <row r="3678" ht="15.75" customHeight="1" x14ac:dyDescent="0.3"/>
    <row r="3679" ht="15.75" customHeight="1" x14ac:dyDescent="0.3"/>
    <row r="3680" ht="15.75" customHeight="1" x14ac:dyDescent="0.3"/>
    <row r="3681" ht="15.75" customHeight="1" x14ac:dyDescent="0.3"/>
    <row r="3682" ht="15.75" customHeight="1" x14ac:dyDescent="0.3"/>
    <row r="3683" ht="15.75" customHeight="1" x14ac:dyDescent="0.3"/>
    <row r="3684" ht="15.75" customHeight="1" x14ac:dyDescent="0.3"/>
    <row r="3685" ht="15.75" customHeight="1" x14ac:dyDescent="0.3"/>
    <row r="3686" ht="15.75" customHeight="1" x14ac:dyDescent="0.3"/>
    <row r="3687" ht="15.75" customHeight="1" x14ac:dyDescent="0.3"/>
    <row r="3688" ht="15.75" customHeight="1" x14ac:dyDescent="0.3"/>
    <row r="3689" ht="15.75" customHeight="1" x14ac:dyDescent="0.3"/>
    <row r="3690" ht="15.75" customHeight="1" x14ac:dyDescent="0.3"/>
    <row r="3691" ht="15.75" customHeight="1" x14ac:dyDescent="0.3"/>
    <row r="3692" ht="15.75" customHeight="1" x14ac:dyDescent="0.3"/>
    <row r="3693" ht="15.75" customHeight="1" x14ac:dyDescent="0.3"/>
    <row r="3694" ht="15.75" customHeight="1" x14ac:dyDescent="0.3"/>
    <row r="3695" ht="15.75" customHeight="1" x14ac:dyDescent="0.3"/>
    <row r="3696" ht="15.75" customHeight="1" x14ac:dyDescent="0.3"/>
    <row r="3697" ht="15.75" customHeight="1" x14ac:dyDescent="0.3"/>
    <row r="3698" ht="15.75" customHeight="1" x14ac:dyDescent="0.3"/>
    <row r="3699" ht="15.75" customHeight="1" x14ac:dyDescent="0.3"/>
    <row r="3700" ht="15.75" customHeight="1" x14ac:dyDescent="0.3"/>
    <row r="3701" ht="15.75" customHeight="1" x14ac:dyDescent="0.3"/>
    <row r="3702" ht="15.75" customHeight="1" x14ac:dyDescent="0.3"/>
    <row r="3703" ht="15.75" customHeight="1" x14ac:dyDescent="0.3"/>
    <row r="3704" ht="15.75" customHeight="1" x14ac:dyDescent="0.3"/>
    <row r="3705" ht="15.75" customHeight="1" x14ac:dyDescent="0.3"/>
    <row r="3706" ht="15.75" customHeight="1" x14ac:dyDescent="0.3"/>
    <row r="3707" ht="15.75" customHeight="1" x14ac:dyDescent="0.3"/>
    <row r="3708" ht="15.75" customHeight="1" x14ac:dyDescent="0.3"/>
    <row r="3709" ht="15.75" customHeight="1" x14ac:dyDescent="0.3"/>
    <row r="3710" ht="15.75" customHeight="1" x14ac:dyDescent="0.3"/>
    <row r="3711" ht="15.75" customHeight="1" x14ac:dyDescent="0.3"/>
    <row r="3712" ht="15.75" customHeight="1" x14ac:dyDescent="0.3"/>
    <row r="3713" ht="15.75" customHeight="1" x14ac:dyDescent="0.3"/>
    <row r="3714" ht="15.75" customHeight="1" x14ac:dyDescent="0.3"/>
    <row r="3715" ht="15.75" customHeight="1" x14ac:dyDescent="0.3"/>
    <row r="3716" ht="15.75" customHeight="1" x14ac:dyDescent="0.3"/>
    <row r="3717" ht="15.75" customHeight="1" x14ac:dyDescent="0.3"/>
    <row r="3718" ht="15.75" customHeight="1" x14ac:dyDescent="0.3"/>
    <row r="3719" ht="15.75" customHeight="1" x14ac:dyDescent="0.3"/>
    <row r="3720" ht="15.75" customHeight="1" x14ac:dyDescent="0.3"/>
    <row r="3721" ht="15.75" customHeight="1" x14ac:dyDescent="0.3"/>
    <row r="3722" ht="15.75" customHeight="1" x14ac:dyDescent="0.3"/>
    <row r="3723" ht="15.75" customHeight="1" x14ac:dyDescent="0.3"/>
    <row r="3724" ht="15.75" customHeight="1" x14ac:dyDescent="0.3"/>
    <row r="3725" ht="15.75" customHeight="1" x14ac:dyDescent="0.3"/>
    <row r="3726" ht="15.75" customHeight="1" x14ac:dyDescent="0.3"/>
    <row r="3727" ht="15.75" customHeight="1" x14ac:dyDescent="0.3"/>
    <row r="3728" ht="15.75" customHeight="1" x14ac:dyDescent="0.3"/>
    <row r="3729" ht="15.75" customHeight="1" x14ac:dyDescent="0.3"/>
    <row r="3730" ht="15.75" customHeight="1" x14ac:dyDescent="0.3"/>
    <row r="3731" ht="15.75" customHeight="1" x14ac:dyDescent="0.3"/>
    <row r="3732" ht="15.75" customHeight="1" x14ac:dyDescent="0.3"/>
    <row r="3733" ht="15.75" customHeight="1" x14ac:dyDescent="0.3"/>
    <row r="3734" ht="15.75" customHeight="1" x14ac:dyDescent="0.3"/>
    <row r="3735" ht="15.75" customHeight="1" x14ac:dyDescent="0.3"/>
    <row r="3736" ht="15.75" customHeight="1" x14ac:dyDescent="0.3"/>
    <row r="3737" ht="15.75" customHeight="1" x14ac:dyDescent="0.3"/>
    <row r="3738" ht="15.75" customHeight="1" x14ac:dyDescent="0.3"/>
    <row r="3739" ht="15.75" customHeight="1" x14ac:dyDescent="0.3"/>
    <row r="3740" ht="15.75" customHeight="1" x14ac:dyDescent="0.3"/>
    <row r="3741" ht="15.75" customHeight="1" x14ac:dyDescent="0.3"/>
    <row r="3742" ht="15.75" customHeight="1" x14ac:dyDescent="0.3"/>
    <row r="3743" ht="15.75" customHeight="1" x14ac:dyDescent="0.3"/>
    <row r="3744" ht="15.75" customHeight="1" x14ac:dyDescent="0.3"/>
    <row r="3745" ht="15.75" customHeight="1" x14ac:dyDescent="0.3"/>
    <row r="3746" ht="15.75" customHeight="1" x14ac:dyDescent="0.3"/>
    <row r="3747" ht="15.75" customHeight="1" x14ac:dyDescent="0.3"/>
    <row r="3748" ht="15.75" customHeight="1" x14ac:dyDescent="0.3"/>
    <row r="3749" ht="15.75" customHeight="1" x14ac:dyDescent="0.3"/>
    <row r="3750" ht="15.75" customHeight="1" x14ac:dyDescent="0.3"/>
    <row r="3751" ht="15.75" customHeight="1" x14ac:dyDescent="0.3"/>
    <row r="3752" ht="15.75" customHeight="1" x14ac:dyDescent="0.3"/>
    <row r="3753" ht="15.75" customHeight="1" x14ac:dyDescent="0.3"/>
    <row r="3754" ht="15.75" customHeight="1" x14ac:dyDescent="0.3"/>
    <row r="3755" ht="15.75" customHeight="1" x14ac:dyDescent="0.3"/>
    <row r="3756" ht="15.75" customHeight="1" x14ac:dyDescent="0.3"/>
    <row r="3757" ht="15.75" customHeight="1" x14ac:dyDescent="0.3"/>
    <row r="3758" ht="15.75" customHeight="1" x14ac:dyDescent="0.3"/>
    <row r="3759" ht="15.75" customHeight="1" x14ac:dyDescent="0.3"/>
    <row r="3760" ht="15.75" customHeight="1" x14ac:dyDescent="0.3"/>
    <row r="3761" ht="15.75" customHeight="1" x14ac:dyDescent="0.3"/>
    <row r="3762" ht="15.75" customHeight="1" x14ac:dyDescent="0.3"/>
    <row r="3763" ht="15.75" customHeight="1" x14ac:dyDescent="0.3"/>
    <row r="3764" ht="15.75" customHeight="1" x14ac:dyDescent="0.3"/>
    <row r="3765" ht="15.75" customHeight="1" x14ac:dyDescent="0.3"/>
    <row r="3766" ht="15.75" customHeight="1" x14ac:dyDescent="0.3"/>
    <row r="3767" ht="15.75" customHeight="1" x14ac:dyDescent="0.3"/>
    <row r="3768" ht="15.75" customHeight="1" x14ac:dyDescent="0.3"/>
    <row r="3769" ht="15.75" customHeight="1" x14ac:dyDescent="0.3"/>
    <row r="3770" ht="15.75" customHeight="1" x14ac:dyDescent="0.3"/>
    <row r="3771" ht="15.75" customHeight="1" x14ac:dyDescent="0.3"/>
    <row r="3772" ht="15.75" customHeight="1" x14ac:dyDescent="0.3"/>
    <row r="3773" ht="15.75" customHeight="1" x14ac:dyDescent="0.3"/>
    <row r="3774" ht="15.75" customHeight="1" x14ac:dyDescent="0.3"/>
    <row r="3775" ht="15.75" customHeight="1" x14ac:dyDescent="0.3"/>
    <row r="3776" ht="15.75" customHeight="1" x14ac:dyDescent="0.3"/>
    <row r="3777" ht="15.75" customHeight="1" x14ac:dyDescent="0.3"/>
    <row r="3778" ht="15.75" customHeight="1" x14ac:dyDescent="0.3"/>
    <row r="3779" ht="15.75" customHeight="1" x14ac:dyDescent="0.3"/>
    <row r="3780" ht="15.75" customHeight="1" x14ac:dyDescent="0.3"/>
    <row r="3781" ht="15.75" customHeight="1" x14ac:dyDescent="0.3"/>
    <row r="3782" ht="15.75" customHeight="1" x14ac:dyDescent="0.3"/>
    <row r="3783" ht="15.75" customHeight="1" x14ac:dyDescent="0.3"/>
    <row r="3784" ht="15.75" customHeight="1" x14ac:dyDescent="0.3"/>
    <row r="3785" ht="15.75" customHeight="1" x14ac:dyDescent="0.3"/>
    <row r="3786" ht="15.75" customHeight="1" x14ac:dyDescent="0.3"/>
    <row r="3787" ht="15.75" customHeight="1" x14ac:dyDescent="0.3"/>
    <row r="3788" ht="15.75" customHeight="1" x14ac:dyDescent="0.3"/>
    <row r="3789" ht="15.75" customHeight="1" x14ac:dyDescent="0.3"/>
    <row r="3790" ht="15.75" customHeight="1" x14ac:dyDescent="0.3"/>
    <row r="3791" ht="15.75" customHeight="1" x14ac:dyDescent="0.3"/>
    <row r="3792" ht="15.75" customHeight="1" x14ac:dyDescent="0.3"/>
    <row r="3793" ht="15.75" customHeight="1" x14ac:dyDescent="0.3"/>
    <row r="3794" ht="15.75" customHeight="1" x14ac:dyDescent="0.3"/>
    <row r="3795" ht="15.75" customHeight="1" x14ac:dyDescent="0.3"/>
    <row r="3796" ht="15.75" customHeight="1" x14ac:dyDescent="0.3"/>
    <row r="3797" ht="15.75" customHeight="1" x14ac:dyDescent="0.3"/>
    <row r="3798" ht="15.75" customHeight="1" x14ac:dyDescent="0.3"/>
    <row r="3799" ht="15.75" customHeight="1" x14ac:dyDescent="0.3"/>
    <row r="3800" ht="15.75" customHeight="1" x14ac:dyDescent="0.3"/>
    <row r="3801" ht="15.75" customHeight="1" x14ac:dyDescent="0.3"/>
    <row r="3802" ht="15.75" customHeight="1" x14ac:dyDescent="0.3"/>
    <row r="3803" ht="15.75" customHeight="1" x14ac:dyDescent="0.3"/>
    <row r="3804" ht="15.75" customHeight="1" x14ac:dyDescent="0.3"/>
    <row r="3805" ht="15.75" customHeight="1" x14ac:dyDescent="0.3"/>
    <row r="3806" ht="15.75" customHeight="1" x14ac:dyDescent="0.3"/>
    <row r="3807" ht="15.75" customHeight="1" x14ac:dyDescent="0.3"/>
    <row r="3808" ht="15.75" customHeight="1" x14ac:dyDescent="0.3"/>
    <row r="3809" ht="15.75" customHeight="1" x14ac:dyDescent="0.3"/>
    <row r="3810" ht="15.75" customHeight="1" x14ac:dyDescent="0.3"/>
    <row r="3811" ht="15.75" customHeight="1" x14ac:dyDescent="0.3"/>
    <row r="3812" ht="15.75" customHeight="1" x14ac:dyDescent="0.3"/>
    <row r="3813" ht="15.75" customHeight="1" x14ac:dyDescent="0.3"/>
    <row r="3814" ht="15.75" customHeight="1" x14ac:dyDescent="0.3"/>
    <row r="3815" ht="15.75" customHeight="1" x14ac:dyDescent="0.3"/>
    <row r="3816" ht="15.75" customHeight="1" x14ac:dyDescent="0.3"/>
    <row r="3817" ht="15.75" customHeight="1" x14ac:dyDescent="0.3"/>
    <row r="3818" ht="15.75" customHeight="1" x14ac:dyDescent="0.3"/>
    <row r="3819" ht="15.75" customHeight="1" x14ac:dyDescent="0.3"/>
    <row r="3820" ht="15.75" customHeight="1" x14ac:dyDescent="0.3"/>
    <row r="3821" ht="15.75" customHeight="1" x14ac:dyDescent="0.3"/>
    <row r="3822" ht="15.75" customHeight="1" x14ac:dyDescent="0.3"/>
    <row r="3823" ht="15.75" customHeight="1" x14ac:dyDescent="0.3"/>
    <row r="3824" ht="15.75" customHeight="1" x14ac:dyDescent="0.3"/>
    <row r="3825" ht="15.75" customHeight="1" x14ac:dyDescent="0.3"/>
    <row r="3826" ht="15.75" customHeight="1" x14ac:dyDescent="0.3"/>
    <row r="3827" ht="15.75" customHeight="1" x14ac:dyDescent="0.3"/>
    <row r="3828" ht="15.75" customHeight="1" x14ac:dyDescent="0.3"/>
    <row r="3829" ht="15.75" customHeight="1" x14ac:dyDescent="0.3"/>
    <row r="3830" ht="15.75" customHeight="1" x14ac:dyDescent="0.3"/>
    <row r="3831" ht="15.75" customHeight="1" x14ac:dyDescent="0.3"/>
    <row r="3832" ht="15.75" customHeight="1" x14ac:dyDescent="0.3"/>
    <row r="3833" ht="15.75" customHeight="1" x14ac:dyDescent="0.3"/>
    <row r="3834" ht="15.75" customHeight="1" x14ac:dyDescent="0.3"/>
    <row r="3835" ht="15.75" customHeight="1" x14ac:dyDescent="0.3"/>
    <row r="3836" ht="15.75" customHeight="1" x14ac:dyDescent="0.3"/>
    <row r="3837" ht="15.75" customHeight="1" x14ac:dyDescent="0.3"/>
    <row r="3838" ht="15.75" customHeight="1" x14ac:dyDescent="0.3"/>
    <row r="3839" ht="15.75" customHeight="1" x14ac:dyDescent="0.3"/>
    <row r="3840" ht="15.75" customHeight="1" x14ac:dyDescent="0.3"/>
    <row r="3841" ht="15.75" customHeight="1" x14ac:dyDescent="0.3"/>
    <row r="3842" ht="15.75" customHeight="1" x14ac:dyDescent="0.3"/>
    <row r="3843" ht="15.75" customHeight="1" x14ac:dyDescent="0.3"/>
    <row r="3844" ht="15.75" customHeight="1" x14ac:dyDescent="0.3"/>
    <row r="3845" ht="15.75" customHeight="1" x14ac:dyDescent="0.3"/>
    <row r="3846" ht="15.75" customHeight="1" x14ac:dyDescent="0.3"/>
    <row r="3847" ht="15.75" customHeight="1" x14ac:dyDescent="0.3"/>
    <row r="3848" ht="15.75" customHeight="1" x14ac:dyDescent="0.3"/>
    <row r="3849" ht="15.75" customHeight="1" x14ac:dyDescent="0.3"/>
    <row r="3850" ht="15.75" customHeight="1" x14ac:dyDescent="0.3"/>
    <row r="3851" ht="15.75" customHeight="1" x14ac:dyDescent="0.3"/>
    <row r="3852" ht="15.75" customHeight="1" x14ac:dyDescent="0.3"/>
    <row r="3853" ht="15.75" customHeight="1" x14ac:dyDescent="0.3"/>
    <row r="3854" ht="15.75" customHeight="1" x14ac:dyDescent="0.3"/>
    <row r="3855" ht="15.75" customHeight="1" x14ac:dyDescent="0.3"/>
    <row r="3856" ht="15.75" customHeight="1" x14ac:dyDescent="0.3"/>
    <row r="3857" ht="15.75" customHeight="1" x14ac:dyDescent="0.3"/>
    <row r="3858" ht="15.75" customHeight="1" x14ac:dyDescent="0.3"/>
    <row r="3859" ht="15.75" customHeight="1" x14ac:dyDescent="0.3"/>
    <row r="3860" ht="15.75" customHeight="1" x14ac:dyDescent="0.3"/>
    <row r="3861" ht="15.75" customHeight="1" x14ac:dyDescent="0.3"/>
    <row r="3862" ht="15.75" customHeight="1" x14ac:dyDescent="0.3"/>
    <row r="3863" ht="15.75" customHeight="1" x14ac:dyDescent="0.3"/>
    <row r="3864" ht="15.75" customHeight="1" x14ac:dyDescent="0.3"/>
    <row r="3865" ht="15.75" customHeight="1" x14ac:dyDescent="0.3"/>
    <row r="3866" ht="15.75" customHeight="1" x14ac:dyDescent="0.3"/>
    <row r="3867" ht="15.75" customHeight="1" x14ac:dyDescent="0.3"/>
    <row r="3868" ht="15.75" customHeight="1" x14ac:dyDescent="0.3"/>
    <row r="3869" ht="15.75" customHeight="1" x14ac:dyDescent="0.3"/>
    <row r="3870" ht="15.75" customHeight="1" x14ac:dyDescent="0.3"/>
    <row r="3871" ht="15.75" customHeight="1" x14ac:dyDescent="0.3"/>
    <row r="3872" ht="15.75" customHeight="1" x14ac:dyDescent="0.3"/>
    <row r="3873" ht="15.75" customHeight="1" x14ac:dyDescent="0.3"/>
    <row r="3874" ht="15.75" customHeight="1" x14ac:dyDescent="0.3"/>
    <row r="3875" ht="15.75" customHeight="1" x14ac:dyDescent="0.3"/>
    <row r="3876" ht="15.75" customHeight="1" x14ac:dyDescent="0.3"/>
    <row r="3877" ht="15.75" customHeight="1" x14ac:dyDescent="0.3"/>
    <row r="3878" ht="15.75" customHeight="1" x14ac:dyDescent="0.3"/>
    <row r="3879" ht="15.75" customHeight="1" x14ac:dyDescent="0.3"/>
    <row r="3880" ht="15.75" customHeight="1" x14ac:dyDescent="0.3"/>
    <row r="3881" ht="15.75" customHeight="1" x14ac:dyDescent="0.3"/>
    <row r="3882" ht="15.75" customHeight="1" x14ac:dyDescent="0.3"/>
    <row r="3883" ht="15.75" customHeight="1" x14ac:dyDescent="0.3"/>
    <row r="3884" ht="15.75" customHeight="1" x14ac:dyDescent="0.3"/>
    <row r="3885" ht="15.75" customHeight="1" x14ac:dyDescent="0.3"/>
    <row r="3886" ht="15.75" customHeight="1" x14ac:dyDescent="0.3"/>
    <row r="3887" ht="15.75" customHeight="1" x14ac:dyDescent="0.3"/>
    <row r="3888" ht="15.75" customHeight="1" x14ac:dyDescent="0.3"/>
    <row r="3889" ht="15.75" customHeight="1" x14ac:dyDescent="0.3"/>
    <row r="3890" ht="15.75" customHeight="1" x14ac:dyDescent="0.3"/>
    <row r="3891" ht="15.75" customHeight="1" x14ac:dyDescent="0.3"/>
    <row r="3892" ht="15.75" customHeight="1" x14ac:dyDescent="0.3"/>
    <row r="3893" ht="15.75" customHeight="1" x14ac:dyDescent="0.3"/>
    <row r="3894" ht="15.75" customHeight="1" x14ac:dyDescent="0.3"/>
    <row r="3895" ht="15.75" customHeight="1" x14ac:dyDescent="0.3"/>
    <row r="3896" ht="15.75" customHeight="1" x14ac:dyDescent="0.3"/>
    <row r="3897" ht="15.75" customHeight="1" x14ac:dyDescent="0.3"/>
    <row r="3898" ht="15.75" customHeight="1" x14ac:dyDescent="0.3"/>
    <row r="3899" ht="15.75" customHeight="1" x14ac:dyDescent="0.3"/>
    <row r="3900" ht="15.75" customHeight="1" x14ac:dyDescent="0.3"/>
    <row r="3901" ht="15.75" customHeight="1" x14ac:dyDescent="0.3"/>
    <row r="3902" ht="15.75" customHeight="1" x14ac:dyDescent="0.3"/>
    <row r="3903" ht="15.75" customHeight="1" x14ac:dyDescent="0.3"/>
    <row r="3904" ht="15.75" customHeight="1" x14ac:dyDescent="0.3"/>
    <row r="3905" ht="15.75" customHeight="1" x14ac:dyDescent="0.3"/>
    <row r="3906" ht="15.75" customHeight="1" x14ac:dyDescent="0.3"/>
    <row r="3907" ht="15.75" customHeight="1" x14ac:dyDescent="0.3"/>
    <row r="3908" ht="15.75" customHeight="1" x14ac:dyDescent="0.3"/>
    <row r="3909" ht="15.75" customHeight="1" x14ac:dyDescent="0.3"/>
    <row r="3910" ht="15.75" customHeight="1" x14ac:dyDescent="0.3"/>
    <row r="3911" ht="15.75" customHeight="1" x14ac:dyDescent="0.3"/>
    <row r="3912" ht="15.75" customHeight="1" x14ac:dyDescent="0.3"/>
    <row r="3913" ht="15.75" customHeight="1" x14ac:dyDescent="0.3"/>
    <row r="3914" ht="15.75" customHeight="1" x14ac:dyDescent="0.3"/>
    <row r="3915" ht="15.75" customHeight="1" x14ac:dyDescent="0.3"/>
    <row r="3916" ht="15.75" customHeight="1" x14ac:dyDescent="0.3"/>
    <row r="3917" ht="15.75" customHeight="1" x14ac:dyDescent="0.3"/>
    <row r="3918" ht="15.75" customHeight="1" x14ac:dyDescent="0.3"/>
    <row r="3919" ht="15.75" customHeight="1" x14ac:dyDescent="0.3"/>
    <row r="3920" ht="15.75" customHeight="1" x14ac:dyDescent="0.3"/>
    <row r="3921" ht="15.75" customHeight="1" x14ac:dyDescent="0.3"/>
    <row r="3922" ht="15.75" customHeight="1" x14ac:dyDescent="0.3"/>
    <row r="3923" ht="15.75" customHeight="1" x14ac:dyDescent="0.3"/>
    <row r="3924" ht="15.75" customHeight="1" x14ac:dyDescent="0.3"/>
    <row r="3925" ht="15.75" customHeight="1" x14ac:dyDescent="0.3"/>
    <row r="3926" ht="15.75" customHeight="1" x14ac:dyDescent="0.3"/>
    <row r="3927" ht="15.75" customHeight="1" x14ac:dyDescent="0.3"/>
    <row r="3928" ht="15.75" customHeight="1" x14ac:dyDescent="0.3"/>
    <row r="3929" ht="15.75" customHeight="1" x14ac:dyDescent="0.3"/>
    <row r="3930" ht="15.75" customHeight="1" x14ac:dyDescent="0.3"/>
    <row r="3931" ht="15.75" customHeight="1" x14ac:dyDescent="0.3"/>
    <row r="3932" ht="15.75" customHeight="1" x14ac:dyDescent="0.3"/>
    <row r="3933" ht="15.75" customHeight="1" x14ac:dyDescent="0.3"/>
    <row r="3934" ht="15.75" customHeight="1" x14ac:dyDescent="0.3"/>
    <row r="3935" ht="15.75" customHeight="1" x14ac:dyDescent="0.3"/>
    <row r="3936" ht="15.75" customHeight="1" x14ac:dyDescent="0.3"/>
    <row r="3937" ht="15.75" customHeight="1" x14ac:dyDescent="0.3"/>
    <row r="3938" ht="15.75" customHeight="1" x14ac:dyDescent="0.3"/>
    <row r="3939" ht="15.75" customHeight="1" x14ac:dyDescent="0.3"/>
    <row r="3940" ht="15.75" customHeight="1" x14ac:dyDescent="0.3"/>
    <row r="3941" ht="15.75" customHeight="1" x14ac:dyDescent="0.3"/>
    <row r="3942" ht="15.75" customHeight="1" x14ac:dyDescent="0.3"/>
    <row r="3943" ht="15.75" customHeight="1" x14ac:dyDescent="0.3"/>
    <row r="3944" ht="15.75" customHeight="1" x14ac:dyDescent="0.3"/>
    <row r="3945" ht="15.75" customHeight="1" x14ac:dyDescent="0.3"/>
    <row r="3946" ht="15.75" customHeight="1" x14ac:dyDescent="0.3"/>
    <row r="3947" ht="15.75" customHeight="1" x14ac:dyDescent="0.3"/>
    <row r="3948" ht="15.75" customHeight="1" x14ac:dyDescent="0.3"/>
    <row r="3949" ht="15.75" customHeight="1" x14ac:dyDescent="0.3"/>
    <row r="3950" ht="15.75" customHeight="1" x14ac:dyDescent="0.3"/>
    <row r="3951" ht="15.75" customHeight="1" x14ac:dyDescent="0.3"/>
    <row r="3952" ht="15.75" customHeight="1" x14ac:dyDescent="0.3"/>
    <row r="3953" ht="15.75" customHeight="1" x14ac:dyDescent="0.3"/>
    <row r="3954" ht="15.75" customHeight="1" x14ac:dyDescent="0.3"/>
    <row r="3955" ht="15.75" customHeight="1" x14ac:dyDescent="0.3"/>
    <row r="3956" ht="15.75" customHeight="1" x14ac:dyDescent="0.3"/>
    <row r="3957" ht="15.75" customHeight="1" x14ac:dyDescent="0.3"/>
    <row r="3958" ht="15.75" customHeight="1" x14ac:dyDescent="0.3"/>
    <row r="3959" ht="15.75" customHeight="1" x14ac:dyDescent="0.3"/>
    <row r="3960" ht="15.75" customHeight="1" x14ac:dyDescent="0.3"/>
    <row r="3961" ht="15.75" customHeight="1" x14ac:dyDescent="0.3"/>
    <row r="3962" ht="15.75" customHeight="1" x14ac:dyDescent="0.3"/>
    <row r="3963" ht="15.75" customHeight="1" x14ac:dyDescent="0.3"/>
    <row r="3964" ht="15.75" customHeight="1" x14ac:dyDescent="0.3"/>
    <row r="3965" ht="15.75" customHeight="1" x14ac:dyDescent="0.3"/>
    <row r="3966" ht="15.75" customHeight="1" x14ac:dyDescent="0.3"/>
    <row r="3967" ht="15.75" customHeight="1" x14ac:dyDescent="0.3"/>
    <row r="3968" ht="15.75" customHeight="1" x14ac:dyDescent="0.3"/>
    <row r="3969" ht="15.75" customHeight="1" x14ac:dyDescent="0.3"/>
    <row r="3970" ht="15.75" customHeight="1" x14ac:dyDescent="0.3"/>
    <row r="3971" ht="15.75" customHeight="1" x14ac:dyDescent="0.3"/>
    <row r="3972" ht="15.75" customHeight="1" x14ac:dyDescent="0.3"/>
    <row r="3973" ht="15.75" customHeight="1" x14ac:dyDescent="0.3"/>
    <row r="3974" ht="15.75" customHeight="1" x14ac:dyDescent="0.3"/>
    <row r="3975" ht="15.75" customHeight="1" x14ac:dyDescent="0.3"/>
    <row r="3976" ht="15.75" customHeight="1" x14ac:dyDescent="0.3"/>
    <row r="3977" ht="15.75" customHeight="1" x14ac:dyDescent="0.3"/>
    <row r="3978" ht="15.75" customHeight="1" x14ac:dyDescent="0.3"/>
    <row r="3979" ht="15.75" customHeight="1" x14ac:dyDescent="0.3"/>
    <row r="3980" ht="15.75" customHeight="1" x14ac:dyDescent="0.3"/>
    <row r="3981" ht="15.75" customHeight="1" x14ac:dyDescent="0.3"/>
    <row r="3982" ht="15.75" customHeight="1" x14ac:dyDescent="0.3"/>
    <row r="3983" ht="15.75" customHeight="1" x14ac:dyDescent="0.3"/>
    <row r="3984" ht="15.75" customHeight="1" x14ac:dyDescent="0.3"/>
    <row r="3985" ht="15.75" customHeight="1" x14ac:dyDescent="0.3"/>
    <row r="3986" ht="15.75" customHeight="1" x14ac:dyDescent="0.3"/>
    <row r="3987" ht="15.75" customHeight="1" x14ac:dyDescent="0.3"/>
    <row r="3988" ht="15.75" customHeight="1" x14ac:dyDescent="0.3"/>
    <row r="3989" ht="15.75" customHeight="1" x14ac:dyDescent="0.3"/>
    <row r="3990" ht="15.75" customHeight="1" x14ac:dyDescent="0.3"/>
    <row r="3991" ht="15.75" customHeight="1" x14ac:dyDescent="0.3"/>
    <row r="3992" ht="15.75" customHeight="1" x14ac:dyDescent="0.3"/>
    <row r="3993" ht="15.75" customHeight="1" x14ac:dyDescent="0.3"/>
    <row r="3994" ht="15.75" customHeight="1" x14ac:dyDescent="0.3"/>
    <row r="3995" ht="15.75" customHeight="1" x14ac:dyDescent="0.3"/>
    <row r="3996" ht="15.75" customHeight="1" x14ac:dyDescent="0.3"/>
    <row r="3997" ht="15.75" customHeight="1" x14ac:dyDescent="0.3"/>
    <row r="3998" ht="15.75" customHeight="1" x14ac:dyDescent="0.3"/>
    <row r="3999" ht="15.75" customHeight="1" x14ac:dyDescent="0.3"/>
    <row r="4000" ht="15.75" customHeight="1" x14ac:dyDescent="0.3"/>
    <row r="4001" ht="15.75" customHeight="1" x14ac:dyDescent="0.3"/>
    <row r="4002" ht="15.75" customHeight="1" x14ac:dyDescent="0.3"/>
    <row r="4003" ht="15.75" customHeight="1" x14ac:dyDescent="0.3"/>
    <row r="4004" ht="15.75" customHeight="1" x14ac:dyDescent="0.3"/>
    <row r="4005" ht="15.75" customHeight="1" x14ac:dyDescent="0.3"/>
    <row r="4006" ht="15.75" customHeight="1" x14ac:dyDescent="0.3"/>
    <row r="4007" ht="15.75" customHeight="1" x14ac:dyDescent="0.3"/>
    <row r="4008" ht="15.75" customHeight="1" x14ac:dyDescent="0.3"/>
    <row r="4009" ht="15.75" customHeight="1" x14ac:dyDescent="0.3"/>
    <row r="4010" ht="15.75" customHeight="1" x14ac:dyDescent="0.3"/>
    <row r="4011" ht="15.75" customHeight="1" x14ac:dyDescent="0.3"/>
    <row r="4012" ht="15.75" customHeight="1" x14ac:dyDescent="0.3"/>
    <row r="4013" ht="15.75" customHeight="1" x14ac:dyDescent="0.3"/>
    <row r="4014" ht="15.75" customHeight="1" x14ac:dyDescent="0.3"/>
    <row r="4015" ht="15.75" customHeight="1" x14ac:dyDescent="0.3"/>
    <row r="4016" ht="15.75" customHeight="1" x14ac:dyDescent="0.3"/>
    <row r="4017" ht="15.75" customHeight="1" x14ac:dyDescent="0.3"/>
    <row r="4018" ht="15.75" customHeight="1" x14ac:dyDescent="0.3"/>
    <row r="4019" ht="15.75" customHeight="1" x14ac:dyDescent="0.3"/>
    <row r="4020" ht="15.75" customHeight="1" x14ac:dyDescent="0.3"/>
    <row r="4021" ht="15.75" customHeight="1" x14ac:dyDescent="0.3"/>
    <row r="4022" ht="15.75" customHeight="1" x14ac:dyDescent="0.3"/>
    <row r="4023" ht="15.75" customHeight="1" x14ac:dyDescent="0.3"/>
    <row r="4024" ht="15.75" customHeight="1" x14ac:dyDescent="0.3"/>
    <row r="4025" ht="15.75" customHeight="1" x14ac:dyDescent="0.3"/>
    <row r="4026" ht="15.75" customHeight="1" x14ac:dyDescent="0.3"/>
    <row r="4027" ht="15.75" customHeight="1" x14ac:dyDescent="0.3"/>
    <row r="4028" ht="15.75" customHeight="1" x14ac:dyDescent="0.3"/>
    <row r="4029" ht="15.75" customHeight="1" x14ac:dyDescent="0.3"/>
    <row r="4030" ht="15.75" customHeight="1" x14ac:dyDescent="0.3"/>
    <row r="4031" ht="15.75" customHeight="1" x14ac:dyDescent="0.3"/>
    <row r="4032" ht="15.75" customHeight="1" x14ac:dyDescent="0.3"/>
    <row r="4033" ht="15.75" customHeight="1" x14ac:dyDescent="0.3"/>
    <row r="4034" ht="15.75" customHeight="1" x14ac:dyDescent="0.3"/>
    <row r="4035" ht="15.75" customHeight="1" x14ac:dyDescent="0.3"/>
    <row r="4036" ht="15.75" customHeight="1" x14ac:dyDescent="0.3"/>
    <row r="4037" ht="15.75" customHeight="1" x14ac:dyDescent="0.3"/>
    <row r="4038" ht="15.75" customHeight="1" x14ac:dyDescent="0.3"/>
    <row r="4039" ht="15.75" customHeight="1" x14ac:dyDescent="0.3"/>
    <row r="4040" ht="15.75" customHeight="1" x14ac:dyDescent="0.3"/>
    <row r="4041" ht="15.75" customHeight="1" x14ac:dyDescent="0.3"/>
    <row r="4042" ht="15.75" customHeight="1" x14ac:dyDescent="0.3"/>
    <row r="4043" ht="15.75" customHeight="1" x14ac:dyDescent="0.3"/>
    <row r="4044" ht="15.75" customHeight="1" x14ac:dyDescent="0.3"/>
    <row r="4045" ht="15.75" customHeight="1" x14ac:dyDescent="0.3"/>
    <row r="4046" ht="15.75" customHeight="1" x14ac:dyDescent="0.3"/>
    <row r="4047" ht="15.75" customHeight="1" x14ac:dyDescent="0.3"/>
    <row r="4048" ht="15.75" customHeight="1" x14ac:dyDescent="0.3"/>
    <row r="4049" ht="15.75" customHeight="1" x14ac:dyDescent="0.3"/>
    <row r="4050" ht="15.75" customHeight="1" x14ac:dyDescent="0.3"/>
    <row r="4051" ht="15.75" customHeight="1" x14ac:dyDescent="0.3"/>
    <row r="4052" ht="15.75" customHeight="1" x14ac:dyDescent="0.3"/>
    <row r="4053" ht="15.75" customHeight="1" x14ac:dyDescent="0.3"/>
    <row r="4054" ht="15.75" customHeight="1" x14ac:dyDescent="0.3"/>
    <row r="4055" ht="15.75" customHeight="1" x14ac:dyDescent="0.3"/>
    <row r="4056" ht="15.75" customHeight="1" x14ac:dyDescent="0.3"/>
    <row r="4057" ht="15.75" customHeight="1" x14ac:dyDescent="0.3"/>
    <row r="4058" ht="15.75" customHeight="1" x14ac:dyDescent="0.3"/>
    <row r="4059" ht="15.75" customHeight="1" x14ac:dyDescent="0.3"/>
    <row r="4060" ht="15.75" customHeight="1" x14ac:dyDescent="0.3"/>
    <row r="4061" ht="15.75" customHeight="1" x14ac:dyDescent="0.3"/>
    <row r="4062" ht="15.75" customHeight="1" x14ac:dyDescent="0.3"/>
    <row r="4063" ht="15.75" customHeight="1" x14ac:dyDescent="0.3"/>
    <row r="4064" ht="15.75" customHeight="1" x14ac:dyDescent="0.3"/>
    <row r="4065" ht="15.75" customHeight="1" x14ac:dyDescent="0.3"/>
    <row r="4066" ht="15.75" customHeight="1" x14ac:dyDescent="0.3"/>
    <row r="4067" ht="15.75" customHeight="1" x14ac:dyDescent="0.3"/>
    <row r="4068" ht="15.75" customHeight="1" x14ac:dyDescent="0.3"/>
    <row r="4069" ht="15.75" customHeight="1" x14ac:dyDescent="0.3"/>
    <row r="4070" ht="15.75" customHeight="1" x14ac:dyDescent="0.3"/>
    <row r="4071" ht="15.75" customHeight="1" x14ac:dyDescent="0.3"/>
    <row r="4072" ht="15.75" customHeight="1" x14ac:dyDescent="0.3"/>
    <row r="4073" ht="15.75" customHeight="1" x14ac:dyDescent="0.3"/>
    <row r="4074" ht="15.75" customHeight="1" x14ac:dyDescent="0.3"/>
    <row r="4075" ht="15.75" customHeight="1" x14ac:dyDescent="0.3"/>
    <row r="4076" ht="15.75" customHeight="1" x14ac:dyDescent="0.3"/>
    <row r="4077" ht="15.75" customHeight="1" x14ac:dyDescent="0.3"/>
    <row r="4078" ht="15.75" customHeight="1" x14ac:dyDescent="0.3"/>
    <row r="4079" ht="15.75" customHeight="1" x14ac:dyDescent="0.3"/>
    <row r="4080" ht="15.75" customHeight="1" x14ac:dyDescent="0.3"/>
    <row r="4081" ht="15.75" customHeight="1" x14ac:dyDescent="0.3"/>
    <row r="4082" ht="15.75" customHeight="1" x14ac:dyDescent="0.3"/>
    <row r="4083" ht="15.75" customHeight="1" x14ac:dyDescent="0.3"/>
    <row r="4084" ht="15.75" customHeight="1" x14ac:dyDescent="0.3"/>
    <row r="4085" ht="15.75" customHeight="1" x14ac:dyDescent="0.3"/>
    <row r="4086" ht="15.75" customHeight="1" x14ac:dyDescent="0.3"/>
    <row r="4087" ht="15.75" customHeight="1" x14ac:dyDescent="0.3"/>
    <row r="4088" ht="15.75" customHeight="1" x14ac:dyDescent="0.3"/>
    <row r="4089" ht="15.75" customHeight="1" x14ac:dyDescent="0.3"/>
    <row r="4090" ht="15.75" customHeight="1" x14ac:dyDescent="0.3"/>
    <row r="4091" ht="15.75" customHeight="1" x14ac:dyDescent="0.3"/>
    <row r="4092" ht="15.75" customHeight="1" x14ac:dyDescent="0.3"/>
    <row r="4093" ht="15.75" customHeight="1" x14ac:dyDescent="0.3"/>
    <row r="4094" ht="15.75" customHeight="1" x14ac:dyDescent="0.3"/>
    <row r="4095" ht="15.75" customHeight="1" x14ac:dyDescent="0.3"/>
    <row r="4096" ht="15.75" customHeight="1" x14ac:dyDescent="0.3"/>
    <row r="4097" ht="15.75" customHeight="1" x14ac:dyDescent="0.3"/>
    <row r="4098" ht="15.75" customHeight="1" x14ac:dyDescent="0.3"/>
    <row r="4099" ht="15.75" customHeight="1" x14ac:dyDescent="0.3"/>
    <row r="4100" ht="15.75" customHeight="1" x14ac:dyDescent="0.3"/>
    <row r="4101" ht="15.75" customHeight="1" x14ac:dyDescent="0.3"/>
    <row r="4102" ht="15.75" customHeight="1" x14ac:dyDescent="0.3"/>
    <row r="4103" ht="15.75" customHeight="1" x14ac:dyDescent="0.3"/>
    <row r="4104" ht="15.75" customHeight="1" x14ac:dyDescent="0.3"/>
    <row r="4105" ht="15.75" customHeight="1" x14ac:dyDescent="0.3"/>
    <row r="4106" ht="15.75" customHeight="1" x14ac:dyDescent="0.3"/>
    <row r="4107" ht="15.75" customHeight="1" x14ac:dyDescent="0.3"/>
    <row r="4108" ht="15.75" customHeight="1" x14ac:dyDescent="0.3"/>
    <row r="4109" ht="15.75" customHeight="1" x14ac:dyDescent="0.3"/>
    <row r="4110" ht="15.75" customHeight="1" x14ac:dyDescent="0.3"/>
    <row r="4111" ht="15.75" customHeight="1" x14ac:dyDescent="0.3"/>
    <row r="4112" ht="15.75" customHeight="1" x14ac:dyDescent="0.3"/>
    <row r="4113" ht="15.75" customHeight="1" x14ac:dyDescent="0.3"/>
    <row r="4114" ht="15.75" customHeight="1" x14ac:dyDescent="0.3"/>
    <row r="4115" ht="15.75" customHeight="1" x14ac:dyDescent="0.3"/>
    <row r="4116" ht="15.75" customHeight="1" x14ac:dyDescent="0.3"/>
    <row r="4117" ht="15.75" customHeight="1" x14ac:dyDescent="0.3"/>
    <row r="4118" ht="15.75" customHeight="1" x14ac:dyDescent="0.3"/>
    <row r="4119" ht="15.75" customHeight="1" x14ac:dyDescent="0.3"/>
    <row r="4120" ht="15.75" customHeight="1" x14ac:dyDescent="0.3"/>
    <row r="4121" ht="15.75" customHeight="1" x14ac:dyDescent="0.3"/>
    <row r="4122" ht="15.75" customHeight="1" x14ac:dyDescent="0.3"/>
    <row r="4123" ht="15.75" customHeight="1" x14ac:dyDescent="0.3"/>
    <row r="4124" ht="15.75" customHeight="1" x14ac:dyDescent="0.3"/>
    <row r="4125" ht="15.75" customHeight="1" x14ac:dyDescent="0.3"/>
    <row r="4126" ht="15.75" customHeight="1" x14ac:dyDescent="0.3"/>
    <row r="4127" ht="15.75" customHeight="1" x14ac:dyDescent="0.3"/>
    <row r="4128" ht="15.75" customHeight="1" x14ac:dyDescent="0.3"/>
    <row r="4129" ht="15.75" customHeight="1" x14ac:dyDescent="0.3"/>
    <row r="4130" ht="15.75" customHeight="1" x14ac:dyDescent="0.3"/>
    <row r="4131" ht="15.75" customHeight="1" x14ac:dyDescent="0.3"/>
    <row r="4132" ht="15.75" customHeight="1" x14ac:dyDescent="0.3"/>
    <row r="4133" ht="15.75" customHeight="1" x14ac:dyDescent="0.3"/>
    <row r="4134" ht="15.75" customHeight="1" x14ac:dyDescent="0.3"/>
    <row r="4135" ht="15.75" customHeight="1" x14ac:dyDescent="0.3"/>
    <row r="4136" ht="15.75" customHeight="1" x14ac:dyDescent="0.3"/>
    <row r="4137" ht="15.75" customHeight="1" x14ac:dyDescent="0.3"/>
    <row r="4138" ht="15.75" customHeight="1" x14ac:dyDescent="0.3"/>
    <row r="4139" ht="15.75" customHeight="1" x14ac:dyDescent="0.3"/>
    <row r="4140" ht="15.75" customHeight="1" x14ac:dyDescent="0.3"/>
    <row r="4141" ht="15.75" customHeight="1" x14ac:dyDescent="0.3"/>
    <row r="4142" ht="15.75" customHeight="1" x14ac:dyDescent="0.3"/>
    <row r="4143" ht="15.75" customHeight="1" x14ac:dyDescent="0.3"/>
    <row r="4144" ht="15.75" customHeight="1" x14ac:dyDescent="0.3"/>
    <row r="4145" ht="15.75" customHeight="1" x14ac:dyDescent="0.3"/>
    <row r="4146" ht="15.75" customHeight="1" x14ac:dyDescent="0.3"/>
    <row r="4147" ht="15.75" customHeight="1" x14ac:dyDescent="0.3"/>
    <row r="4148" ht="15.75" customHeight="1" x14ac:dyDescent="0.3"/>
    <row r="4149" ht="15.75" customHeight="1" x14ac:dyDescent="0.3"/>
    <row r="4150" ht="15.75" customHeight="1" x14ac:dyDescent="0.3"/>
    <row r="4151" ht="15.75" customHeight="1" x14ac:dyDescent="0.3"/>
    <row r="4152" ht="15.75" customHeight="1" x14ac:dyDescent="0.3"/>
    <row r="4153" ht="15.75" customHeight="1" x14ac:dyDescent="0.3"/>
    <row r="4154" ht="15.75" customHeight="1" x14ac:dyDescent="0.3"/>
    <row r="4155" ht="15.75" customHeight="1" x14ac:dyDescent="0.3"/>
    <row r="4156" ht="15.75" customHeight="1" x14ac:dyDescent="0.3"/>
    <row r="4157" ht="15.75" customHeight="1" x14ac:dyDescent="0.3"/>
    <row r="4158" ht="15.75" customHeight="1" x14ac:dyDescent="0.3"/>
    <row r="4159" ht="15.75" customHeight="1" x14ac:dyDescent="0.3"/>
    <row r="4160" ht="15.75" customHeight="1" x14ac:dyDescent="0.3"/>
    <row r="4161" ht="15.75" customHeight="1" x14ac:dyDescent="0.3"/>
    <row r="4162" ht="15.75" customHeight="1" x14ac:dyDescent="0.3"/>
    <row r="4163" ht="15.75" customHeight="1" x14ac:dyDescent="0.3"/>
    <row r="4164" ht="15.75" customHeight="1" x14ac:dyDescent="0.3"/>
    <row r="4165" ht="15.75" customHeight="1" x14ac:dyDescent="0.3"/>
    <row r="4166" ht="15.75" customHeight="1" x14ac:dyDescent="0.3"/>
    <row r="4167" ht="15.75" customHeight="1" x14ac:dyDescent="0.3"/>
    <row r="4168" ht="15.75" customHeight="1" x14ac:dyDescent="0.3"/>
    <row r="4169" ht="15.75" customHeight="1" x14ac:dyDescent="0.3"/>
    <row r="4170" ht="15.75" customHeight="1" x14ac:dyDescent="0.3"/>
    <row r="4171" ht="15.75" customHeight="1" x14ac:dyDescent="0.3"/>
    <row r="4172" ht="15.75" customHeight="1" x14ac:dyDescent="0.3"/>
    <row r="4173" ht="15.75" customHeight="1" x14ac:dyDescent="0.3"/>
    <row r="4174" ht="15.75" customHeight="1" x14ac:dyDescent="0.3"/>
    <row r="4175" ht="15.75" customHeight="1" x14ac:dyDescent="0.3"/>
    <row r="4176" ht="15.75" customHeight="1" x14ac:dyDescent="0.3"/>
    <row r="4177" ht="15.75" customHeight="1" x14ac:dyDescent="0.3"/>
    <row r="4178" ht="15.75" customHeight="1" x14ac:dyDescent="0.3"/>
    <row r="4179" ht="15.75" customHeight="1" x14ac:dyDescent="0.3"/>
    <row r="4180" ht="15.75" customHeight="1" x14ac:dyDescent="0.3"/>
    <row r="4181" ht="15.75" customHeight="1" x14ac:dyDescent="0.3"/>
    <row r="4182" ht="15.75" customHeight="1" x14ac:dyDescent="0.3"/>
    <row r="4183" ht="15.75" customHeight="1" x14ac:dyDescent="0.3"/>
    <row r="4184" ht="15.75" customHeight="1" x14ac:dyDescent="0.3"/>
    <row r="4185" ht="15.75" customHeight="1" x14ac:dyDescent="0.3"/>
    <row r="4186" ht="15.75" customHeight="1" x14ac:dyDescent="0.3"/>
    <row r="4187" ht="15.75" customHeight="1" x14ac:dyDescent="0.3"/>
    <row r="4188" ht="15.75" customHeight="1" x14ac:dyDescent="0.3"/>
    <row r="4189" ht="15.75" customHeight="1" x14ac:dyDescent="0.3"/>
    <row r="4190" ht="15.75" customHeight="1" x14ac:dyDescent="0.3"/>
    <row r="4191" ht="15.75" customHeight="1" x14ac:dyDescent="0.3"/>
    <row r="4192" ht="15.75" customHeight="1" x14ac:dyDescent="0.3"/>
    <row r="4193" ht="15.75" customHeight="1" x14ac:dyDescent="0.3"/>
    <row r="4194" ht="15.75" customHeight="1" x14ac:dyDescent="0.3"/>
    <row r="4195" ht="15.75" customHeight="1" x14ac:dyDescent="0.3"/>
    <row r="4196" ht="15.75" customHeight="1" x14ac:dyDescent="0.3"/>
    <row r="4197" ht="15.75" customHeight="1" x14ac:dyDescent="0.3"/>
    <row r="4198" ht="15.75" customHeight="1" x14ac:dyDescent="0.3"/>
    <row r="4199" ht="15.75" customHeight="1" x14ac:dyDescent="0.3"/>
    <row r="4200" ht="15.75" customHeight="1" x14ac:dyDescent="0.3"/>
    <row r="4201" ht="15.75" customHeight="1" x14ac:dyDescent="0.3"/>
    <row r="4202" ht="15.75" customHeight="1" x14ac:dyDescent="0.3"/>
    <row r="4203" ht="15.75" customHeight="1" x14ac:dyDescent="0.3"/>
    <row r="4204" ht="15.75" customHeight="1" x14ac:dyDescent="0.3"/>
    <row r="4205" ht="15.75" customHeight="1" x14ac:dyDescent="0.3"/>
    <row r="4206" ht="15.75" customHeight="1" x14ac:dyDescent="0.3"/>
    <row r="4207" ht="15.75" customHeight="1" x14ac:dyDescent="0.3"/>
    <row r="4208" ht="15.75" customHeight="1" x14ac:dyDescent="0.3"/>
    <row r="4209" ht="15.75" customHeight="1" x14ac:dyDescent="0.3"/>
    <row r="4210" ht="15.75" customHeight="1" x14ac:dyDescent="0.3"/>
    <row r="4211" ht="15.75" customHeight="1" x14ac:dyDescent="0.3"/>
    <row r="4212" ht="15.75" customHeight="1" x14ac:dyDescent="0.3"/>
    <row r="4213" ht="15.75" customHeight="1" x14ac:dyDescent="0.3"/>
    <row r="4214" ht="15.75" customHeight="1" x14ac:dyDescent="0.3"/>
    <row r="4215" ht="15.75" customHeight="1" x14ac:dyDescent="0.3"/>
    <row r="4216" ht="15.75" customHeight="1" x14ac:dyDescent="0.3"/>
    <row r="4217" ht="15.75" customHeight="1" x14ac:dyDescent="0.3"/>
    <row r="4218" ht="15.75" customHeight="1" x14ac:dyDescent="0.3"/>
    <row r="4219" ht="15.75" customHeight="1" x14ac:dyDescent="0.3"/>
    <row r="4220" ht="15.75" customHeight="1" x14ac:dyDescent="0.3"/>
    <row r="4221" ht="15.75" customHeight="1" x14ac:dyDescent="0.3"/>
    <row r="4222" ht="15.75" customHeight="1" x14ac:dyDescent="0.3"/>
    <row r="4223" ht="15.75" customHeight="1" x14ac:dyDescent="0.3"/>
    <row r="4224" ht="15.75" customHeight="1" x14ac:dyDescent="0.3"/>
    <row r="4225" ht="15.75" customHeight="1" x14ac:dyDescent="0.3"/>
    <row r="4226" ht="15.75" customHeight="1" x14ac:dyDescent="0.3"/>
    <row r="4227" ht="15.75" customHeight="1" x14ac:dyDescent="0.3"/>
    <row r="4228" ht="15.75" customHeight="1" x14ac:dyDescent="0.3"/>
    <row r="4229" ht="15.75" customHeight="1" x14ac:dyDescent="0.3"/>
    <row r="4230" ht="15.75" customHeight="1" x14ac:dyDescent="0.3"/>
    <row r="4231" ht="15.75" customHeight="1" x14ac:dyDescent="0.3"/>
    <row r="4232" ht="15.75" customHeight="1" x14ac:dyDescent="0.3"/>
    <row r="4233" ht="15.75" customHeight="1" x14ac:dyDescent="0.3"/>
    <row r="4234" ht="15.75" customHeight="1" x14ac:dyDescent="0.3"/>
    <row r="4235" ht="15.75" customHeight="1" x14ac:dyDescent="0.3"/>
    <row r="4236" ht="15.75" customHeight="1" x14ac:dyDescent="0.3"/>
    <row r="4237" ht="15.75" customHeight="1" x14ac:dyDescent="0.3"/>
    <row r="4238" ht="15.75" customHeight="1" x14ac:dyDescent="0.3"/>
    <row r="4239" ht="15.75" customHeight="1" x14ac:dyDescent="0.3"/>
    <row r="4240" ht="15.75" customHeight="1" x14ac:dyDescent="0.3"/>
    <row r="4241" ht="15.75" customHeight="1" x14ac:dyDescent="0.3"/>
    <row r="4242" ht="15.75" customHeight="1" x14ac:dyDescent="0.3"/>
    <row r="4243" ht="15.75" customHeight="1" x14ac:dyDescent="0.3"/>
    <row r="4244" ht="15.75" customHeight="1" x14ac:dyDescent="0.3"/>
    <row r="4245" ht="15.75" customHeight="1" x14ac:dyDescent="0.3"/>
    <row r="4246" ht="15.75" customHeight="1" x14ac:dyDescent="0.3"/>
    <row r="4247" ht="15.75" customHeight="1" x14ac:dyDescent="0.3"/>
    <row r="4248" ht="15.75" customHeight="1" x14ac:dyDescent="0.3"/>
    <row r="4249" ht="15.75" customHeight="1" x14ac:dyDescent="0.3"/>
    <row r="4250" ht="15.75" customHeight="1" x14ac:dyDescent="0.3"/>
    <row r="4251" ht="15.75" customHeight="1" x14ac:dyDescent="0.3"/>
    <row r="4252" ht="15.75" customHeight="1" x14ac:dyDescent="0.3"/>
    <row r="4253" ht="15.75" customHeight="1" x14ac:dyDescent="0.3"/>
    <row r="4254" ht="15.75" customHeight="1" x14ac:dyDescent="0.3"/>
    <row r="4255" ht="15.75" customHeight="1" x14ac:dyDescent="0.3"/>
    <row r="4256" ht="15.75" customHeight="1" x14ac:dyDescent="0.3"/>
    <row r="4257" ht="15.75" customHeight="1" x14ac:dyDescent="0.3"/>
    <row r="4258" ht="15.75" customHeight="1" x14ac:dyDescent="0.3"/>
    <row r="4259" ht="15.75" customHeight="1" x14ac:dyDescent="0.3"/>
    <row r="4260" ht="15.75" customHeight="1" x14ac:dyDescent="0.3"/>
    <row r="4261" ht="15.75" customHeight="1" x14ac:dyDescent="0.3"/>
    <row r="4262" ht="15.75" customHeight="1" x14ac:dyDescent="0.3"/>
    <row r="4263" ht="15.75" customHeight="1" x14ac:dyDescent="0.3"/>
    <row r="4264" ht="15.75" customHeight="1" x14ac:dyDescent="0.3"/>
    <row r="4265" ht="15.75" customHeight="1" x14ac:dyDescent="0.3"/>
    <row r="4266" ht="15.75" customHeight="1" x14ac:dyDescent="0.3"/>
    <row r="4267" ht="15.75" customHeight="1" x14ac:dyDescent="0.3"/>
    <row r="4268" ht="15.75" customHeight="1" x14ac:dyDescent="0.3"/>
    <row r="4269" ht="15.75" customHeight="1" x14ac:dyDescent="0.3"/>
    <row r="4270" ht="15.75" customHeight="1" x14ac:dyDescent="0.3"/>
    <row r="4271" ht="15.75" customHeight="1" x14ac:dyDescent="0.3"/>
    <row r="4272" ht="15.75" customHeight="1" x14ac:dyDescent="0.3"/>
    <row r="4273" ht="15.75" customHeight="1" x14ac:dyDescent="0.3"/>
    <row r="4274" ht="15.75" customHeight="1" x14ac:dyDescent="0.3"/>
    <row r="4275" ht="15.75" customHeight="1" x14ac:dyDescent="0.3"/>
    <row r="4276" ht="15.75" customHeight="1" x14ac:dyDescent="0.3"/>
    <row r="4277" ht="15.75" customHeight="1" x14ac:dyDescent="0.3"/>
    <row r="4278" ht="15.75" customHeight="1" x14ac:dyDescent="0.3"/>
    <row r="4279" ht="15.75" customHeight="1" x14ac:dyDescent="0.3"/>
    <row r="4280" ht="15.75" customHeight="1" x14ac:dyDescent="0.3"/>
    <row r="4281" ht="15.75" customHeight="1" x14ac:dyDescent="0.3"/>
    <row r="4282" ht="15.75" customHeight="1" x14ac:dyDescent="0.3"/>
    <row r="4283" ht="15.75" customHeight="1" x14ac:dyDescent="0.3"/>
    <row r="4284" ht="15.75" customHeight="1" x14ac:dyDescent="0.3"/>
    <row r="4285" ht="15.75" customHeight="1" x14ac:dyDescent="0.3"/>
    <row r="4286" ht="15.75" customHeight="1" x14ac:dyDescent="0.3"/>
    <row r="4287" ht="15.75" customHeight="1" x14ac:dyDescent="0.3"/>
    <row r="4288" ht="15.75" customHeight="1" x14ac:dyDescent="0.3"/>
    <row r="4289" ht="15.75" customHeight="1" x14ac:dyDescent="0.3"/>
    <row r="4290" ht="15.75" customHeight="1" x14ac:dyDescent="0.3"/>
    <row r="4291" ht="15.75" customHeight="1" x14ac:dyDescent="0.3"/>
    <row r="4292" ht="15.75" customHeight="1" x14ac:dyDescent="0.3"/>
    <row r="4293" ht="15.75" customHeight="1" x14ac:dyDescent="0.3"/>
    <row r="4294" ht="15.75" customHeight="1" x14ac:dyDescent="0.3"/>
    <row r="4295" ht="15.75" customHeight="1" x14ac:dyDescent="0.3"/>
    <row r="4296" ht="15.75" customHeight="1" x14ac:dyDescent="0.3"/>
    <row r="4297" ht="15.75" customHeight="1" x14ac:dyDescent="0.3"/>
    <row r="4298" ht="15.75" customHeight="1" x14ac:dyDescent="0.3"/>
    <row r="4299" ht="15.75" customHeight="1" x14ac:dyDescent="0.3"/>
    <row r="4300" ht="15.75" customHeight="1" x14ac:dyDescent="0.3"/>
    <row r="4301" ht="15.75" customHeight="1" x14ac:dyDescent="0.3"/>
    <row r="4302" ht="15.75" customHeight="1" x14ac:dyDescent="0.3"/>
    <row r="4303" ht="15.75" customHeight="1" x14ac:dyDescent="0.3"/>
    <row r="4304" ht="15.75" customHeight="1" x14ac:dyDescent="0.3"/>
    <row r="4305" ht="15.75" customHeight="1" x14ac:dyDescent="0.3"/>
    <row r="4306" ht="15.75" customHeight="1" x14ac:dyDescent="0.3"/>
    <row r="4307" ht="15.75" customHeight="1" x14ac:dyDescent="0.3"/>
    <row r="4308" ht="15.75" customHeight="1" x14ac:dyDescent="0.3"/>
    <row r="4309" ht="15.75" customHeight="1" x14ac:dyDescent="0.3"/>
    <row r="4310" ht="15.75" customHeight="1" x14ac:dyDescent="0.3"/>
    <row r="4311" ht="15.75" customHeight="1" x14ac:dyDescent="0.3"/>
    <row r="4312" ht="15.75" customHeight="1" x14ac:dyDescent="0.3"/>
    <row r="4313" ht="15.75" customHeight="1" x14ac:dyDescent="0.3"/>
    <row r="4314" ht="15.75" customHeight="1" x14ac:dyDescent="0.3"/>
    <row r="4315" ht="15.75" customHeight="1" x14ac:dyDescent="0.3"/>
    <row r="4316" ht="15.75" customHeight="1" x14ac:dyDescent="0.3"/>
    <row r="4317" ht="15.75" customHeight="1" x14ac:dyDescent="0.3"/>
    <row r="4318" ht="15.75" customHeight="1" x14ac:dyDescent="0.3"/>
    <row r="4319" ht="15.75" customHeight="1" x14ac:dyDescent="0.3"/>
    <row r="4320" ht="15.75" customHeight="1" x14ac:dyDescent="0.3"/>
    <row r="4321" ht="15.75" customHeight="1" x14ac:dyDescent="0.3"/>
    <row r="4322" ht="15.75" customHeight="1" x14ac:dyDescent="0.3"/>
    <row r="4323" ht="15.75" customHeight="1" x14ac:dyDescent="0.3"/>
    <row r="4324" ht="15.75" customHeight="1" x14ac:dyDescent="0.3"/>
    <row r="4325" ht="15.75" customHeight="1" x14ac:dyDescent="0.3"/>
    <row r="4326" ht="15.75" customHeight="1" x14ac:dyDescent="0.3"/>
    <row r="4327" ht="15.75" customHeight="1" x14ac:dyDescent="0.3"/>
    <row r="4328" ht="15.75" customHeight="1" x14ac:dyDescent="0.3"/>
    <row r="4329" ht="15.75" customHeight="1" x14ac:dyDescent="0.3"/>
    <row r="4330" ht="15.75" customHeight="1" x14ac:dyDescent="0.3"/>
    <row r="4331" ht="15.75" customHeight="1" x14ac:dyDescent="0.3"/>
    <row r="4332" ht="15.75" customHeight="1" x14ac:dyDescent="0.3"/>
    <row r="4333" ht="15.75" customHeight="1" x14ac:dyDescent="0.3"/>
    <row r="4334" ht="15.75" customHeight="1" x14ac:dyDescent="0.3"/>
    <row r="4335" ht="15.75" customHeight="1" x14ac:dyDescent="0.3"/>
    <row r="4336" ht="15.75" customHeight="1" x14ac:dyDescent="0.3"/>
    <row r="4337" ht="15.75" customHeight="1" x14ac:dyDescent="0.3"/>
    <row r="4338" ht="15.75" customHeight="1" x14ac:dyDescent="0.3"/>
    <row r="4339" ht="15.75" customHeight="1" x14ac:dyDescent="0.3"/>
    <row r="4340" ht="15.75" customHeight="1" x14ac:dyDescent="0.3"/>
    <row r="4341" ht="15.75" customHeight="1" x14ac:dyDescent="0.3"/>
    <row r="4342" ht="15.75" customHeight="1" x14ac:dyDescent="0.3"/>
    <row r="4343" ht="15.75" customHeight="1" x14ac:dyDescent="0.3"/>
    <row r="4344" ht="15.75" customHeight="1" x14ac:dyDescent="0.3"/>
    <row r="4345" ht="15.75" customHeight="1" x14ac:dyDescent="0.3"/>
    <row r="4346" ht="15.75" customHeight="1" x14ac:dyDescent="0.3"/>
    <row r="4347" ht="15.75" customHeight="1" x14ac:dyDescent="0.3"/>
    <row r="4348" ht="15.75" customHeight="1" x14ac:dyDescent="0.3"/>
    <row r="4349" ht="15.75" customHeight="1" x14ac:dyDescent="0.3"/>
    <row r="4350" ht="15.75" customHeight="1" x14ac:dyDescent="0.3"/>
    <row r="4351" ht="15.75" customHeight="1" x14ac:dyDescent="0.3"/>
    <row r="4352" ht="15.75" customHeight="1" x14ac:dyDescent="0.3"/>
    <row r="4353" ht="15.75" customHeight="1" x14ac:dyDescent="0.3"/>
    <row r="4354" ht="15.75" customHeight="1" x14ac:dyDescent="0.3"/>
    <row r="4355" ht="15.75" customHeight="1" x14ac:dyDescent="0.3"/>
    <row r="4356" ht="15.75" customHeight="1" x14ac:dyDescent="0.3"/>
    <row r="4357" ht="15.75" customHeight="1" x14ac:dyDescent="0.3"/>
    <row r="4358" ht="15.75" customHeight="1" x14ac:dyDescent="0.3"/>
    <row r="4359" ht="15.75" customHeight="1" x14ac:dyDescent="0.3"/>
    <row r="4360" ht="15.75" customHeight="1" x14ac:dyDescent="0.3"/>
    <row r="4361" ht="15.75" customHeight="1" x14ac:dyDescent="0.3"/>
    <row r="4362" ht="15.75" customHeight="1" x14ac:dyDescent="0.3"/>
    <row r="4363" ht="15.75" customHeight="1" x14ac:dyDescent="0.3"/>
    <row r="4364" ht="15.75" customHeight="1" x14ac:dyDescent="0.3"/>
    <row r="4365" ht="15.75" customHeight="1" x14ac:dyDescent="0.3"/>
    <row r="4366" ht="15.75" customHeight="1" x14ac:dyDescent="0.3"/>
    <row r="4367" ht="15.75" customHeight="1" x14ac:dyDescent="0.3"/>
    <row r="4368" ht="15.75" customHeight="1" x14ac:dyDescent="0.3"/>
    <row r="4369" ht="15.75" customHeight="1" x14ac:dyDescent="0.3"/>
    <row r="4370" ht="15.75" customHeight="1" x14ac:dyDescent="0.3"/>
    <row r="4371" ht="15.75" customHeight="1" x14ac:dyDescent="0.3"/>
    <row r="4372" ht="15.75" customHeight="1" x14ac:dyDescent="0.3"/>
    <row r="4373" ht="15.75" customHeight="1" x14ac:dyDescent="0.3"/>
    <row r="4374" ht="15.75" customHeight="1" x14ac:dyDescent="0.3"/>
    <row r="4375" ht="15.75" customHeight="1" x14ac:dyDescent="0.3"/>
    <row r="4376" ht="15.75" customHeight="1" x14ac:dyDescent="0.3"/>
    <row r="4377" ht="15.75" customHeight="1" x14ac:dyDescent="0.3"/>
    <row r="4378" ht="15.75" customHeight="1" x14ac:dyDescent="0.3"/>
    <row r="4379" ht="15.75" customHeight="1" x14ac:dyDescent="0.3"/>
    <row r="4380" ht="15.75" customHeight="1" x14ac:dyDescent="0.3"/>
    <row r="4381" ht="15.75" customHeight="1" x14ac:dyDescent="0.3"/>
    <row r="4382" ht="15.75" customHeight="1" x14ac:dyDescent="0.3"/>
    <row r="4383" ht="15.75" customHeight="1" x14ac:dyDescent="0.3"/>
    <row r="4384" ht="15.75" customHeight="1" x14ac:dyDescent="0.3"/>
    <row r="4385" ht="15.75" customHeight="1" x14ac:dyDescent="0.3"/>
    <row r="4386" ht="15.75" customHeight="1" x14ac:dyDescent="0.3"/>
    <row r="4387" ht="15.75" customHeight="1" x14ac:dyDescent="0.3"/>
    <row r="4388" ht="15.75" customHeight="1" x14ac:dyDescent="0.3"/>
    <row r="4389" ht="15.75" customHeight="1" x14ac:dyDescent="0.3"/>
    <row r="4390" ht="15.75" customHeight="1" x14ac:dyDescent="0.3"/>
    <row r="4391" ht="15.75" customHeight="1" x14ac:dyDescent="0.3"/>
    <row r="4392" ht="15.75" customHeight="1" x14ac:dyDescent="0.3"/>
    <row r="4393" ht="15.75" customHeight="1" x14ac:dyDescent="0.3"/>
    <row r="4394" ht="15.75" customHeight="1" x14ac:dyDescent="0.3"/>
    <row r="4395" ht="15.75" customHeight="1" x14ac:dyDescent="0.3"/>
    <row r="4396" ht="15.75" customHeight="1" x14ac:dyDescent="0.3"/>
    <row r="4397" ht="15.75" customHeight="1" x14ac:dyDescent="0.3"/>
    <row r="4398" ht="15.75" customHeight="1" x14ac:dyDescent="0.3"/>
    <row r="4399" ht="15.75" customHeight="1" x14ac:dyDescent="0.3"/>
    <row r="4400" ht="15.75" customHeight="1" x14ac:dyDescent="0.3"/>
    <row r="4401" ht="15.75" customHeight="1" x14ac:dyDescent="0.3"/>
    <row r="4402" ht="15.75" customHeight="1" x14ac:dyDescent="0.3"/>
    <row r="4403" ht="15.75" customHeight="1" x14ac:dyDescent="0.3"/>
    <row r="4404" ht="15.75" customHeight="1" x14ac:dyDescent="0.3"/>
    <row r="4405" ht="15.75" customHeight="1" x14ac:dyDescent="0.3"/>
    <row r="4406" ht="15.75" customHeight="1" x14ac:dyDescent="0.3"/>
    <row r="4407" ht="15.75" customHeight="1" x14ac:dyDescent="0.3"/>
    <row r="4408" ht="15.75" customHeight="1" x14ac:dyDescent="0.3"/>
    <row r="4409" ht="15.75" customHeight="1" x14ac:dyDescent="0.3"/>
    <row r="4410" ht="15.75" customHeight="1" x14ac:dyDescent="0.3"/>
    <row r="4411" ht="15.75" customHeight="1" x14ac:dyDescent="0.3"/>
    <row r="4412" ht="15.75" customHeight="1" x14ac:dyDescent="0.3"/>
    <row r="4413" ht="15.75" customHeight="1" x14ac:dyDescent="0.3"/>
    <row r="4414" ht="15.75" customHeight="1" x14ac:dyDescent="0.3"/>
    <row r="4415" ht="15.75" customHeight="1" x14ac:dyDescent="0.3"/>
    <row r="4416" ht="15.75" customHeight="1" x14ac:dyDescent="0.3"/>
    <row r="4417" ht="15.75" customHeight="1" x14ac:dyDescent="0.3"/>
    <row r="4418" ht="15.75" customHeight="1" x14ac:dyDescent="0.3"/>
    <row r="4419" ht="15.75" customHeight="1" x14ac:dyDescent="0.3"/>
    <row r="4420" ht="15.75" customHeight="1" x14ac:dyDescent="0.3"/>
    <row r="4421" ht="15.75" customHeight="1" x14ac:dyDescent="0.3"/>
    <row r="4422" ht="15.75" customHeight="1" x14ac:dyDescent="0.3"/>
    <row r="4423" ht="15.75" customHeight="1" x14ac:dyDescent="0.3"/>
    <row r="4424" ht="15.75" customHeight="1" x14ac:dyDescent="0.3"/>
    <row r="4425" ht="15.75" customHeight="1" x14ac:dyDescent="0.3"/>
    <row r="4426" ht="15.75" customHeight="1" x14ac:dyDescent="0.3"/>
    <row r="4427" ht="15.75" customHeight="1" x14ac:dyDescent="0.3"/>
    <row r="4428" ht="15.75" customHeight="1" x14ac:dyDescent="0.3"/>
    <row r="4429" ht="15.75" customHeight="1" x14ac:dyDescent="0.3"/>
    <row r="4430" ht="15.75" customHeight="1" x14ac:dyDescent="0.3"/>
    <row r="4431" ht="15.75" customHeight="1" x14ac:dyDescent="0.3"/>
    <row r="4432" ht="15.75" customHeight="1" x14ac:dyDescent="0.3"/>
    <row r="4433" ht="15.75" customHeight="1" x14ac:dyDescent="0.3"/>
    <row r="4434" ht="15.75" customHeight="1" x14ac:dyDescent="0.3"/>
    <row r="4435" ht="15.75" customHeight="1" x14ac:dyDescent="0.3"/>
    <row r="4436" ht="15.75" customHeight="1" x14ac:dyDescent="0.3"/>
    <row r="4437" ht="15.75" customHeight="1" x14ac:dyDescent="0.3"/>
    <row r="4438" ht="15.75" customHeight="1" x14ac:dyDescent="0.3"/>
    <row r="4439" ht="15.75" customHeight="1" x14ac:dyDescent="0.3"/>
    <row r="4440" ht="15.75" customHeight="1" x14ac:dyDescent="0.3"/>
    <row r="4441" ht="15.75" customHeight="1" x14ac:dyDescent="0.3"/>
    <row r="4442" ht="15.75" customHeight="1" x14ac:dyDescent="0.3"/>
    <row r="4443" ht="15.75" customHeight="1" x14ac:dyDescent="0.3"/>
    <row r="4444" ht="15.75" customHeight="1" x14ac:dyDescent="0.3"/>
    <row r="4445" ht="15.75" customHeight="1" x14ac:dyDescent="0.3"/>
    <row r="4446" ht="15.75" customHeight="1" x14ac:dyDescent="0.3"/>
    <row r="4447" ht="15.75" customHeight="1" x14ac:dyDescent="0.3"/>
    <row r="4448" ht="15.75" customHeight="1" x14ac:dyDescent="0.3"/>
    <row r="4449" ht="15.75" customHeight="1" x14ac:dyDescent="0.3"/>
    <row r="4450" ht="15.75" customHeight="1" x14ac:dyDescent="0.3"/>
    <row r="4451" ht="15.75" customHeight="1" x14ac:dyDescent="0.3"/>
    <row r="4452" ht="15.75" customHeight="1" x14ac:dyDescent="0.3"/>
    <row r="4453" ht="15.75" customHeight="1" x14ac:dyDescent="0.3"/>
    <row r="4454" ht="15.75" customHeight="1" x14ac:dyDescent="0.3"/>
    <row r="4455" ht="15.75" customHeight="1" x14ac:dyDescent="0.3"/>
    <row r="4456" ht="15.75" customHeight="1" x14ac:dyDescent="0.3"/>
    <row r="4457" ht="15.75" customHeight="1" x14ac:dyDescent="0.3"/>
    <row r="4458" ht="15.75" customHeight="1" x14ac:dyDescent="0.3"/>
    <row r="4459" ht="15.75" customHeight="1" x14ac:dyDescent="0.3"/>
    <row r="4460" ht="15.75" customHeight="1" x14ac:dyDescent="0.3"/>
    <row r="4461" ht="15.75" customHeight="1" x14ac:dyDescent="0.3"/>
    <row r="4462" ht="15.75" customHeight="1" x14ac:dyDescent="0.3"/>
    <row r="4463" ht="15.75" customHeight="1" x14ac:dyDescent="0.3"/>
    <row r="4464" ht="15.75" customHeight="1" x14ac:dyDescent="0.3"/>
    <row r="4465" ht="15.75" customHeight="1" x14ac:dyDescent="0.3"/>
    <row r="4466" ht="15.75" customHeight="1" x14ac:dyDescent="0.3"/>
    <row r="4467" ht="15.75" customHeight="1" x14ac:dyDescent="0.3"/>
    <row r="4468" ht="15.75" customHeight="1" x14ac:dyDescent="0.3"/>
    <row r="4469" ht="15.75" customHeight="1" x14ac:dyDescent="0.3"/>
    <row r="4470" ht="15.75" customHeight="1" x14ac:dyDescent="0.3"/>
    <row r="4471" ht="15.75" customHeight="1" x14ac:dyDescent="0.3"/>
    <row r="4472" ht="15.75" customHeight="1" x14ac:dyDescent="0.3"/>
    <row r="4473" ht="15.75" customHeight="1" x14ac:dyDescent="0.3"/>
    <row r="4474" ht="15.75" customHeight="1" x14ac:dyDescent="0.3"/>
    <row r="4475" ht="15.75" customHeight="1" x14ac:dyDescent="0.3"/>
    <row r="4476" ht="15.75" customHeight="1" x14ac:dyDescent="0.3"/>
    <row r="4477" ht="15.75" customHeight="1" x14ac:dyDescent="0.3"/>
    <row r="4478" ht="15.75" customHeight="1" x14ac:dyDescent="0.3"/>
    <row r="4479" ht="15.75" customHeight="1" x14ac:dyDescent="0.3"/>
    <row r="4480" ht="15.75" customHeight="1" x14ac:dyDescent="0.3"/>
    <row r="4481" ht="15.75" customHeight="1" x14ac:dyDescent="0.3"/>
    <row r="4482" ht="15.75" customHeight="1" x14ac:dyDescent="0.3"/>
    <row r="4483" ht="15.75" customHeight="1" x14ac:dyDescent="0.3"/>
    <row r="4484" ht="15.75" customHeight="1" x14ac:dyDescent="0.3"/>
    <row r="4485" ht="15.75" customHeight="1" x14ac:dyDescent="0.3"/>
    <row r="4486" ht="15.75" customHeight="1" x14ac:dyDescent="0.3"/>
    <row r="4487" ht="15.75" customHeight="1" x14ac:dyDescent="0.3"/>
    <row r="4488" ht="15.75" customHeight="1" x14ac:dyDescent="0.3"/>
    <row r="4489" ht="15.75" customHeight="1" x14ac:dyDescent="0.3"/>
    <row r="4490" ht="15.75" customHeight="1" x14ac:dyDescent="0.3"/>
    <row r="4491" ht="15.75" customHeight="1" x14ac:dyDescent="0.3"/>
    <row r="4492" ht="15.75" customHeight="1" x14ac:dyDescent="0.3"/>
    <row r="4493" ht="15.75" customHeight="1" x14ac:dyDescent="0.3"/>
    <row r="4494" ht="15.75" customHeight="1" x14ac:dyDescent="0.3"/>
    <row r="4495" ht="15.75" customHeight="1" x14ac:dyDescent="0.3"/>
    <row r="4496" ht="15.75" customHeight="1" x14ac:dyDescent="0.3"/>
    <row r="4497" ht="15.75" customHeight="1" x14ac:dyDescent="0.3"/>
    <row r="4498" ht="15.75" customHeight="1" x14ac:dyDescent="0.3"/>
    <row r="4499" ht="15.75" customHeight="1" x14ac:dyDescent="0.3"/>
    <row r="4500" ht="15.75" customHeight="1" x14ac:dyDescent="0.3"/>
    <row r="4501" ht="15.75" customHeight="1" x14ac:dyDescent="0.3"/>
    <row r="4502" ht="15.75" customHeight="1" x14ac:dyDescent="0.3"/>
    <row r="4503" ht="15.75" customHeight="1" x14ac:dyDescent="0.3"/>
    <row r="4504" ht="15.75" customHeight="1" x14ac:dyDescent="0.3"/>
    <row r="4505" ht="15.75" customHeight="1" x14ac:dyDescent="0.3"/>
    <row r="4506" ht="15.75" customHeight="1" x14ac:dyDescent="0.3"/>
    <row r="4507" ht="15.75" customHeight="1" x14ac:dyDescent="0.3"/>
    <row r="4508" ht="15.75" customHeight="1" x14ac:dyDescent="0.3"/>
    <row r="4509" ht="15.75" customHeight="1" x14ac:dyDescent="0.3"/>
    <row r="4510" ht="15.75" customHeight="1" x14ac:dyDescent="0.3"/>
    <row r="4511" ht="15.75" customHeight="1" x14ac:dyDescent="0.3"/>
    <row r="4512" ht="15.75" customHeight="1" x14ac:dyDescent="0.3"/>
    <row r="4513" ht="15.75" customHeight="1" x14ac:dyDescent="0.3"/>
    <row r="4514" ht="15.75" customHeight="1" x14ac:dyDescent="0.3"/>
    <row r="4515" ht="15.75" customHeight="1" x14ac:dyDescent="0.3"/>
    <row r="4516" ht="15.75" customHeight="1" x14ac:dyDescent="0.3"/>
    <row r="4517" ht="15.75" customHeight="1" x14ac:dyDescent="0.3"/>
    <row r="4518" ht="15.75" customHeight="1" x14ac:dyDescent="0.3"/>
    <row r="4519" ht="15.75" customHeight="1" x14ac:dyDescent="0.3"/>
    <row r="4520" ht="15.75" customHeight="1" x14ac:dyDescent="0.3"/>
    <row r="4521" ht="15.75" customHeight="1" x14ac:dyDescent="0.3"/>
    <row r="4522" ht="15.75" customHeight="1" x14ac:dyDescent="0.3"/>
    <row r="4523" ht="15.75" customHeight="1" x14ac:dyDescent="0.3"/>
    <row r="4524" ht="15.75" customHeight="1" x14ac:dyDescent="0.3"/>
    <row r="4525" ht="15.75" customHeight="1" x14ac:dyDescent="0.3"/>
    <row r="4526" ht="15.75" customHeight="1" x14ac:dyDescent="0.3"/>
    <row r="4527" ht="15.75" customHeight="1" x14ac:dyDescent="0.3"/>
    <row r="4528" ht="15.75" customHeight="1" x14ac:dyDescent="0.3"/>
    <row r="4529" ht="15.75" customHeight="1" x14ac:dyDescent="0.3"/>
    <row r="4530" ht="15.75" customHeight="1" x14ac:dyDescent="0.3"/>
    <row r="4531" ht="15.75" customHeight="1" x14ac:dyDescent="0.3"/>
    <row r="4532" ht="15.75" customHeight="1" x14ac:dyDescent="0.3"/>
    <row r="4533" ht="15.75" customHeight="1" x14ac:dyDescent="0.3"/>
    <row r="4534" ht="15.75" customHeight="1" x14ac:dyDescent="0.3"/>
    <row r="4535" ht="15.75" customHeight="1" x14ac:dyDescent="0.3"/>
    <row r="4536" ht="15.75" customHeight="1" x14ac:dyDescent="0.3"/>
    <row r="4537" ht="15.75" customHeight="1" x14ac:dyDescent="0.3"/>
    <row r="4538" ht="15.75" customHeight="1" x14ac:dyDescent="0.3"/>
    <row r="4539" ht="15.75" customHeight="1" x14ac:dyDescent="0.3"/>
    <row r="4540" ht="15.75" customHeight="1" x14ac:dyDescent="0.3"/>
    <row r="4541" ht="15.75" customHeight="1" x14ac:dyDescent="0.3"/>
    <row r="4542" ht="15.75" customHeight="1" x14ac:dyDescent="0.3"/>
    <row r="4543" ht="15.75" customHeight="1" x14ac:dyDescent="0.3"/>
    <row r="4544" ht="15.75" customHeight="1" x14ac:dyDescent="0.3"/>
    <row r="4545" ht="15.75" customHeight="1" x14ac:dyDescent="0.3"/>
    <row r="4546" ht="15.75" customHeight="1" x14ac:dyDescent="0.3"/>
    <row r="4547" ht="15.75" customHeight="1" x14ac:dyDescent="0.3"/>
    <row r="4548" ht="15.75" customHeight="1" x14ac:dyDescent="0.3"/>
    <row r="4549" ht="15.75" customHeight="1" x14ac:dyDescent="0.3"/>
    <row r="4550" ht="15.75" customHeight="1" x14ac:dyDescent="0.3"/>
    <row r="4551" ht="15.75" customHeight="1" x14ac:dyDescent="0.3"/>
    <row r="4552" ht="15.75" customHeight="1" x14ac:dyDescent="0.3"/>
    <row r="4553" ht="15.75" customHeight="1" x14ac:dyDescent="0.3"/>
    <row r="4554" ht="15.75" customHeight="1" x14ac:dyDescent="0.3"/>
    <row r="4555" ht="15.75" customHeight="1" x14ac:dyDescent="0.3"/>
    <row r="4556" ht="15.75" customHeight="1" x14ac:dyDescent="0.3"/>
    <row r="4557" ht="15.75" customHeight="1" x14ac:dyDescent="0.3"/>
    <row r="4558" ht="15.75" customHeight="1" x14ac:dyDescent="0.3"/>
    <row r="4559" ht="15.75" customHeight="1" x14ac:dyDescent="0.3"/>
    <row r="4560" ht="15.75" customHeight="1" x14ac:dyDescent="0.3"/>
    <row r="4561" ht="15.75" customHeight="1" x14ac:dyDescent="0.3"/>
    <row r="4562" ht="15.75" customHeight="1" x14ac:dyDescent="0.3"/>
    <row r="4563" ht="15.75" customHeight="1" x14ac:dyDescent="0.3"/>
    <row r="4564" ht="15.75" customHeight="1" x14ac:dyDescent="0.3"/>
    <row r="4565" ht="15.75" customHeight="1" x14ac:dyDescent="0.3"/>
    <row r="4566" ht="15.75" customHeight="1" x14ac:dyDescent="0.3"/>
    <row r="4567" ht="15.75" customHeight="1" x14ac:dyDescent="0.3"/>
    <row r="4568" ht="15.75" customHeight="1" x14ac:dyDescent="0.3"/>
    <row r="4569" ht="15.75" customHeight="1" x14ac:dyDescent="0.3"/>
    <row r="4570" ht="15.75" customHeight="1" x14ac:dyDescent="0.3"/>
    <row r="4571" ht="15.75" customHeight="1" x14ac:dyDescent="0.3"/>
    <row r="4572" ht="15.75" customHeight="1" x14ac:dyDescent="0.3"/>
    <row r="4573" ht="15.75" customHeight="1" x14ac:dyDescent="0.3"/>
    <row r="4574" ht="15.75" customHeight="1" x14ac:dyDescent="0.3"/>
    <row r="4575" ht="15.75" customHeight="1" x14ac:dyDescent="0.3"/>
    <row r="4576" ht="15.75" customHeight="1" x14ac:dyDescent="0.3"/>
    <row r="4577" ht="15.75" customHeight="1" x14ac:dyDescent="0.3"/>
    <row r="4578" ht="15.75" customHeight="1" x14ac:dyDescent="0.3"/>
    <row r="4579" ht="15.75" customHeight="1" x14ac:dyDescent="0.3"/>
    <row r="4580" ht="15.75" customHeight="1" x14ac:dyDescent="0.3"/>
    <row r="4581" ht="15.75" customHeight="1" x14ac:dyDescent="0.3"/>
    <row r="4582" ht="15.75" customHeight="1" x14ac:dyDescent="0.3"/>
    <row r="4583" ht="15.75" customHeight="1" x14ac:dyDescent="0.3"/>
    <row r="4584" ht="15.75" customHeight="1" x14ac:dyDescent="0.3"/>
    <row r="4585" ht="15.75" customHeight="1" x14ac:dyDescent="0.3"/>
    <row r="4586" ht="15.75" customHeight="1" x14ac:dyDescent="0.3"/>
    <row r="4587" ht="15.75" customHeight="1" x14ac:dyDescent="0.3"/>
    <row r="4588" ht="15.75" customHeight="1" x14ac:dyDescent="0.3"/>
    <row r="4589" ht="15.75" customHeight="1" x14ac:dyDescent="0.3"/>
    <row r="4590" ht="15.75" customHeight="1" x14ac:dyDescent="0.3"/>
    <row r="4591" ht="15.75" customHeight="1" x14ac:dyDescent="0.3"/>
    <row r="4592" ht="15.75" customHeight="1" x14ac:dyDescent="0.3"/>
    <row r="4593" ht="15.75" customHeight="1" x14ac:dyDescent="0.3"/>
    <row r="4594" ht="15.75" customHeight="1" x14ac:dyDescent="0.3"/>
    <row r="4595" ht="15.75" customHeight="1" x14ac:dyDescent="0.3"/>
    <row r="4596" ht="15.75" customHeight="1" x14ac:dyDescent="0.3"/>
    <row r="4597" ht="15.75" customHeight="1" x14ac:dyDescent="0.3"/>
    <row r="4598" ht="15.75" customHeight="1" x14ac:dyDescent="0.3"/>
    <row r="4599" ht="15.75" customHeight="1" x14ac:dyDescent="0.3"/>
    <row r="4600" ht="15.75" customHeight="1" x14ac:dyDescent="0.3"/>
    <row r="4601" ht="15.75" customHeight="1" x14ac:dyDescent="0.3"/>
    <row r="4602" ht="15.75" customHeight="1" x14ac:dyDescent="0.3"/>
    <row r="4603" ht="15.75" customHeight="1" x14ac:dyDescent="0.3"/>
    <row r="4604" ht="15.75" customHeight="1" x14ac:dyDescent="0.3"/>
    <row r="4605" ht="15.75" customHeight="1" x14ac:dyDescent="0.3"/>
    <row r="4606" ht="15.75" customHeight="1" x14ac:dyDescent="0.3"/>
    <row r="4607" ht="15.75" customHeight="1" x14ac:dyDescent="0.3"/>
    <row r="4608" ht="15.75" customHeight="1" x14ac:dyDescent="0.3"/>
    <row r="4609" ht="15.75" customHeight="1" x14ac:dyDescent="0.3"/>
    <row r="4610" ht="15.75" customHeight="1" x14ac:dyDescent="0.3"/>
    <row r="4611" ht="15.75" customHeight="1" x14ac:dyDescent="0.3"/>
    <row r="4612" ht="15.75" customHeight="1" x14ac:dyDescent="0.3"/>
    <row r="4613" ht="15.75" customHeight="1" x14ac:dyDescent="0.3"/>
    <row r="4614" ht="15.75" customHeight="1" x14ac:dyDescent="0.3"/>
    <row r="4615" ht="15.75" customHeight="1" x14ac:dyDescent="0.3"/>
    <row r="4616" ht="15.75" customHeight="1" x14ac:dyDescent="0.3"/>
    <row r="4617" ht="15.75" customHeight="1" x14ac:dyDescent="0.3"/>
    <row r="4618" ht="15.75" customHeight="1" x14ac:dyDescent="0.3"/>
    <row r="4619" ht="15.75" customHeight="1" x14ac:dyDescent="0.3"/>
    <row r="4620" ht="15.75" customHeight="1" x14ac:dyDescent="0.3"/>
    <row r="4621" ht="15.75" customHeight="1" x14ac:dyDescent="0.3"/>
    <row r="4622" ht="15.75" customHeight="1" x14ac:dyDescent="0.3"/>
    <row r="4623" ht="15.75" customHeight="1" x14ac:dyDescent="0.3"/>
    <row r="4624" ht="15.75" customHeight="1" x14ac:dyDescent="0.3"/>
    <row r="4625" ht="15.75" customHeight="1" x14ac:dyDescent="0.3"/>
    <row r="4626" ht="15.75" customHeight="1" x14ac:dyDescent="0.3"/>
    <row r="4627" ht="15.75" customHeight="1" x14ac:dyDescent="0.3"/>
    <row r="4628" ht="15.75" customHeight="1" x14ac:dyDescent="0.3"/>
    <row r="4629" ht="15.75" customHeight="1" x14ac:dyDescent="0.3"/>
    <row r="4630" ht="15.75" customHeight="1" x14ac:dyDescent="0.3"/>
    <row r="4631" ht="15.75" customHeight="1" x14ac:dyDescent="0.3"/>
    <row r="4632" ht="15.75" customHeight="1" x14ac:dyDescent="0.3"/>
    <row r="4633" ht="15.75" customHeight="1" x14ac:dyDescent="0.3"/>
    <row r="4634" ht="15.75" customHeight="1" x14ac:dyDescent="0.3"/>
    <row r="4635" ht="15.75" customHeight="1" x14ac:dyDescent="0.3"/>
    <row r="4636" ht="15.75" customHeight="1" x14ac:dyDescent="0.3"/>
    <row r="4637" ht="15.75" customHeight="1" x14ac:dyDescent="0.3"/>
    <row r="4638" ht="15.75" customHeight="1" x14ac:dyDescent="0.3"/>
    <row r="4639" ht="15.75" customHeight="1" x14ac:dyDescent="0.3"/>
    <row r="4640" ht="15.75" customHeight="1" x14ac:dyDescent="0.3"/>
    <row r="4641" ht="15.75" customHeight="1" x14ac:dyDescent="0.3"/>
    <row r="4642" ht="15.75" customHeight="1" x14ac:dyDescent="0.3"/>
    <row r="4643" ht="15.75" customHeight="1" x14ac:dyDescent="0.3"/>
    <row r="4644" ht="15.75" customHeight="1" x14ac:dyDescent="0.3"/>
    <row r="4645" ht="15.75" customHeight="1" x14ac:dyDescent="0.3"/>
    <row r="4646" ht="15.75" customHeight="1" x14ac:dyDescent="0.3"/>
    <row r="4647" ht="15.75" customHeight="1" x14ac:dyDescent="0.3"/>
    <row r="4648" ht="15.75" customHeight="1" x14ac:dyDescent="0.3"/>
    <row r="4649" ht="15.75" customHeight="1" x14ac:dyDescent="0.3"/>
    <row r="4650" ht="15.75" customHeight="1" x14ac:dyDescent="0.3"/>
    <row r="4651" ht="15.75" customHeight="1" x14ac:dyDescent="0.3"/>
    <row r="4652" ht="15.75" customHeight="1" x14ac:dyDescent="0.3"/>
    <row r="4653" ht="15.75" customHeight="1" x14ac:dyDescent="0.3"/>
    <row r="4654" ht="15.75" customHeight="1" x14ac:dyDescent="0.3"/>
    <row r="4655" ht="15.75" customHeight="1" x14ac:dyDescent="0.3"/>
    <row r="4656" ht="15.75" customHeight="1" x14ac:dyDescent="0.3"/>
    <row r="4657" ht="15.75" customHeight="1" x14ac:dyDescent="0.3"/>
    <row r="4658" ht="15.75" customHeight="1" x14ac:dyDescent="0.3"/>
    <row r="4659" ht="15.75" customHeight="1" x14ac:dyDescent="0.3"/>
    <row r="4660" ht="15.75" customHeight="1" x14ac:dyDescent="0.3"/>
    <row r="4661" ht="15.75" customHeight="1" x14ac:dyDescent="0.3"/>
    <row r="4662" ht="15.75" customHeight="1" x14ac:dyDescent="0.3"/>
    <row r="4663" ht="15.75" customHeight="1" x14ac:dyDescent="0.3"/>
    <row r="4664" ht="15.75" customHeight="1" x14ac:dyDescent="0.3"/>
    <row r="4665" ht="15.75" customHeight="1" x14ac:dyDescent="0.3"/>
    <row r="4666" ht="15.75" customHeight="1" x14ac:dyDescent="0.3"/>
    <row r="4667" ht="15.75" customHeight="1" x14ac:dyDescent="0.3"/>
    <row r="4668" ht="15.75" customHeight="1" x14ac:dyDescent="0.3"/>
    <row r="4669" ht="15.75" customHeight="1" x14ac:dyDescent="0.3"/>
    <row r="4670" ht="15.75" customHeight="1" x14ac:dyDescent="0.3"/>
    <row r="4671" ht="15.75" customHeight="1" x14ac:dyDescent="0.3"/>
    <row r="4672" ht="15.75" customHeight="1" x14ac:dyDescent="0.3"/>
    <row r="4673" ht="15.75" customHeight="1" x14ac:dyDescent="0.3"/>
    <row r="4674" ht="15.75" customHeight="1" x14ac:dyDescent="0.3"/>
    <row r="4675" ht="15.75" customHeight="1" x14ac:dyDescent="0.3"/>
    <row r="4676" ht="15.75" customHeight="1" x14ac:dyDescent="0.3"/>
    <row r="4677" ht="15.75" customHeight="1" x14ac:dyDescent="0.3"/>
    <row r="4678" ht="15.75" customHeight="1" x14ac:dyDescent="0.3"/>
    <row r="4679" ht="15.75" customHeight="1" x14ac:dyDescent="0.3"/>
    <row r="4680" ht="15.75" customHeight="1" x14ac:dyDescent="0.3"/>
    <row r="4681" ht="15.75" customHeight="1" x14ac:dyDescent="0.3"/>
    <row r="4682" ht="15.75" customHeight="1" x14ac:dyDescent="0.3"/>
    <row r="4683" ht="15.75" customHeight="1" x14ac:dyDescent="0.3"/>
    <row r="4684" ht="15.75" customHeight="1" x14ac:dyDescent="0.3"/>
    <row r="4685" ht="15.75" customHeight="1" x14ac:dyDescent="0.3"/>
    <row r="4686" ht="15.75" customHeight="1" x14ac:dyDescent="0.3"/>
    <row r="4687" ht="15.75" customHeight="1" x14ac:dyDescent="0.3"/>
    <row r="4688" ht="15.75" customHeight="1" x14ac:dyDescent="0.3"/>
    <row r="4689" ht="15.75" customHeight="1" x14ac:dyDescent="0.3"/>
    <row r="4690" ht="15.75" customHeight="1" x14ac:dyDescent="0.3"/>
    <row r="4691" ht="15.75" customHeight="1" x14ac:dyDescent="0.3"/>
    <row r="4692" ht="15.75" customHeight="1" x14ac:dyDescent="0.3"/>
    <row r="4693" ht="15.75" customHeight="1" x14ac:dyDescent="0.3"/>
    <row r="4694" ht="15.75" customHeight="1" x14ac:dyDescent="0.3"/>
    <row r="4695" ht="15.75" customHeight="1" x14ac:dyDescent="0.3"/>
    <row r="4696" ht="15.75" customHeight="1" x14ac:dyDescent="0.3"/>
    <row r="4697" ht="15.75" customHeight="1" x14ac:dyDescent="0.3"/>
    <row r="4698" ht="15.75" customHeight="1" x14ac:dyDescent="0.3"/>
    <row r="4699" ht="15.75" customHeight="1" x14ac:dyDescent="0.3"/>
    <row r="4700" ht="15.75" customHeight="1" x14ac:dyDescent="0.3"/>
    <row r="4701" ht="15.75" customHeight="1" x14ac:dyDescent="0.3"/>
    <row r="4702" ht="15.75" customHeight="1" x14ac:dyDescent="0.3"/>
    <row r="4703" ht="15.75" customHeight="1" x14ac:dyDescent="0.3"/>
    <row r="4704" ht="15.75" customHeight="1" x14ac:dyDescent="0.3"/>
    <row r="4705" ht="15.75" customHeight="1" x14ac:dyDescent="0.3"/>
    <row r="4706" ht="15.75" customHeight="1" x14ac:dyDescent="0.3"/>
    <row r="4707" ht="15.75" customHeight="1" x14ac:dyDescent="0.3"/>
    <row r="4708" ht="15.75" customHeight="1" x14ac:dyDescent="0.3"/>
    <row r="4709" ht="15.75" customHeight="1" x14ac:dyDescent="0.3"/>
    <row r="4710" ht="15.75" customHeight="1" x14ac:dyDescent="0.3"/>
    <row r="4711" ht="15.75" customHeight="1" x14ac:dyDescent="0.3"/>
    <row r="4712" ht="15.75" customHeight="1" x14ac:dyDescent="0.3"/>
    <row r="4713" ht="15.75" customHeight="1" x14ac:dyDescent="0.3"/>
    <row r="4714" ht="15.75" customHeight="1" x14ac:dyDescent="0.3"/>
    <row r="4715" ht="15.75" customHeight="1" x14ac:dyDescent="0.3"/>
    <row r="4716" ht="15.75" customHeight="1" x14ac:dyDescent="0.3"/>
    <row r="4717" ht="15.75" customHeight="1" x14ac:dyDescent="0.3"/>
    <row r="4718" ht="15.75" customHeight="1" x14ac:dyDescent="0.3"/>
    <row r="4719" ht="15.75" customHeight="1" x14ac:dyDescent="0.3"/>
    <row r="4720" ht="15.75" customHeight="1" x14ac:dyDescent="0.3"/>
    <row r="4721" ht="15.75" customHeight="1" x14ac:dyDescent="0.3"/>
    <row r="4722" ht="15.75" customHeight="1" x14ac:dyDescent="0.3"/>
    <row r="4723" ht="15.75" customHeight="1" x14ac:dyDescent="0.3"/>
    <row r="4724" ht="15.75" customHeight="1" x14ac:dyDescent="0.3"/>
    <row r="4725" ht="15.75" customHeight="1" x14ac:dyDescent="0.3"/>
    <row r="4726" ht="15.75" customHeight="1" x14ac:dyDescent="0.3"/>
    <row r="4727" ht="15.75" customHeight="1" x14ac:dyDescent="0.3"/>
    <row r="4728" ht="15.75" customHeight="1" x14ac:dyDescent="0.3"/>
    <row r="4729" ht="15.75" customHeight="1" x14ac:dyDescent="0.3"/>
    <row r="4730" ht="15.75" customHeight="1" x14ac:dyDescent="0.3"/>
    <row r="4731" ht="15.75" customHeight="1" x14ac:dyDescent="0.3"/>
    <row r="4732" ht="15.75" customHeight="1" x14ac:dyDescent="0.3"/>
    <row r="4733" ht="15.75" customHeight="1" x14ac:dyDescent="0.3"/>
    <row r="4734" ht="15.75" customHeight="1" x14ac:dyDescent="0.3"/>
    <row r="4735" ht="15.75" customHeight="1" x14ac:dyDescent="0.3"/>
    <row r="4736" ht="15.75" customHeight="1" x14ac:dyDescent="0.3"/>
    <row r="4737" ht="15.75" customHeight="1" x14ac:dyDescent="0.3"/>
    <row r="4738" ht="15.75" customHeight="1" x14ac:dyDescent="0.3"/>
    <row r="4739" ht="15.75" customHeight="1" x14ac:dyDescent="0.3"/>
    <row r="4740" ht="15.75" customHeight="1" x14ac:dyDescent="0.3"/>
    <row r="4741" ht="15.75" customHeight="1" x14ac:dyDescent="0.3"/>
    <row r="4742" ht="15.75" customHeight="1" x14ac:dyDescent="0.3"/>
    <row r="4743" ht="15.75" customHeight="1" x14ac:dyDescent="0.3"/>
    <row r="4744" ht="15.75" customHeight="1" x14ac:dyDescent="0.3"/>
    <row r="4745" ht="15.75" customHeight="1" x14ac:dyDescent="0.3"/>
    <row r="4746" ht="15.75" customHeight="1" x14ac:dyDescent="0.3"/>
    <row r="4747" ht="15.75" customHeight="1" x14ac:dyDescent="0.3"/>
    <row r="4748" ht="15.75" customHeight="1" x14ac:dyDescent="0.3"/>
    <row r="4749" ht="15.75" customHeight="1" x14ac:dyDescent="0.3"/>
    <row r="4750" ht="15.75" customHeight="1" x14ac:dyDescent="0.3"/>
    <row r="4751" ht="15.75" customHeight="1" x14ac:dyDescent="0.3"/>
    <row r="4752" ht="15.75" customHeight="1" x14ac:dyDescent="0.3"/>
    <row r="4753" ht="15.75" customHeight="1" x14ac:dyDescent="0.3"/>
    <row r="4754" ht="15.75" customHeight="1" x14ac:dyDescent="0.3"/>
    <row r="4755" ht="15.75" customHeight="1" x14ac:dyDescent="0.3"/>
    <row r="4756" ht="15.75" customHeight="1" x14ac:dyDescent="0.3"/>
    <row r="4757" ht="15.75" customHeight="1" x14ac:dyDescent="0.3"/>
    <row r="4758" ht="15.75" customHeight="1" x14ac:dyDescent="0.3"/>
    <row r="4759" ht="15.75" customHeight="1" x14ac:dyDescent="0.3"/>
    <row r="4760" ht="15.75" customHeight="1" x14ac:dyDescent="0.3"/>
    <row r="4761" ht="15.75" customHeight="1" x14ac:dyDescent="0.3"/>
    <row r="4762" ht="15.75" customHeight="1" x14ac:dyDescent="0.3"/>
    <row r="4763" ht="15.75" customHeight="1" x14ac:dyDescent="0.3"/>
    <row r="4764" ht="15.75" customHeight="1" x14ac:dyDescent="0.3"/>
    <row r="4765" ht="15.75" customHeight="1" x14ac:dyDescent="0.3"/>
    <row r="4766" ht="15.75" customHeight="1" x14ac:dyDescent="0.3"/>
    <row r="4767" ht="15.75" customHeight="1" x14ac:dyDescent="0.3"/>
    <row r="4768" ht="15.75" customHeight="1" x14ac:dyDescent="0.3"/>
    <row r="4769" ht="15.75" customHeight="1" x14ac:dyDescent="0.3"/>
    <row r="4770" ht="15.75" customHeight="1" x14ac:dyDescent="0.3"/>
    <row r="4771" ht="15.75" customHeight="1" x14ac:dyDescent="0.3"/>
    <row r="4772" ht="15.75" customHeight="1" x14ac:dyDescent="0.3"/>
    <row r="4773" ht="15.75" customHeight="1" x14ac:dyDescent="0.3"/>
    <row r="4774" ht="15.75" customHeight="1" x14ac:dyDescent="0.3"/>
    <row r="4775" ht="15.75" customHeight="1" x14ac:dyDescent="0.3"/>
    <row r="4776" ht="15.75" customHeight="1" x14ac:dyDescent="0.3"/>
    <row r="4777" ht="15.75" customHeight="1" x14ac:dyDescent="0.3"/>
    <row r="4778" ht="15.75" customHeight="1" x14ac:dyDescent="0.3"/>
    <row r="4779" ht="15.75" customHeight="1" x14ac:dyDescent="0.3"/>
    <row r="4780" ht="15.75" customHeight="1" x14ac:dyDescent="0.3"/>
    <row r="4781" ht="15.75" customHeight="1" x14ac:dyDescent="0.3"/>
    <row r="4782" ht="15.75" customHeight="1" x14ac:dyDescent="0.3"/>
    <row r="4783" ht="15.75" customHeight="1" x14ac:dyDescent="0.3"/>
    <row r="4784" ht="15.75" customHeight="1" x14ac:dyDescent="0.3"/>
    <row r="4785" ht="15.75" customHeight="1" x14ac:dyDescent="0.3"/>
    <row r="4786" ht="15.75" customHeight="1" x14ac:dyDescent="0.3"/>
    <row r="4787" ht="15.75" customHeight="1" x14ac:dyDescent="0.3"/>
    <row r="4788" ht="15.75" customHeight="1" x14ac:dyDescent="0.3"/>
    <row r="4789" ht="15.75" customHeight="1" x14ac:dyDescent="0.3"/>
    <row r="4790" ht="15.75" customHeight="1" x14ac:dyDescent="0.3"/>
    <row r="4791" ht="15.75" customHeight="1" x14ac:dyDescent="0.3"/>
    <row r="4792" ht="15.75" customHeight="1" x14ac:dyDescent="0.3"/>
    <row r="4793" ht="15.75" customHeight="1" x14ac:dyDescent="0.3"/>
    <row r="4794" ht="15.75" customHeight="1" x14ac:dyDescent="0.3"/>
    <row r="4795" ht="15.75" customHeight="1" x14ac:dyDescent="0.3"/>
    <row r="4796" ht="15.75" customHeight="1" x14ac:dyDescent="0.3"/>
    <row r="4797" ht="15.75" customHeight="1" x14ac:dyDescent="0.3"/>
    <row r="4798" ht="15.75" customHeight="1" x14ac:dyDescent="0.3"/>
    <row r="4799" ht="15.75" customHeight="1" x14ac:dyDescent="0.3"/>
    <row r="4800" ht="15.75" customHeight="1" x14ac:dyDescent="0.3"/>
    <row r="4801" ht="15.75" customHeight="1" x14ac:dyDescent="0.3"/>
    <row r="4802" ht="15.75" customHeight="1" x14ac:dyDescent="0.3"/>
    <row r="4803" ht="15.75" customHeight="1" x14ac:dyDescent="0.3"/>
    <row r="4804" ht="15.75" customHeight="1" x14ac:dyDescent="0.3"/>
    <row r="4805" ht="15.75" customHeight="1" x14ac:dyDescent="0.3"/>
    <row r="4806" ht="15.75" customHeight="1" x14ac:dyDescent="0.3"/>
    <row r="4807" ht="15.75" customHeight="1" x14ac:dyDescent="0.3"/>
    <row r="4808" ht="15.75" customHeight="1" x14ac:dyDescent="0.3"/>
    <row r="4809" ht="15.75" customHeight="1" x14ac:dyDescent="0.3"/>
    <row r="4810" ht="15.75" customHeight="1" x14ac:dyDescent="0.3"/>
    <row r="4811" ht="15.75" customHeight="1" x14ac:dyDescent="0.3"/>
    <row r="4812" ht="15.75" customHeight="1" x14ac:dyDescent="0.3"/>
    <row r="4813" ht="15.75" customHeight="1" x14ac:dyDescent="0.3"/>
    <row r="4814" ht="15.75" customHeight="1" x14ac:dyDescent="0.3"/>
    <row r="4815" ht="15.75" customHeight="1" x14ac:dyDescent="0.3"/>
    <row r="4816" ht="15.75" customHeight="1" x14ac:dyDescent="0.3"/>
    <row r="4817" ht="15.75" customHeight="1" x14ac:dyDescent="0.3"/>
    <row r="4818" ht="15.75" customHeight="1" x14ac:dyDescent="0.3"/>
    <row r="4819" ht="15.75" customHeight="1" x14ac:dyDescent="0.3"/>
    <row r="4820" ht="15.75" customHeight="1" x14ac:dyDescent="0.3"/>
    <row r="4821" ht="15.75" customHeight="1" x14ac:dyDescent="0.3"/>
    <row r="4822" ht="15.75" customHeight="1" x14ac:dyDescent="0.3"/>
    <row r="4823" ht="15.75" customHeight="1" x14ac:dyDescent="0.3"/>
    <row r="4824" ht="15.75" customHeight="1" x14ac:dyDescent="0.3"/>
    <row r="4825" ht="15.75" customHeight="1" x14ac:dyDescent="0.3"/>
    <row r="4826" ht="15.75" customHeight="1" x14ac:dyDescent="0.3"/>
    <row r="4827" ht="15.75" customHeight="1" x14ac:dyDescent="0.3"/>
    <row r="4828" ht="15.75" customHeight="1" x14ac:dyDescent="0.3"/>
    <row r="4829" ht="15.75" customHeight="1" x14ac:dyDescent="0.3"/>
    <row r="4830" ht="15.75" customHeight="1" x14ac:dyDescent="0.3"/>
    <row r="4831" ht="15.75" customHeight="1" x14ac:dyDescent="0.3"/>
    <row r="4832" ht="15.75" customHeight="1" x14ac:dyDescent="0.3"/>
    <row r="4833" ht="15.75" customHeight="1" x14ac:dyDescent="0.3"/>
    <row r="4834" ht="15.75" customHeight="1" x14ac:dyDescent="0.3"/>
    <row r="4835" ht="15.75" customHeight="1" x14ac:dyDescent="0.3"/>
    <row r="4836" ht="15.75" customHeight="1" x14ac:dyDescent="0.3"/>
    <row r="4837" ht="15.75" customHeight="1" x14ac:dyDescent="0.3"/>
    <row r="4838" ht="15.75" customHeight="1" x14ac:dyDescent="0.3"/>
    <row r="4839" ht="15.75" customHeight="1" x14ac:dyDescent="0.3"/>
    <row r="4840" ht="15.75" customHeight="1" x14ac:dyDescent="0.3"/>
    <row r="4841" ht="15.75" customHeight="1" x14ac:dyDescent="0.3"/>
    <row r="4842" ht="15.75" customHeight="1" x14ac:dyDescent="0.3"/>
    <row r="4843" ht="15.75" customHeight="1" x14ac:dyDescent="0.3"/>
    <row r="4844" ht="15.75" customHeight="1" x14ac:dyDescent="0.3"/>
    <row r="4845" ht="15.75" customHeight="1" x14ac:dyDescent="0.3"/>
    <row r="4846" ht="15.75" customHeight="1" x14ac:dyDescent="0.3"/>
    <row r="4847" ht="15.75" customHeight="1" x14ac:dyDescent="0.3"/>
    <row r="4848" ht="15.75" customHeight="1" x14ac:dyDescent="0.3"/>
    <row r="4849" ht="15.75" customHeight="1" x14ac:dyDescent="0.3"/>
    <row r="4850" ht="15.75" customHeight="1" x14ac:dyDescent="0.3"/>
    <row r="4851" ht="15.75" customHeight="1" x14ac:dyDescent="0.3"/>
    <row r="4852" ht="15.75" customHeight="1" x14ac:dyDescent="0.3"/>
    <row r="4853" ht="15.75" customHeight="1" x14ac:dyDescent="0.3"/>
    <row r="4854" ht="15.75" customHeight="1" x14ac:dyDescent="0.3"/>
    <row r="4855" ht="15.75" customHeight="1" x14ac:dyDescent="0.3"/>
    <row r="4856" ht="15.75" customHeight="1" x14ac:dyDescent="0.3"/>
    <row r="4857" ht="15.75" customHeight="1" x14ac:dyDescent="0.3"/>
    <row r="4858" ht="15.75" customHeight="1" x14ac:dyDescent="0.3"/>
    <row r="4859" ht="15.75" customHeight="1" x14ac:dyDescent="0.3"/>
    <row r="4860" ht="15.75" customHeight="1" x14ac:dyDescent="0.3"/>
    <row r="4861" ht="15.75" customHeight="1" x14ac:dyDescent="0.3"/>
    <row r="4862" ht="15.75" customHeight="1" x14ac:dyDescent="0.3"/>
    <row r="4863" ht="15.75" customHeight="1" x14ac:dyDescent="0.3"/>
    <row r="4864" ht="15.75" customHeight="1" x14ac:dyDescent="0.3"/>
    <row r="4865" ht="15.75" customHeight="1" x14ac:dyDescent="0.3"/>
    <row r="4866" ht="15.75" customHeight="1" x14ac:dyDescent="0.3"/>
    <row r="4867" ht="15.75" customHeight="1" x14ac:dyDescent="0.3"/>
    <row r="4868" ht="15.75" customHeight="1" x14ac:dyDescent="0.3"/>
    <row r="4869" ht="15.75" customHeight="1" x14ac:dyDescent="0.3"/>
    <row r="4870" ht="15.75" customHeight="1" x14ac:dyDescent="0.3"/>
    <row r="4871" ht="15.75" customHeight="1" x14ac:dyDescent="0.3"/>
    <row r="4872" ht="15.75" customHeight="1" x14ac:dyDescent="0.3"/>
    <row r="4873" ht="15.75" customHeight="1" x14ac:dyDescent="0.3"/>
    <row r="4874" ht="15.75" customHeight="1" x14ac:dyDescent="0.3"/>
    <row r="4875" ht="15.75" customHeight="1" x14ac:dyDescent="0.3"/>
    <row r="4876" ht="15.75" customHeight="1" x14ac:dyDescent="0.3"/>
    <row r="4877" ht="15.75" customHeight="1" x14ac:dyDescent="0.3"/>
    <row r="4878" ht="15.75" customHeight="1" x14ac:dyDescent="0.3"/>
    <row r="4879" ht="15.75" customHeight="1" x14ac:dyDescent="0.3"/>
    <row r="4880" ht="15.75" customHeight="1" x14ac:dyDescent="0.3"/>
    <row r="4881" ht="15.75" customHeight="1" x14ac:dyDescent="0.3"/>
    <row r="4882" ht="15.75" customHeight="1" x14ac:dyDescent="0.3"/>
    <row r="4883" ht="15.75" customHeight="1" x14ac:dyDescent="0.3"/>
    <row r="4884" ht="15.75" customHeight="1" x14ac:dyDescent="0.3"/>
    <row r="4885" ht="15.75" customHeight="1" x14ac:dyDescent="0.3"/>
    <row r="4886" ht="15.75" customHeight="1" x14ac:dyDescent="0.3"/>
    <row r="4887" ht="15.75" customHeight="1" x14ac:dyDescent="0.3"/>
    <row r="4888" ht="15.75" customHeight="1" x14ac:dyDescent="0.3"/>
    <row r="4889" ht="15.75" customHeight="1" x14ac:dyDescent="0.3"/>
    <row r="4890" ht="15.75" customHeight="1" x14ac:dyDescent="0.3"/>
    <row r="4891" ht="15.75" customHeight="1" x14ac:dyDescent="0.3"/>
    <row r="4892" ht="15.75" customHeight="1" x14ac:dyDescent="0.3"/>
    <row r="4893" ht="15.75" customHeight="1" x14ac:dyDescent="0.3"/>
    <row r="4894" ht="15.75" customHeight="1" x14ac:dyDescent="0.3"/>
    <row r="4895" ht="15.75" customHeight="1" x14ac:dyDescent="0.3"/>
    <row r="4896" ht="15.75" customHeight="1" x14ac:dyDescent="0.3"/>
    <row r="4897" ht="15.75" customHeight="1" x14ac:dyDescent="0.3"/>
    <row r="4898" ht="15.75" customHeight="1" x14ac:dyDescent="0.3"/>
    <row r="4899" ht="15.75" customHeight="1" x14ac:dyDescent="0.3"/>
    <row r="4900" ht="15.75" customHeight="1" x14ac:dyDescent="0.3"/>
    <row r="4901" ht="15.75" customHeight="1" x14ac:dyDescent="0.3"/>
    <row r="4902" ht="15.75" customHeight="1" x14ac:dyDescent="0.3"/>
    <row r="4903" ht="15.75" customHeight="1" x14ac:dyDescent="0.3"/>
    <row r="4904" ht="15.75" customHeight="1" x14ac:dyDescent="0.3"/>
    <row r="4905" ht="15.75" customHeight="1" x14ac:dyDescent="0.3"/>
    <row r="4906" ht="15.75" customHeight="1" x14ac:dyDescent="0.3"/>
    <row r="4907" ht="15.75" customHeight="1" x14ac:dyDescent="0.3"/>
    <row r="4908" ht="15.75" customHeight="1" x14ac:dyDescent="0.3"/>
    <row r="4909" ht="15.75" customHeight="1" x14ac:dyDescent="0.3"/>
    <row r="4910" ht="15.75" customHeight="1" x14ac:dyDescent="0.3"/>
    <row r="4911" ht="15.75" customHeight="1" x14ac:dyDescent="0.3"/>
    <row r="4912" ht="15.75" customHeight="1" x14ac:dyDescent="0.3"/>
    <row r="4913" ht="15.75" customHeight="1" x14ac:dyDescent="0.3"/>
    <row r="4914" ht="15.75" customHeight="1" x14ac:dyDescent="0.3"/>
    <row r="4915" ht="15.75" customHeight="1" x14ac:dyDescent="0.3"/>
    <row r="4916" ht="15.75" customHeight="1" x14ac:dyDescent="0.3"/>
    <row r="4917" ht="15.75" customHeight="1" x14ac:dyDescent="0.3"/>
    <row r="4918" ht="15.75" customHeight="1" x14ac:dyDescent="0.3"/>
    <row r="4919" ht="15.75" customHeight="1" x14ac:dyDescent="0.3"/>
    <row r="4920" ht="15.75" customHeight="1" x14ac:dyDescent="0.3"/>
    <row r="4921" ht="15.75" customHeight="1" x14ac:dyDescent="0.3"/>
    <row r="4922" ht="15.75" customHeight="1" x14ac:dyDescent="0.3"/>
    <row r="4923" ht="15.75" customHeight="1" x14ac:dyDescent="0.3"/>
    <row r="4924" ht="15.75" customHeight="1" x14ac:dyDescent="0.3"/>
    <row r="4925" ht="15.75" customHeight="1" x14ac:dyDescent="0.3"/>
    <row r="4926" ht="15.75" customHeight="1" x14ac:dyDescent="0.3"/>
    <row r="4927" ht="15.75" customHeight="1" x14ac:dyDescent="0.3"/>
    <row r="4928" ht="15.75" customHeight="1" x14ac:dyDescent="0.3"/>
    <row r="4929" ht="15.75" customHeight="1" x14ac:dyDescent="0.3"/>
    <row r="4930" ht="15.75" customHeight="1" x14ac:dyDescent="0.3"/>
    <row r="4931" ht="15.75" customHeight="1" x14ac:dyDescent="0.3"/>
    <row r="4932" ht="15.75" customHeight="1" x14ac:dyDescent="0.3"/>
    <row r="4933" ht="15.75" customHeight="1" x14ac:dyDescent="0.3"/>
    <row r="4934" ht="15.75" customHeight="1" x14ac:dyDescent="0.3"/>
    <row r="4935" ht="15.75" customHeight="1" x14ac:dyDescent="0.3"/>
    <row r="4936" ht="15.75" customHeight="1" x14ac:dyDescent="0.3"/>
    <row r="4937" ht="15.75" customHeight="1" x14ac:dyDescent="0.3"/>
    <row r="4938" ht="15.75" customHeight="1" x14ac:dyDescent="0.3"/>
    <row r="4939" ht="15.75" customHeight="1" x14ac:dyDescent="0.3"/>
    <row r="4940" ht="15.75" customHeight="1" x14ac:dyDescent="0.3"/>
    <row r="4941" ht="15.75" customHeight="1" x14ac:dyDescent="0.3"/>
    <row r="4942" ht="15.75" customHeight="1" x14ac:dyDescent="0.3"/>
    <row r="4943" ht="15.75" customHeight="1" x14ac:dyDescent="0.3"/>
    <row r="4944" ht="15.75" customHeight="1" x14ac:dyDescent="0.3"/>
    <row r="4945" ht="15.75" customHeight="1" x14ac:dyDescent="0.3"/>
    <row r="4946" ht="15.75" customHeight="1" x14ac:dyDescent="0.3"/>
    <row r="4947" ht="15.75" customHeight="1" x14ac:dyDescent="0.3"/>
    <row r="4948" ht="15.75" customHeight="1" x14ac:dyDescent="0.3"/>
    <row r="4949" ht="15.75" customHeight="1" x14ac:dyDescent="0.3"/>
    <row r="4950" ht="15.75" customHeight="1" x14ac:dyDescent="0.3"/>
    <row r="4951" ht="15.75" customHeight="1" x14ac:dyDescent="0.3"/>
    <row r="4952" ht="15.75" customHeight="1" x14ac:dyDescent="0.3"/>
    <row r="4953" ht="15.75" customHeight="1" x14ac:dyDescent="0.3"/>
    <row r="4954" ht="15.75" customHeight="1" x14ac:dyDescent="0.3"/>
    <row r="4955" ht="15.75" customHeight="1" x14ac:dyDescent="0.3"/>
    <row r="4956" ht="15.75" customHeight="1" x14ac:dyDescent="0.3"/>
    <row r="4957" ht="15.75" customHeight="1" x14ac:dyDescent="0.3"/>
    <row r="4958" ht="15.75" customHeight="1" x14ac:dyDescent="0.3"/>
    <row r="4959" ht="15.75" customHeight="1" x14ac:dyDescent="0.3"/>
    <row r="4960" ht="15.75" customHeight="1" x14ac:dyDescent="0.3"/>
    <row r="4961" ht="15.75" customHeight="1" x14ac:dyDescent="0.3"/>
    <row r="4962" ht="15.75" customHeight="1" x14ac:dyDescent="0.3"/>
    <row r="4963" ht="15.75" customHeight="1" x14ac:dyDescent="0.3"/>
    <row r="4964" ht="15.75" customHeight="1" x14ac:dyDescent="0.3"/>
    <row r="4965" ht="15.75" customHeight="1" x14ac:dyDescent="0.3"/>
    <row r="4966" ht="15.75" customHeight="1" x14ac:dyDescent="0.3"/>
    <row r="4967" ht="15.75" customHeight="1" x14ac:dyDescent="0.3"/>
    <row r="4968" ht="15.75" customHeight="1" x14ac:dyDescent="0.3"/>
    <row r="4969" ht="15.75" customHeight="1" x14ac:dyDescent="0.3"/>
    <row r="4970" ht="15.75" customHeight="1" x14ac:dyDescent="0.3"/>
    <row r="4971" ht="15.75" customHeight="1" x14ac:dyDescent="0.3"/>
    <row r="4972" ht="15.75" customHeight="1" x14ac:dyDescent="0.3"/>
    <row r="4973" ht="15.75" customHeight="1" x14ac:dyDescent="0.3"/>
    <row r="4974" ht="15.75" customHeight="1" x14ac:dyDescent="0.3"/>
    <row r="4975" ht="15.75" customHeight="1" x14ac:dyDescent="0.3"/>
    <row r="4976" ht="15.75" customHeight="1" x14ac:dyDescent="0.3"/>
    <row r="4977" ht="15.75" customHeight="1" x14ac:dyDescent="0.3"/>
    <row r="4978" ht="15.75" customHeight="1" x14ac:dyDescent="0.3"/>
    <row r="4979" ht="15.75" customHeight="1" x14ac:dyDescent="0.3"/>
    <row r="4980" ht="15.75" customHeight="1" x14ac:dyDescent="0.3"/>
    <row r="4981" ht="15.75" customHeight="1" x14ac:dyDescent="0.3"/>
    <row r="4982" ht="15.75" customHeight="1" x14ac:dyDescent="0.3"/>
    <row r="4983" ht="15.75" customHeight="1" x14ac:dyDescent="0.3"/>
    <row r="4984" ht="15.75" customHeight="1" x14ac:dyDescent="0.3"/>
    <row r="4985" ht="15.75" customHeight="1" x14ac:dyDescent="0.3"/>
    <row r="4986" ht="15.75" customHeight="1" x14ac:dyDescent="0.3"/>
    <row r="4987" ht="15.75" customHeight="1" x14ac:dyDescent="0.3"/>
    <row r="4988" ht="15.75" customHeight="1" x14ac:dyDescent="0.3"/>
    <row r="4989" ht="15.75" customHeight="1" x14ac:dyDescent="0.3"/>
    <row r="4990" ht="15.75" customHeight="1" x14ac:dyDescent="0.3"/>
    <row r="4991" ht="15.75" customHeight="1" x14ac:dyDescent="0.3"/>
    <row r="4992" ht="15.75" customHeight="1" x14ac:dyDescent="0.3"/>
    <row r="4993" ht="15.75" customHeight="1" x14ac:dyDescent="0.3"/>
    <row r="4994" ht="15.75" customHeight="1" x14ac:dyDescent="0.3"/>
    <row r="4995" ht="15.75" customHeight="1" x14ac:dyDescent="0.3"/>
    <row r="4996" ht="15.75" customHeight="1" x14ac:dyDescent="0.3"/>
    <row r="4997" ht="15.75" customHeight="1" x14ac:dyDescent="0.3"/>
    <row r="4998" ht="15.75" customHeight="1" x14ac:dyDescent="0.3"/>
    <row r="4999" ht="15.75" customHeight="1" x14ac:dyDescent="0.3"/>
    <row r="5000" ht="15.75" customHeight="1" x14ac:dyDescent="0.3"/>
    <row r="5001" ht="15.75" customHeight="1" x14ac:dyDescent="0.3"/>
    <row r="5002" ht="15.75" customHeight="1" x14ac:dyDescent="0.3"/>
    <row r="5003" ht="15.75" customHeight="1" x14ac:dyDescent="0.3"/>
    <row r="5004" ht="15.75" customHeight="1" x14ac:dyDescent="0.3"/>
    <row r="5005" ht="15.75" customHeight="1" x14ac:dyDescent="0.3"/>
    <row r="5006" ht="15.75" customHeight="1" x14ac:dyDescent="0.3"/>
    <row r="5007" ht="15.75" customHeight="1" x14ac:dyDescent="0.3"/>
    <row r="5008" ht="15.75" customHeight="1" x14ac:dyDescent="0.3"/>
    <row r="5009" ht="15.75" customHeight="1" x14ac:dyDescent="0.3"/>
    <row r="5010" ht="15.75" customHeight="1" x14ac:dyDescent="0.3"/>
    <row r="5011" ht="15.75" customHeight="1" x14ac:dyDescent="0.3"/>
    <row r="5012" ht="15.75" customHeight="1" x14ac:dyDescent="0.3"/>
    <row r="5013" ht="15.75" customHeight="1" x14ac:dyDescent="0.3"/>
    <row r="5014" ht="15.75" customHeight="1" x14ac:dyDescent="0.3"/>
    <row r="5015" ht="15.75" customHeight="1" x14ac:dyDescent="0.3"/>
    <row r="5016" ht="15.75" customHeight="1" x14ac:dyDescent="0.3"/>
    <row r="5017" ht="15.75" customHeight="1" x14ac:dyDescent="0.3"/>
    <row r="5018" ht="15.75" customHeight="1" x14ac:dyDescent="0.3"/>
    <row r="5019" ht="15.75" customHeight="1" x14ac:dyDescent="0.3"/>
    <row r="5020" ht="15.75" customHeight="1" x14ac:dyDescent="0.3"/>
    <row r="5021" ht="15.75" customHeight="1" x14ac:dyDescent="0.3"/>
    <row r="5022" ht="15.75" customHeight="1" x14ac:dyDescent="0.3"/>
    <row r="5023" ht="15.75" customHeight="1" x14ac:dyDescent="0.3"/>
    <row r="5024" ht="15.75" customHeight="1" x14ac:dyDescent="0.3"/>
    <row r="5025" ht="15.75" customHeight="1" x14ac:dyDescent="0.3"/>
    <row r="5026" ht="15.75" customHeight="1" x14ac:dyDescent="0.3"/>
    <row r="5027" ht="15.75" customHeight="1" x14ac:dyDescent="0.3"/>
    <row r="5028" ht="15.75" customHeight="1" x14ac:dyDescent="0.3"/>
    <row r="5029" ht="15.75" customHeight="1" x14ac:dyDescent="0.3"/>
    <row r="5030" ht="15.75" customHeight="1" x14ac:dyDescent="0.3"/>
    <row r="5031" ht="15.75" customHeight="1" x14ac:dyDescent="0.3"/>
    <row r="5032" ht="15.75" customHeight="1" x14ac:dyDescent="0.3"/>
    <row r="5033" ht="15.75" customHeight="1" x14ac:dyDescent="0.3"/>
    <row r="5034" ht="15.75" customHeight="1" x14ac:dyDescent="0.3"/>
    <row r="5035" ht="15.75" customHeight="1" x14ac:dyDescent="0.3"/>
    <row r="5036" ht="15.75" customHeight="1" x14ac:dyDescent="0.3"/>
    <row r="5037" ht="15.75" customHeight="1" x14ac:dyDescent="0.3"/>
    <row r="5038" ht="15.75" customHeight="1" x14ac:dyDescent="0.3"/>
    <row r="5039" ht="15.75" customHeight="1" x14ac:dyDescent="0.3"/>
    <row r="5040" ht="15.75" customHeight="1" x14ac:dyDescent="0.3"/>
    <row r="5041" ht="15.75" customHeight="1" x14ac:dyDescent="0.3"/>
    <row r="5042" ht="15.75" customHeight="1" x14ac:dyDescent="0.3"/>
    <row r="5043" ht="15.75" customHeight="1" x14ac:dyDescent="0.3"/>
    <row r="5044" ht="15.75" customHeight="1" x14ac:dyDescent="0.3"/>
    <row r="5045" ht="15.75" customHeight="1" x14ac:dyDescent="0.3"/>
    <row r="5046" ht="15.75" customHeight="1" x14ac:dyDescent="0.3"/>
    <row r="5047" ht="15.75" customHeight="1" x14ac:dyDescent="0.3"/>
    <row r="5048" ht="15.75" customHeight="1" x14ac:dyDescent="0.3"/>
    <row r="5049" ht="15.75" customHeight="1" x14ac:dyDescent="0.3"/>
    <row r="5050" ht="15.75" customHeight="1" x14ac:dyDescent="0.3"/>
    <row r="5051" ht="15.75" customHeight="1" x14ac:dyDescent="0.3"/>
    <row r="5052" ht="15.75" customHeight="1" x14ac:dyDescent="0.3"/>
    <row r="5053" ht="15.75" customHeight="1" x14ac:dyDescent="0.3"/>
    <row r="5054" ht="15.75" customHeight="1" x14ac:dyDescent="0.3"/>
    <row r="5055" ht="15.75" customHeight="1" x14ac:dyDescent="0.3"/>
    <row r="5056" ht="15.75" customHeight="1" x14ac:dyDescent="0.3"/>
    <row r="5057" ht="15.75" customHeight="1" x14ac:dyDescent="0.3"/>
    <row r="5058" ht="15.75" customHeight="1" x14ac:dyDescent="0.3"/>
    <row r="5059" ht="15.75" customHeight="1" x14ac:dyDescent="0.3"/>
    <row r="5060" ht="15.75" customHeight="1" x14ac:dyDescent="0.3"/>
    <row r="5061" ht="15.75" customHeight="1" x14ac:dyDescent="0.3"/>
    <row r="5062" ht="15.75" customHeight="1" x14ac:dyDescent="0.3"/>
    <row r="5063" ht="15.75" customHeight="1" x14ac:dyDescent="0.3"/>
    <row r="5064" ht="15.75" customHeight="1" x14ac:dyDescent="0.3"/>
    <row r="5065" ht="15.75" customHeight="1" x14ac:dyDescent="0.3"/>
    <row r="5066" ht="15.75" customHeight="1" x14ac:dyDescent="0.3"/>
    <row r="5067" ht="15.75" customHeight="1" x14ac:dyDescent="0.3"/>
    <row r="5068" ht="15.75" customHeight="1" x14ac:dyDescent="0.3"/>
    <row r="5069" ht="15.75" customHeight="1" x14ac:dyDescent="0.3"/>
    <row r="5070" ht="15.75" customHeight="1" x14ac:dyDescent="0.3"/>
    <row r="5071" ht="15.75" customHeight="1" x14ac:dyDescent="0.3"/>
    <row r="5072" ht="15.75" customHeight="1" x14ac:dyDescent="0.3"/>
    <row r="5073" ht="15.75" customHeight="1" x14ac:dyDescent="0.3"/>
    <row r="5074" ht="15.75" customHeight="1" x14ac:dyDescent="0.3"/>
    <row r="5075" ht="15.75" customHeight="1" x14ac:dyDescent="0.3"/>
    <row r="5076" ht="15.75" customHeight="1" x14ac:dyDescent="0.3"/>
    <row r="5077" ht="15.75" customHeight="1" x14ac:dyDescent="0.3"/>
    <row r="5078" ht="15.75" customHeight="1" x14ac:dyDescent="0.3"/>
    <row r="5079" ht="15.75" customHeight="1" x14ac:dyDescent="0.3"/>
    <row r="5080" ht="15.75" customHeight="1" x14ac:dyDescent="0.3"/>
    <row r="5081" ht="15.75" customHeight="1" x14ac:dyDescent="0.3"/>
    <row r="5082" ht="15.75" customHeight="1" x14ac:dyDescent="0.3"/>
    <row r="5083" ht="15.75" customHeight="1" x14ac:dyDescent="0.3"/>
    <row r="5084" ht="15.75" customHeight="1" x14ac:dyDescent="0.3"/>
    <row r="5085" ht="15.75" customHeight="1" x14ac:dyDescent="0.3"/>
    <row r="5086" ht="15.75" customHeight="1" x14ac:dyDescent="0.3"/>
    <row r="5087" ht="15.75" customHeight="1" x14ac:dyDescent="0.3"/>
    <row r="5088" ht="15.75" customHeight="1" x14ac:dyDescent="0.3"/>
    <row r="5089" ht="15.75" customHeight="1" x14ac:dyDescent="0.3"/>
    <row r="5090" ht="15.75" customHeight="1" x14ac:dyDescent="0.3"/>
    <row r="5091" ht="15.75" customHeight="1" x14ac:dyDescent="0.3"/>
    <row r="5092" ht="15.75" customHeight="1" x14ac:dyDescent="0.3"/>
    <row r="5093" ht="15.75" customHeight="1" x14ac:dyDescent="0.3"/>
    <row r="5094" ht="15.75" customHeight="1" x14ac:dyDescent="0.3"/>
    <row r="5095" ht="15.75" customHeight="1" x14ac:dyDescent="0.3"/>
    <row r="5096" ht="15.75" customHeight="1" x14ac:dyDescent="0.3"/>
    <row r="5097" ht="15.75" customHeight="1" x14ac:dyDescent="0.3"/>
    <row r="5098" ht="15.75" customHeight="1" x14ac:dyDescent="0.3"/>
    <row r="5099" ht="15.75" customHeight="1" x14ac:dyDescent="0.3"/>
    <row r="5100" ht="15.75" customHeight="1" x14ac:dyDescent="0.3"/>
    <row r="5101" ht="15.75" customHeight="1" x14ac:dyDescent="0.3"/>
    <row r="5102" ht="15.75" customHeight="1" x14ac:dyDescent="0.3"/>
    <row r="5103" ht="15.75" customHeight="1" x14ac:dyDescent="0.3"/>
    <row r="5104" ht="15.75" customHeight="1" x14ac:dyDescent="0.3"/>
    <row r="5105" ht="15.75" customHeight="1" x14ac:dyDescent="0.3"/>
    <row r="5106" ht="15.75" customHeight="1" x14ac:dyDescent="0.3"/>
    <row r="5107" ht="15.75" customHeight="1" x14ac:dyDescent="0.3"/>
    <row r="5108" ht="15.75" customHeight="1" x14ac:dyDescent="0.3"/>
    <row r="5109" ht="15.75" customHeight="1" x14ac:dyDescent="0.3"/>
    <row r="5110" ht="15.75" customHeight="1" x14ac:dyDescent="0.3"/>
    <row r="5111" ht="15.75" customHeight="1" x14ac:dyDescent="0.3"/>
    <row r="5112" ht="15.75" customHeight="1" x14ac:dyDescent="0.3"/>
    <row r="5113" ht="15.75" customHeight="1" x14ac:dyDescent="0.3"/>
    <row r="5114" ht="15.75" customHeight="1" x14ac:dyDescent="0.3"/>
    <row r="5115" ht="15.75" customHeight="1" x14ac:dyDescent="0.3"/>
    <row r="5116" ht="15.75" customHeight="1" x14ac:dyDescent="0.3"/>
    <row r="5117" ht="15.75" customHeight="1" x14ac:dyDescent="0.3"/>
    <row r="5118" ht="15.75" customHeight="1" x14ac:dyDescent="0.3"/>
    <row r="5119" ht="15.75" customHeight="1" x14ac:dyDescent="0.3"/>
    <row r="5120" ht="15.75" customHeight="1" x14ac:dyDescent="0.3"/>
    <row r="5121" ht="15.75" customHeight="1" x14ac:dyDescent="0.3"/>
    <row r="5122" ht="15.75" customHeight="1" x14ac:dyDescent="0.3"/>
    <row r="5123" ht="15.75" customHeight="1" x14ac:dyDescent="0.3"/>
    <row r="5124" ht="15.75" customHeight="1" x14ac:dyDescent="0.3"/>
    <row r="5125" ht="15.75" customHeight="1" x14ac:dyDescent="0.3"/>
    <row r="5126" ht="15.75" customHeight="1" x14ac:dyDescent="0.3"/>
    <row r="5127" ht="15.75" customHeight="1" x14ac:dyDescent="0.3"/>
    <row r="5128" ht="15.75" customHeight="1" x14ac:dyDescent="0.3"/>
    <row r="5129" ht="15.75" customHeight="1" x14ac:dyDescent="0.3"/>
    <row r="5130" ht="15.75" customHeight="1" x14ac:dyDescent="0.3"/>
    <row r="5131" ht="15.75" customHeight="1" x14ac:dyDescent="0.3"/>
    <row r="5132" ht="15.75" customHeight="1" x14ac:dyDescent="0.3"/>
    <row r="5133" ht="15.75" customHeight="1" x14ac:dyDescent="0.3"/>
    <row r="5134" ht="15.75" customHeight="1" x14ac:dyDescent="0.3"/>
    <row r="5135" ht="15.75" customHeight="1" x14ac:dyDescent="0.3"/>
    <row r="5136" ht="15.75" customHeight="1" x14ac:dyDescent="0.3"/>
    <row r="5137" ht="15.75" customHeight="1" x14ac:dyDescent="0.3"/>
    <row r="5138" ht="15.75" customHeight="1" x14ac:dyDescent="0.3"/>
    <row r="5139" ht="15.75" customHeight="1" x14ac:dyDescent="0.3"/>
    <row r="5140" ht="15.75" customHeight="1" x14ac:dyDescent="0.3"/>
    <row r="5141" ht="15.75" customHeight="1" x14ac:dyDescent="0.3"/>
    <row r="5142" ht="15.75" customHeight="1" x14ac:dyDescent="0.3"/>
    <row r="5143" ht="15.75" customHeight="1" x14ac:dyDescent="0.3"/>
    <row r="5144" ht="15.75" customHeight="1" x14ac:dyDescent="0.3"/>
    <row r="5145" ht="15.75" customHeight="1" x14ac:dyDescent="0.3"/>
    <row r="5146" ht="15.75" customHeight="1" x14ac:dyDescent="0.3"/>
    <row r="5147" ht="15.75" customHeight="1" x14ac:dyDescent="0.3"/>
    <row r="5148" ht="15.75" customHeight="1" x14ac:dyDescent="0.3"/>
    <row r="5149" ht="15.75" customHeight="1" x14ac:dyDescent="0.3"/>
    <row r="5150" ht="15.75" customHeight="1" x14ac:dyDescent="0.3"/>
    <row r="5151" ht="15.75" customHeight="1" x14ac:dyDescent="0.3"/>
    <row r="5152" ht="15.75" customHeight="1" x14ac:dyDescent="0.3"/>
    <row r="5153" ht="15.75" customHeight="1" x14ac:dyDescent="0.3"/>
    <row r="5154" ht="15.75" customHeight="1" x14ac:dyDescent="0.3"/>
    <row r="5155" ht="15.75" customHeight="1" x14ac:dyDescent="0.3"/>
    <row r="5156" ht="15.75" customHeight="1" x14ac:dyDescent="0.3"/>
    <row r="5157" ht="15.75" customHeight="1" x14ac:dyDescent="0.3"/>
    <row r="5158" ht="15.75" customHeight="1" x14ac:dyDescent="0.3"/>
    <row r="5159" ht="15.75" customHeight="1" x14ac:dyDescent="0.3"/>
    <row r="5160" ht="15.75" customHeight="1" x14ac:dyDescent="0.3"/>
    <row r="5161" ht="15.75" customHeight="1" x14ac:dyDescent="0.3"/>
    <row r="5162" ht="15.75" customHeight="1" x14ac:dyDescent="0.3"/>
    <row r="5163" ht="15.75" customHeight="1" x14ac:dyDescent="0.3"/>
    <row r="5164" ht="15.75" customHeight="1" x14ac:dyDescent="0.3"/>
    <row r="5165" ht="15.75" customHeight="1" x14ac:dyDescent="0.3"/>
    <row r="5166" ht="15.75" customHeight="1" x14ac:dyDescent="0.3"/>
    <row r="5167" ht="15.75" customHeight="1" x14ac:dyDescent="0.3"/>
    <row r="5168" ht="15.75" customHeight="1" x14ac:dyDescent="0.3"/>
    <row r="5169" ht="15.75" customHeight="1" x14ac:dyDescent="0.3"/>
    <row r="5170" ht="15.75" customHeight="1" x14ac:dyDescent="0.3"/>
    <row r="5171" ht="15.75" customHeight="1" x14ac:dyDescent="0.3"/>
    <row r="5172" ht="15.75" customHeight="1" x14ac:dyDescent="0.3"/>
    <row r="5173" ht="15.75" customHeight="1" x14ac:dyDescent="0.3"/>
    <row r="5174" ht="15.75" customHeight="1" x14ac:dyDescent="0.3"/>
    <row r="5175" ht="15.75" customHeight="1" x14ac:dyDescent="0.3"/>
    <row r="5176" ht="15.75" customHeight="1" x14ac:dyDescent="0.3"/>
    <row r="5177" ht="15.75" customHeight="1" x14ac:dyDescent="0.3"/>
    <row r="5178" ht="15.75" customHeight="1" x14ac:dyDescent="0.3"/>
    <row r="5179" ht="15.75" customHeight="1" x14ac:dyDescent="0.3"/>
    <row r="5180" ht="15.75" customHeight="1" x14ac:dyDescent="0.3"/>
    <row r="5181" ht="15.75" customHeight="1" x14ac:dyDescent="0.3"/>
    <row r="5182" ht="15.75" customHeight="1" x14ac:dyDescent="0.3"/>
    <row r="5183" ht="15.75" customHeight="1" x14ac:dyDescent="0.3"/>
    <row r="5184" ht="15.75" customHeight="1" x14ac:dyDescent="0.3"/>
    <row r="5185" ht="15.75" customHeight="1" x14ac:dyDescent="0.3"/>
    <row r="5186" ht="15.75" customHeight="1" x14ac:dyDescent="0.3"/>
    <row r="5187" ht="15.75" customHeight="1" x14ac:dyDescent="0.3"/>
    <row r="5188" ht="15.75" customHeight="1" x14ac:dyDescent="0.3"/>
    <row r="5189" ht="15.75" customHeight="1" x14ac:dyDescent="0.3"/>
    <row r="5190" ht="15.75" customHeight="1" x14ac:dyDescent="0.3"/>
    <row r="5191" ht="15.75" customHeight="1" x14ac:dyDescent="0.3"/>
    <row r="5192" ht="15.75" customHeight="1" x14ac:dyDescent="0.3"/>
    <row r="5193" ht="15.75" customHeight="1" x14ac:dyDescent="0.3"/>
    <row r="5194" ht="15.75" customHeight="1" x14ac:dyDescent="0.3"/>
    <row r="5195" ht="15.75" customHeight="1" x14ac:dyDescent="0.3"/>
    <row r="5196" ht="15.75" customHeight="1" x14ac:dyDescent="0.3"/>
    <row r="5197" ht="15.75" customHeight="1" x14ac:dyDescent="0.3"/>
    <row r="5198" ht="15.75" customHeight="1" x14ac:dyDescent="0.3"/>
    <row r="5199" ht="15.75" customHeight="1" x14ac:dyDescent="0.3"/>
    <row r="5200" ht="15.75" customHeight="1" x14ac:dyDescent="0.3"/>
    <row r="5201" ht="15.75" customHeight="1" x14ac:dyDescent="0.3"/>
    <row r="5202" ht="15.75" customHeight="1" x14ac:dyDescent="0.3"/>
    <row r="5203" ht="15.75" customHeight="1" x14ac:dyDescent="0.3"/>
    <row r="5204" ht="15.75" customHeight="1" x14ac:dyDescent="0.3"/>
    <row r="5205" ht="15.75" customHeight="1" x14ac:dyDescent="0.3"/>
    <row r="5206" ht="15.75" customHeight="1" x14ac:dyDescent="0.3"/>
    <row r="5207" ht="15.75" customHeight="1" x14ac:dyDescent="0.3"/>
    <row r="5208" ht="15.75" customHeight="1" x14ac:dyDescent="0.3"/>
    <row r="5209" ht="15.75" customHeight="1" x14ac:dyDescent="0.3"/>
    <row r="5210" ht="15.75" customHeight="1" x14ac:dyDescent="0.3"/>
    <row r="5211" ht="15.75" customHeight="1" x14ac:dyDescent="0.3"/>
    <row r="5212" ht="15.75" customHeight="1" x14ac:dyDescent="0.3"/>
    <row r="5213" ht="15.75" customHeight="1" x14ac:dyDescent="0.3"/>
    <row r="5214" ht="15.75" customHeight="1" x14ac:dyDescent="0.3"/>
    <row r="5215" ht="15.75" customHeight="1" x14ac:dyDescent="0.3"/>
    <row r="5216" ht="15.75" customHeight="1" x14ac:dyDescent="0.3"/>
    <row r="5217" ht="15.75" customHeight="1" x14ac:dyDescent="0.3"/>
    <row r="5218" ht="15.75" customHeight="1" x14ac:dyDescent="0.3"/>
    <row r="5219" ht="15.75" customHeight="1" x14ac:dyDescent="0.3"/>
    <row r="5220" ht="15.75" customHeight="1" x14ac:dyDescent="0.3"/>
    <row r="5221" ht="15.75" customHeight="1" x14ac:dyDescent="0.3"/>
    <row r="5222" ht="15.75" customHeight="1" x14ac:dyDescent="0.3"/>
    <row r="5223" ht="15.75" customHeight="1" x14ac:dyDescent="0.3"/>
    <row r="5224" ht="15.75" customHeight="1" x14ac:dyDescent="0.3"/>
    <row r="5225" ht="15.75" customHeight="1" x14ac:dyDescent="0.3"/>
    <row r="5226" ht="15.75" customHeight="1" x14ac:dyDescent="0.3"/>
    <row r="5227" ht="15.75" customHeight="1" x14ac:dyDescent="0.3"/>
    <row r="5228" ht="15.75" customHeight="1" x14ac:dyDescent="0.3"/>
    <row r="5229" ht="15.75" customHeight="1" x14ac:dyDescent="0.3"/>
    <row r="5230" ht="15.75" customHeight="1" x14ac:dyDescent="0.3"/>
    <row r="5231" ht="15.75" customHeight="1" x14ac:dyDescent="0.3"/>
    <row r="5232" ht="15.75" customHeight="1" x14ac:dyDescent="0.3"/>
    <row r="5233" ht="15.75" customHeight="1" x14ac:dyDescent="0.3"/>
    <row r="5234" ht="15.75" customHeight="1" x14ac:dyDescent="0.3"/>
    <row r="5235" ht="15.75" customHeight="1" x14ac:dyDescent="0.3"/>
    <row r="5236" ht="15.75" customHeight="1" x14ac:dyDescent="0.3"/>
    <row r="5237" ht="15.75" customHeight="1" x14ac:dyDescent="0.3"/>
    <row r="5238" ht="15.75" customHeight="1" x14ac:dyDescent="0.3"/>
    <row r="5239" ht="15.75" customHeight="1" x14ac:dyDescent="0.3"/>
    <row r="5240" ht="15.75" customHeight="1" x14ac:dyDescent="0.3"/>
    <row r="5241" ht="15.75" customHeight="1" x14ac:dyDescent="0.3"/>
    <row r="5242" ht="15.75" customHeight="1" x14ac:dyDescent="0.3"/>
    <row r="5243" ht="15.75" customHeight="1" x14ac:dyDescent="0.3"/>
    <row r="5244" ht="15.75" customHeight="1" x14ac:dyDescent="0.3"/>
    <row r="5245" ht="15.75" customHeight="1" x14ac:dyDescent="0.3"/>
    <row r="5246" ht="15.75" customHeight="1" x14ac:dyDescent="0.3"/>
    <row r="5247" ht="15.75" customHeight="1" x14ac:dyDescent="0.3"/>
    <row r="5248" ht="15.75" customHeight="1" x14ac:dyDescent="0.3"/>
    <row r="5249" ht="15.75" customHeight="1" x14ac:dyDescent="0.3"/>
    <row r="5250" ht="15.75" customHeight="1" x14ac:dyDescent="0.3"/>
    <row r="5251" ht="15.75" customHeight="1" x14ac:dyDescent="0.3"/>
    <row r="5252" ht="15.75" customHeight="1" x14ac:dyDescent="0.3"/>
    <row r="5253" ht="15.75" customHeight="1" x14ac:dyDescent="0.3"/>
    <row r="5254" ht="15.75" customHeight="1" x14ac:dyDescent="0.3"/>
    <row r="5255" ht="15.75" customHeight="1" x14ac:dyDescent="0.3"/>
    <row r="5256" ht="15.75" customHeight="1" x14ac:dyDescent="0.3"/>
    <row r="5257" ht="15.75" customHeight="1" x14ac:dyDescent="0.3"/>
    <row r="5258" ht="15.75" customHeight="1" x14ac:dyDescent="0.3"/>
    <row r="5259" ht="15.75" customHeight="1" x14ac:dyDescent="0.3"/>
    <row r="5260" ht="15.75" customHeight="1" x14ac:dyDescent="0.3"/>
    <row r="5261" ht="15.75" customHeight="1" x14ac:dyDescent="0.3"/>
    <row r="5262" ht="15.75" customHeight="1" x14ac:dyDescent="0.3"/>
    <row r="5263" ht="15.75" customHeight="1" x14ac:dyDescent="0.3"/>
    <row r="5264" ht="15.75" customHeight="1" x14ac:dyDescent="0.3"/>
    <row r="5265" ht="15.75" customHeight="1" x14ac:dyDescent="0.3"/>
    <row r="5266" ht="15.75" customHeight="1" x14ac:dyDescent="0.3"/>
    <row r="5267" ht="15.75" customHeight="1" x14ac:dyDescent="0.3"/>
    <row r="5268" ht="15.75" customHeight="1" x14ac:dyDescent="0.3"/>
    <row r="5269" ht="15.75" customHeight="1" x14ac:dyDescent="0.3"/>
    <row r="5270" ht="15.75" customHeight="1" x14ac:dyDescent="0.3"/>
    <row r="5271" ht="15.75" customHeight="1" x14ac:dyDescent="0.3"/>
    <row r="5272" ht="15.75" customHeight="1" x14ac:dyDescent="0.3"/>
    <row r="5273" ht="15.75" customHeight="1" x14ac:dyDescent="0.3"/>
    <row r="5274" ht="15.75" customHeight="1" x14ac:dyDescent="0.3"/>
    <row r="5275" ht="15.75" customHeight="1" x14ac:dyDescent="0.3"/>
    <row r="5276" ht="15.75" customHeight="1" x14ac:dyDescent="0.3"/>
    <row r="5277" ht="15.75" customHeight="1" x14ac:dyDescent="0.3"/>
    <row r="5278" ht="15.75" customHeight="1" x14ac:dyDescent="0.3"/>
    <row r="5279" ht="15.75" customHeight="1" x14ac:dyDescent="0.3"/>
    <row r="5280" ht="15.75" customHeight="1" x14ac:dyDescent="0.3"/>
    <row r="5281" ht="15.75" customHeight="1" x14ac:dyDescent="0.3"/>
    <row r="5282" ht="15.75" customHeight="1" x14ac:dyDescent="0.3"/>
    <row r="5283" ht="15.75" customHeight="1" x14ac:dyDescent="0.3"/>
    <row r="5284" ht="15.75" customHeight="1" x14ac:dyDescent="0.3"/>
    <row r="5285" ht="15.75" customHeight="1" x14ac:dyDescent="0.3"/>
    <row r="5286" ht="15.75" customHeight="1" x14ac:dyDescent="0.3"/>
    <row r="5287" ht="15.75" customHeight="1" x14ac:dyDescent="0.3"/>
    <row r="5288" ht="15.75" customHeight="1" x14ac:dyDescent="0.3"/>
    <row r="5289" ht="15.75" customHeight="1" x14ac:dyDescent="0.3"/>
    <row r="5290" ht="15.75" customHeight="1" x14ac:dyDescent="0.3"/>
    <row r="5291" ht="15.75" customHeight="1" x14ac:dyDescent="0.3"/>
    <row r="5292" ht="15.75" customHeight="1" x14ac:dyDescent="0.3"/>
    <row r="5293" ht="15.75" customHeight="1" x14ac:dyDescent="0.3"/>
    <row r="5294" ht="15.75" customHeight="1" x14ac:dyDescent="0.3"/>
    <row r="5295" ht="15.75" customHeight="1" x14ac:dyDescent="0.3"/>
    <row r="5296" ht="15.75" customHeight="1" x14ac:dyDescent="0.3"/>
    <row r="5297" ht="15.75" customHeight="1" x14ac:dyDescent="0.3"/>
    <row r="5298" ht="15.75" customHeight="1" x14ac:dyDescent="0.3"/>
    <row r="5299" ht="15.75" customHeight="1" x14ac:dyDescent="0.3"/>
    <row r="5300" ht="15.75" customHeight="1" x14ac:dyDescent="0.3"/>
    <row r="5301" ht="15.75" customHeight="1" x14ac:dyDescent="0.3"/>
    <row r="5302" ht="15.75" customHeight="1" x14ac:dyDescent="0.3"/>
    <row r="5303" ht="15.75" customHeight="1" x14ac:dyDescent="0.3"/>
    <row r="5304" ht="15.75" customHeight="1" x14ac:dyDescent="0.3"/>
    <row r="5305" ht="15.75" customHeight="1" x14ac:dyDescent="0.3"/>
    <row r="5306" ht="15.75" customHeight="1" x14ac:dyDescent="0.3"/>
    <row r="5307" ht="15.75" customHeight="1" x14ac:dyDescent="0.3"/>
    <row r="5308" ht="15.75" customHeight="1" x14ac:dyDescent="0.3"/>
    <row r="5309" ht="15.75" customHeight="1" x14ac:dyDescent="0.3"/>
    <row r="5310" ht="15.75" customHeight="1" x14ac:dyDescent="0.3"/>
    <row r="5311" ht="15.75" customHeight="1" x14ac:dyDescent="0.3"/>
    <row r="5312" ht="15.75" customHeight="1" x14ac:dyDescent="0.3"/>
    <row r="5313" ht="15.75" customHeight="1" x14ac:dyDescent="0.3"/>
    <row r="5314" ht="15.75" customHeight="1" x14ac:dyDescent="0.3"/>
    <row r="5315" ht="15.75" customHeight="1" x14ac:dyDescent="0.3"/>
    <row r="5316" ht="15.75" customHeight="1" x14ac:dyDescent="0.3"/>
    <row r="5317" ht="15.75" customHeight="1" x14ac:dyDescent="0.3"/>
    <row r="5318" ht="15.75" customHeight="1" x14ac:dyDescent="0.3"/>
    <row r="5319" ht="15.75" customHeight="1" x14ac:dyDescent="0.3"/>
    <row r="5320" ht="15.75" customHeight="1" x14ac:dyDescent="0.3"/>
    <row r="5321" ht="15.75" customHeight="1" x14ac:dyDescent="0.3"/>
    <row r="5322" ht="15.75" customHeight="1" x14ac:dyDescent="0.3"/>
    <row r="5323" ht="15.75" customHeight="1" x14ac:dyDescent="0.3"/>
    <row r="5324" ht="15.75" customHeight="1" x14ac:dyDescent="0.3"/>
    <row r="5325" ht="15.75" customHeight="1" x14ac:dyDescent="0.3"/>
    <row r="5326" ht="15.75" customHeight="1" x14ac:dyDescent="0.3"/>
    <row r="5327" ht="15.75" customHeight="1" x14ac:dyDescent="0.3"/>
    <row r="5328" ht="15.75" customHeight="1" x14ac:dyDescent="0.3"/>
    <row r="5329" ht="15.75" customHeight="1" x14ac:dyDescent="0.3"/>
    <row r="5330" ht="15.75" customHeight="1" x14ac:dyDescent="0.3"/>
    <row r="5331" ht="15.75" customHeight="1" x14ac:dyDescent="0.3"/>
    <row r="5332" ht="15.75" customHeight="1" x14ac:dyDescent="0.3"/>
    <row r="5333" ht="15.75" customHeight="1" x14ac:dyDescent="0.3"/>
    <row r="5334" ht="15.75" customHeight="1" x14ac:dyDescent="0.3"/>
    <row r="5335" ht="15.75" customHeight="1" x14ac:dyDescent="0.3"/>
    <row r="5336" ht="15.75" customHeight="1" x14ac:dyDescent="0.3"/>
    <row r="5337" ht="15.75" customHeight="1" x14ac:dyDescent="0.3"/>
    <row r="5338" ht="15.75" customHeight="1" x14ac:dyDescent="0.3"/>
    <row r="5339" ht="15.75" customHeight="1" x14ac:dyDescent="0.3"/>
    <row r="5340" ht="15.75" customHeight="1" x14ac:dyDescent="0.3"/>
    <row r="5341" ht="15.75" customHeight="1" x14ac:dyDescent="0.3"/>
    <row r="5342" ht="15.75" customHeight="1" x14ac:dyDescent="0.3"/>
    <row r="5343" ht="15.75" customHeight="1" x14ac:dyDescent="0.3"/>
    <row r="5344" ht="15.75" customHeight="1" x14ac:dyDescent="0.3"/>
    <row r="5345" ht="15.75" customHeight="1" x14ac:dyDescent="0.3"/>
    <row r="5346" ht="15.75" customHeight="1" x14ac:dyDescent="0.3"/>
    <row r="5347" ht="15.75" customHeight="1" x14ac:dyDescent="0.3"/>
    <row r="5348" ht="15.75" customHeight="1" x14ac:dyDescent="0.3"/>
    <row r="5349" ht="15.75" customHeight="1" x14ac:dyDescent="0.3"/>
    <row r="5350" ht="15.75" customHeight="1" x14ac:dyDescent="0.3"/>
    <row r="5351" ht="15.75" customHeight="1" x14ac:dyDescent="0.3"/>
    <row r="5352" ht="15.75" customHeight="1" x14ac:dyDescent="0.3"/>
    <row r="5353" ht="15.75" customHeight="1" x14ac:dyDescent="0.3"/>
    <row r="5354" ht="15.75" customHeight="1" x14ac:dyDescent="0.3"/>
    <row r="5355" ht="15.75" customHeight="1" x14ac:dyDescent="0.3"/>
    <row r="5356" ht="15.75" customHeight="1" x14ac:dyDescent="0.3"/>
    <row r="5357" ht="15.75" customHeight="1" x14ac:dyDescent="0.3"/>
    <row r="5358" ht="15.75" customHeight="1" x14ac:dyDescent="0.3"/>
    <row r="5359" ht="15.75" customHeight="1" x14ac:dyDescent="0.3"/>
    <row r="5360" ht="15.75" customHeight="1" x14ac:dyDescent="0.3"/>
    <row r="5361" ht="15.75" customHeight="1" x14ac:dyDescent="0.3"/>
    <row r="5362" ht="15.75" customHeight="1" x14ac:dyDescent="0.3"/>
    <row r="5363" ht="15.75" customHeight="1" x14ac:dyDescent="0.3"/>
    <row r="5364" ht="15.75" customHeight="1" x14ac:dyDescent="0.3"/>
    <row r="5365" ht="15.75" customHeight="1" x14ac:dyDescent="0.3"/>
    <row r="5366" ht="15.75" customHeight="1" x14ac:dyDescent="0.3"/>
    <row r="5367" ht="15.75" customHeight="1" x14ac:dyDescent="0.3"/>
    <row r="5368" ht="15.75" customHeight="1" x14ac:dyDescent="0.3"/>
    <row r="5369" ht="15.75" customHeight="1" x14ac:dyDescent="0.3"/>
    <row r="5370" ht="15.75" customHeight="1" x14ac:dyDescent="0.3"/>
    <row r="5371" ht="15.75" customHeight="1" x14ac:dyDescent="0.3"/>
    <row r="5372" ht="15.75" customHeight="1" x14ac:dyDescent="0.3"/>
    <row r="5373" ht="15.75" customHeight="1" x14ac:dyDescent="0.3"/>
    <row r="5374" ht="15.75" customHeight="1" x14ac:dyDescent="0.3"/>
    <row r="5375" ht="15.75" customHeight="1" x14ac:dyDescent="0.3"/>
    <row r="5376" ht="15.75" customHeight="1" x14ac:dyDescent="0.3"/>
    <row r="5377" ht="15.75" customHeight="1" x14ac:dyDescent="0.3"/>
    <row r="5378" ht="15.75" customHeight="1" x14ac:dyDescent="0.3"/>
    <row r="5379" ht="15.75" customHeight="1" x14ac:dyDescent="0.3"/>
    <row r="5380" ht="15.75" customHeight="1" x14ac:dyDescent="0.3"/>
    <row r="5381" ht="15.75" customHeight="1" x14ac:dyDescent="0.3"/>
    <row r="5382" ht="15.75" customHeight="1" x14ac:dyDescent="0.3"/>
    <row r="5383" ht="15.75" customHeight="1" x14ac:dyDescent="0.3"/>
    <row r="5384" ht="15.75" customHeight="1" x14ac:dyDescent="0.3"/>
    <row r="5385" ht="15.75" customHeight="1" x14ac:dyDescent="0.3"/>
    <row r="5386" ht="15.75" customHeight="1" x14ac:dyDescent="0.3"/>
    <row r="5387" ht="15.75" customHeight="1" x14ac:dyDescent="0.3"/>
    <row r="5388" ht="15.75" customHeight="1" x14ac:dyDescent="0.3"/>
    <row r="5389" ht="15.75" customHeight="1" x14ac:dyDescent="0.3"/>
    <row r="5390" ht="15.75" customHeight="1" x14ac:dyDescent="0.3"/>
    <row r="5391" ht="15.75" customHeight="1" x14ac:dyDescent="0.3"/>
    <row r="5392" ht="15.75" customHeight="1" x14ac:dyDescent="0.3"/>
    <row r="5393" ht="15.75" customHeight="1" x14ac:dyDescent="0.3"/>
    <row r="5394" ht="15.75" customHeight="1" x14ac:dyDescent="0.3"/>
    <row r="5395" ht="15.75" customHeight="1" x14ac:dyDescent="0.3"/>
    <row r="5396" ht="15.75" customHeight="1" x14ac:dyDescent="0.3"/>
    <row r="5397" ht="15.75" customHeight="1" x14ac:dyDescent="0.3"/>
    <row r="5398" ht="15.75" customHeight="1" x14ac:dyDescent="0.3"/>
    <row r="5399" ht="15.75" customHeight="1" x14ac:dyDescent="0.3"/>
    <row r="5400" ht="15.75" customHeight="1" x14ac:dyDescent="0.3"/>
    <row r="5401" ht="15.75" customHeight="1" x14ac:dyDescent="0.3"/>
    <row r="5402" ht="15.75" customHeight="1" x14ac:dyDescent="0.3"/>
    <row r="5403" ht="15.75" customHeight="1" x14ac:dyDescent="0.3"/>
    <row r="5404" ht="15.75" customHeight="1" x14ac:dyDescent="0.3"/>
    <row r="5405" ht="15.75" customHeight="1" x14ac:dyDescent="0.3"/>
    <row r="5406" ht="15.75" customHeight="1" x14ac:dyDescent="0.3"/>
    <row r="5407" ht="15.75" customHeight="1" x14ac:dyDescent="0.3"/>
    <row r="5408" ht="15.75" customHeight="1" x14ac:dyDescent="0.3"/>
    <row r="5409" ht="15.75" customHeight="1" x14ac:dyDescent="0.3"/>
    <row r="5410" ht="15.75" customHeight="1" x14ac:dyDescent="0.3"/>
    <row r="5411" ht="15.75" customHeight="1" x14ac:dyDescent="0.3"/>
    <row r="5412" ht="15.75" customHeight="1" x14ac:dyDescent="0.3"/>
    <row r="5413" ht="15.75" customHeight="1" x14ac:dyDescent="0.3"/>
    <row r="5414" ht="15.75" customHeight="1" x14ac:dyDescent="0.3"/>
    <row r="5415" ht="15.75" customHeight="1" x14ac:dyDescent="0.3"/>
    <row r="5416" ht="15.75" customHeight="1" x14ac:dyDescent="0.3"/>
    <row r="5417" ht="15.75" customHeight="1" x14ac:dyDescent="0.3"/>
    <row r="5418" ht="15.75" customHeight="1" x14ac:dyDescent="0.3"/>
    <row r="5419" ht="15.75" customHeight="1" x14ac:dyDescent="0.3"/>
    <row r="5420" ht="15.75" customHeight="1" x14ac:dyDescent="0.3"/>
    <row r="5421" ht="15.75" customHeight="1" x14ac:dyDescent="0.3"/>
    <row r="5422" ht="15.75" customHeight="1" x14ac:dyDescent="0.3"/>
    <row r="5423" ht="15.75" customHeight="1" x14ac:dyDescent="0.3"/>
    <row r="5424" ht="15.75" customHeight="1" x14ac:dyDescent="0.3"/>
    <row r="5425" ht="15.75" customHeight="1" x14ac:dyDescent="0.3"/>
    <row r="5426" ht="15.75" customHeight="1" x14ac:dyDescent="0.3"/>
    <row r="5427" ht="15.75" customHeight="1" x14ac:dyDescent="0.3"/>
    <row r="5428" ht="15.75" customHeight="1" x14ac:dyDescent="0.3"/>
    <row r="5429" ht="15.75" customHeight="1" x14ac:dyDescent="0.3"/>
    <row r="5430" ht="15.75" customHeight="1" x14ac:dyDescent="0.3"/>
    <row r="5431" ht="15.75" customHeight="1" x14ac:dyDescent="0.3"/>
    <row r="5432" ht="15.75" customHeight="1" x14ac:dyDescent="0.3"/>
    <row r="5433" ht="15.75" customHeight="1" x14ac:dyDescent="0.3"/>
    <row r="5434" ht="15.75" customHeight="1" x14ac:dyDescent="0.3"/>
    <row r="5435" ht="15.75" customHeight="1" x14ac:dyDescent="0.3"/>
    <row r="5436" ht="15.75" customHeight="1" x14ac:dyDescent="0.3"/>
    <row r="5437" ht="15.75" customHeight="1" x14ac:dyDescent="0.3"/>
    <row r="5438" ht="15.75" customHeight="1" x14ac:dyDescent="0.3"/>
    <row r="5439" ht="15.75" customHeight="1" x14ac:dyDescent="0.3"/>
    <row r="5440" ht="15.75" customHeight="1" x14ac:dyDescent="0.3"/>
    <row r="5441" ht="15.75" customHeight="1" x14ac:dyDescent="0.3"/>
    <row r="5442" ht="15.75" customHeight="1" x14ac:dyDescent="0.3"/>
    <row r="5443" ht="15.75" customHeight="1" x14ac:dyDescent="0.3"/>
    <row r="5444" ht="15.75" customHeight="1" x14ac:dyDescent="0.3"/>
    <row r="5445" ht="15.75" customHeight="1" x14ac:dyDescent="0.3"/>
    <row r="5446" ht="15.75" customHeight="1" x14ac:dyDescent="0.3"/>
    <row r="5447" ht="15.75" customHeight="1" x14ac:dyDescent="0.3"/>
    <row r="5448" ht="15.75" customHeight="1" x14ac:dyDescent="0.3"/>
    <row r="5449" ht="15.75" customHeight="1" x14ac:dyDescent="0.3"/>
    <row r="5450" ht="15.75" customHeight="1" x14ac:dyDescent="0.3"/>
    <row r="5451" ht="15.75" customHeight="1" x14ac:dyDescent="0.3"/>
    <row r="5452" ht="15.75" customHeight="1" x14ac:dyDescent="0.3"/>
    <row r="5453" ht="15.75" customHeight="1" x14ac:dyDescent="0.3"/>
    <row r="5454" ht="15.75" customHeight="1" x14ac:dyDescent="0.3"/>
    <row r="5455" ht="15.75" customHeight="1" x14ac:dyDescent="0.3"/>
    <row r="5456" ht="15.75" customHeight="1" x14ac:dyDescent="0.3"/>
    <row r="5457" ht="15.75" customHeight="1" x14ac:dyDescent="0.3"/>
    <row r="5458" ht="15.75" customHeight="1" x14ac:dyDescent="0.3"/>
    <row r="5459" ht="15.75" customHeight="1" x14ac:dyDescent="0.3"/>
    <row r="5460" ht="15.75" customHeight="1" x14ac:dyDescent="0.3"/>
    <row r="5461" ht="15.75" customHeight="1" x14ac:dyDescent="0.3"/>
    <row r="5462" ht="15.75" customHeight="1" x14ac:dyDescent="0.3"/>
    <row r="5463" ht="15.75" customHeight="1" x14ac:dyDescent="0.3"/>
    <row r="5464" ht="15.75" customHeight="1" x14ac:dyDescent="0.3"/>
    <row r="5465" ht="15.75" customHeight="1" x14ac:dyDescent="0.3"/>
    <row r="5466" ht="15.75" customHeight="1" x14ac:dyDescent="0.3"/>
    <row r="5467" ht="15.75" customHeight="1" x14ac:dyDescent="0.3"/>
    <row r="5468" ht="15.75" customHeight="1" x14ac:dyDescent="0.3"/>
    <row r="5469" ht="15.75" customHeight="1" x14ac:dyDescent="0.3"/>
    <row r="5470" ht="15.75" customHeight="1" x14ac:dyDescent="0.3"/>
    <row r="5471" ht="15.75" customHeight="1" x14ac:dyDescent="0.3"/>
    <row r="5472" ht="15.75" customHeight="1" x14ac:dyDescent="0.3"/>
    <row r="5473" ht="15.75" customHeight="1" x14ac:dyDescent="0.3"/>
    <row r="5474" ht="15.75" customHeight="1" x14ac:dyDescent="0.3"/>
    <row r="5475" ht="15.75" customHeight="1" x14ac:dyDescent="0.3"/>
    <row r="5476" ht="15.75" customHeight="1" x14ac:dyDescent="0.3"/>
    <row r="5477" ht="15.75" customHeight="1" x14ac:dyDescent="0.3"/>
    <row r="5478" ht="15.75" customHeight="1" x14ac:dyDescent="0.3"/>
    <row r="5479" ht="15.75" customHeight="1" x14ac:dyDescent="0.3"/>
    <row r="5480" ht="15.75" customHeight="1" x14ac:dyDescent="0.3"/>
    <row r="5481" ht="15.75" customHeight="1" x14ac:dyDescent="0.3"/>
    <row r="5482" ht="15.75" customHeight="1" x14ac:dyDescent="0.3"/>
    <row r="5483" ht="15.75" customHeight="1" x14ac:dyDescent="0.3"/>
    <row r="5484" ht="15.75" customHeight="1" x14ac:dyDescent="0.3"/>
    <row r="5485" ht="15.75" customHeight="1" x14ac:dyDescent="0.3"/>
    <row r="5486" ht="15.75" customHeight="1" x14ac:dyDescent="0.3"/>
    <row r="5487" ht="15.75" customHeight="1" x14ac:dyDescent="0.3"/>
    <row r="5488" ht="15.75" customHeight="1" x14ac:dyDescent="0.3"/>
    <row r="5489" ht="15.75" customHeight="1" x14ac:dyDescent="0.3"/>
    <row r="5490" ht="15.75" customHeight="1" x14ac:dyDescent="0.3"/>
    <row r="5491" ht="15.75" customHeight="1" x14ac:dyDescent="0.3"/>
    <row r="5492" ht="15.75" customHeight="1" x14ac:dyDescent="0.3"/>
    <row r="5493" ht="15.75" customHeight="1" x14ac:dyDescent="0.3"/>
    <row r="5494" ht="15.75" customHeight="1" x14ac:dyDescent="0.3"/>
    <row r="5495" ht="15.75" customHeight="1" x14ac:dyDescent="0.3"/>
    <row r="5496" ht="15.75" customHeight="1" x14ac:dyDescent="0.3"/>
    <row r="5497" ht="15.75" customHeight="1" x14ac:dyDescent="0.3"/>
    <row r="5498" ht="15.75" customHeight="1" x14ac:dyDescent="0.3"/>
    <row r="5499" ht="15.75" customHeight="1" x14ac:dyDescent="0.3"/>
    <row r="5500" ht="15.75" customHeight="1" x14ac:dyDescent="0.3"/>
    <row r="5501" ht="15.75" customHeight="1" x14ac:dyDescent="0.3"/>
    <row r="5502" ht="15.75" customHeight="1" x14ac:dyDescent="0.3"/>
    <row r="5503" ht="15.75" customHeight="1" x14ac:dyDescent="0.3"/>
    <row r="5504" ht="15.75" customHeight="1" x14ac:dyDescent="0.3"/>
    <row r="5505" ht="15.75" customHeight="1" x14ac:dyDescent="0.3"/>
    <row r="5506" ht="15.75" customHeight="1" x14ac:dyDescent="0.3"/>
    <row r="5507" ht="15.75" customHeight="1" x14ac:dyDescent="0.3"/>
    <row r="5508" ht="15.75" customHeight="1" x14ac:dyDescent="0.3"/>
    <row r="5509" ht="15.75" customHeight="1" x14ac:dyDescent="0.3"/>
    <row r="5510" ht="15.75" customHeight="1" x14ac:dyDescent="0.3"/>
    <row r="5511" ht="15.75" customHeight="1" x14ac:dyDescent="0.3"/>
    <row r="5512" ht="15.75" customHeight="1" x14ac:dyDescent="0.3"/>
    <row r="5513" ht="15.75" customHeight="1" x14ac:dyDescent="0.3"/>
    <row r="5514" ht="15.75" customHeight="1" x14ac:dyDescent="0.3"/>
    <row r="5515" ht="15.75" customHeight="1" x14ac:dyDescent="0.3"/>
    <row r="5516" ht="15.75" customHeight="1" x14ac:dyDescent="0.3"/>
    <row r="5517" ht="15.75" customHeight="1" x14ac:dyDescent="0.3"/>
    <row r="5518" ht="15.75" customHeight="1" x14ac:dyDescent="0.3"/>
    <row r="5519" ht="15.75" customHeight="1" x14ac:dyDescent="0.3"/>
    <row r="5520" ht="15.75" customHeight="1" x14ac:dyDescent="0.3"/>
    <row r="5521" ht="15.75" customHeight="1" x14ac:dyDescent="0.3"/>
    <row r="5522" ht="15.75" customHeight="1" x14ac:dyDescent="0.3"/>
    <row r="5523" ht="15.75" customHeight="1" x14ac:dyDescent="0.3"/>
    <row r="5524" ht="15.75" customHeight="1" x14ac:dyDescent="0.3"/>
    <row r="5525" ht="15.75" customHeight="1" x14ac:dyDescent="0.3"/>
    <row r="5526" ht="15.75" customHeight="1" x14ac:dyDescent="0.3"/>
    <row r="5527" ht="15.75" customHeight="1" x14ac:dyDescent="0.3"/>
    <row r="5528" ht="15.75" customHeight="1" x14ac:dyDescent="0.3"/>
    <row r="5529" ht="15.75" customHeight="1" x14ac:dyDescent="0.3"/>
    <row r="5530" ht="15.75" customHeight="1" x14ac:dyDescent="0.3"/>
    <row r="5531" ht="15.75" customHeight="1" x14ac:dyDescent="0.3"/>
    <row r="5532" ht="15.75" customHeight="1" x14ac:dyDescent="0.3"/>
    <row r="5533" ht="15.75" customHeight="1" x14ac:dyDescent="0.3"/>
    <row r="5534" ht="15.75" customHeight="1" x14ac:dyDescent="0.3"/>
    <row r="5535" ht="15.75" customHeight="1" x14ac:dyDescent="0.3"/>
    <row r="5536" ht="15.75" customHeight="1" x14ac:dyDescent="0.3"/>
    <row r="5537" ht="15.75" customHeight="1" x14ac:dyDescent="0.3"/>
    <row r="5538" ht="15.75" customHeight="1" x14ac:dyDescent="0.3"/>
    <row r="5539" ht="15.75" customHeight="1" x14ac:dyDescent="0.3"/>
    <row r="5540" ht="15.75" customHeight="1" x14ac:dyDescent="0.3"/>
    <row r="5541" ht="15.75" customHeight="1" x14ac:dyDescent="0.3"/>
    <row r="5542" ht="15.75" customHeight="1" x14ac:dyDescent="0.3"/>
    <row r="5543" ht="15.75" customHeight="1" x14ac:dyDescent="0.3"/>
    <row r="5544" ht="15.75" customHeight="1" x14ac:dyDescent="0.3"/>
    <row r="5545" ht="15.75" customHeight="1" x14ac:dyDescent="0.3"/>
    <row r="5546" ht="15.75" customHeight="1" x14ac:dyDescent="0.3"/>
    <row r="5547" ht="15.75" customHeight="1" x14ac:dyDescent="0.3"/>
    <row r="5548" ht="15.75" customHeight="1" x14ac:dyDescent="0.3"/>
    <row r="5549" ht="15.75" customHeight="1" x14ac:dyDescent="0.3"/>
    <row r="5550" ht="15.75" customHeight="1" x14ac:dyDescent="0.3"/>
    <row r="5551" ht="15.75" customHeight="1" x14ac:dyDescent="0.3"/>
    <row r="5552" ht="15.75" customHeight="1" x14ac:dyDescent="0.3"/>
    <row r="5553" ht="15.75" customHeight="1" x14ac:dyDescent="0.3"/>
    <row r="5554" ht="15.75" customHeight="1" x14ac:dyDescent="0.3"/>
    <row r="5555" ht="15.75" customHeight="1" x14ac:dyDescent="0.3"/>
    <row r="5556" ht="15.75" customHeight="1" x14ac:dyDescent="0.3"/>
    <row r="5557" ht="15.75" customHeight="1" x14ac:dyDescent="0.3"/>
    <row r="5558" ht="15.75" customHeight="1" x14ac:dyDescent="0.3"/>
    <row r="5559" ht="15.75" customHeight="1" x14ac:dyDescent="0.3"/>
    <row r="5560" ht="15.75" customHeight="1" x14ac:dyDescent="0.3"/>
    <row r="5561" ht="15.75" customHeight="1" x14ac:dyDescent="0.3"/>
    <row r="5562" ht="15.75" customHeight="1" x14ac:dyDescent="0.3"/>
    <row r="5563" ht="15.75" customHeight="1" x14ac:dyDescent="0.3"/>
    <row r="5564" ht="15.75" customHeight="1" x14ac:dyDescent="0.3"/>
    <row r="5565" ht="15.75" customHeight="1" x14ac:dyDescent="0.3"/>
    <row r="5566" ht="15.75" customHeight="1" x14ac:dyDescent="0.3"/>
    <row r="5567" ht="15.75" customHeight="1" x14ac:dyDescent="0.3"/>
    <row r="5568" ht="15.75" customHeight="1" x14ac:dyDescent="0.3"/>
    <row r="5569" ht="15.75" customHeight="1" x14ac:dyDescent="0.3"/>
    <row r="5570" ht="15.75" customHeight="1" x14ac:dyDescent="0.3"/>
    <row r="5571" ht="15.75" customHeight="1" x14ac:dyDescent="0.3"/>
    <row r="5572" ht="15.75" customHeight="1" x14ac:dyDescent="0.3"/>
    <row r="5573" ht="15.75" customHeight="1" x14ac:dyDescent="0.3"/>
    <row r="5574" ht="15.75" customHeight="1" x14ac:dyDescent="0.3"/>
    <row r="5575" ht="15.75" customHeight="1" x14ac:dyDescent="0.3"/>
    <row r="5576" ht="15.75" customHeight="1" x14ac:dyDescent="0.3"/>
    <row r="5577" ht="15.75" customHeight="1" x14ac:dyDescent="0.3"/>
    <row r="5578" ht="15.75" customHeight="1" x14ac:dyDescent="0.3"/>
    <row r="5579" ht="15.75" customHeight="1" x14ac:dyDescent="0.3"/>
    <row r="5580" ht="15.75" customHeight="1" x14ac:dyDescent="0.3"/>
    <row r="5581" ht="15.75" customHeight="1" x14ac:dyDescent="0.3"/>
    <row r="5582" ht="15.75" customHeight="1" x14ac:dyDescent="0.3"/>
    <row r="5583" ht="15.75" customHeight="1" x14ac:dyDescent="0.3"/>
    <row r="5584" ht="15.75" customHeight="1" x14ac:dyDescent="0.3"/>
    <row r="5585" ht="15.75" customHeight="1" x14ac:dyDescent="0.3"/>
    <row r="5586" ht="15.75" customHeight="1" x14ac:dyDescent="0.3"/>
    <row r="5587" ht="15.75" customHeight="1" x14ac:dyDescent="0.3"/>
    <row r="5588" ht="15.75" customHeight="1" x14ac:dyDescent="0.3"/>
    <row r="5589" ht="15.75" customHeight="1" x14ac:dyDescent="0.3"/>
    <row r="5590" ht="15.75" customHeight="1" x14ac:dyDescent="0.3"/>
    <row r="5591" ht="15.75" customHeight="1" x14ac:dyDescent="0.3"/>
    <row r="5592" ht="15.75" customHeight="1" x14ac:dyDescent="0.3"/>
    <row r="5593" ht="15.75" customHeight="1" x14ac:dyDescent="0.3"/>
    <row r="5594" ht="15.75" customHeight="1" x14ac:dyDescent="0.3"/>
    <row r="5595" ht="15.75" customHeight="1" x14ac:dyDescent="0.3"/>
    <row r="5596" ht="15.75" customHeight="1" x14ac:dyDescent="0.3"/>
    <row r="5597" ht="15.75" customHeight="1" x14ac:dyDescent="0.3"/>
    <row r="5598" ht="15.75" customHeight="1" x14ac:dyDescent="0.3"/>
    <row r="5599" ht="15.75" customHeight="1" x14ac:dyDescent="0.3"/>
    <row r="5600" ht="15.75" customHeight="1" x14ac:dyDescent="0.3"/>
    <row r="5601" ht="15.75" customHeight="1" x14ac:dyDescent="0.3"/>
    <row r="5602" ht="15.75" customHeight="1" x14ac:dyDescent="0.3"/>
    <row r="5603" ht="15.75" customHeight="1" x14ac:dyDescent="0.3"/>
    <row r="5604" ht="15.75" customHeight="1" x14ac:dyDescent="0.3"/>
    <row r="5605" ht="15.75" customHeight="1" x14ac:dyDescent="0.3"/>
    <row r="5606" ht="15.75" customHeight="1" x14ac:dyDescent="0.3"/>
    <row r="5607" ht="15.75" customHeight="1" x14ac:dyDescent="0.3"/>
    <row r="5608" ht="15.75" customHeight="1" x14ac:dyDescent="0.3"/>
    <row r="5609" ht="15.75" customHeight="1" x14ac:dyDescent="0.3"/>
    <row r="5610" ht="15.75" customHeight="1" x14ac:dyDescent="0.3"/>
    <row r="5611" ht="15.75" customHeight="1" x14ac:dyDescent="0.3"/>
    <row r="5612" ht="15.75" customHeight="1" x14ac:dyDescent="0.3"/>
    <row r="5613" ht="15.75" customHeight="1" x14ac:dyDescent="0.3"/>
    <row r="5614" ht="15.75" customHeight="1" x14ac:dyDescent="0.3"/>
    <row r="5615" ht="15.75" customHeight="1" x14ac:dyDescent="0.3"/>
    <row r="5616" ht="15.75" customHeight="1" x14ac:dyDescent="0.3"/>
    <row r="5617" ht="15.75" customHeight="1" x14ac:dyDescent="0.3"/>
    <row r="5618" ht="15.75" customHeight="1" x14ac:dyDescent="0.3"/>
    <row r="5619" ht="15.75" customHeight="1" x14ac:dyDescent="0.3"/>
    <row r="5620" ht="15.75" customHeight="1" x14ac:dyDescent="0.3"/>
    <row r="5621" ht="15.75" customHeight="1" x14ac:dyDescent="0.3"/>
    <row r="5622" ht="15.75" customHeight="1" x14ac:dyDescent="0.3"/>
    <row r="5623" ht="15.75" customHeight="1" x14ac:dyDescent="0.3"/>
    <row r="5624" ht="15.75" customHeight="1" x14ac:dyDescent="0.3"/>
    <row r="5625" ht="15.75" customHeight="1" x14ac:dyDescent="0.3"/>
    <row r="5626" ht="15.75" customHeight="1" x14ac:dyDescent="0.3"/>
    <row r="5627" ht="15.75" customHeight="1" x14ac:dyDescent="0.3"/>
    <row r="5628" ht="15.75" customHeight="1" x14ac:dyDescent="0.3"/>
    <row r="5629" ht="15.75" customHeight="1" x14ac:dyDescent="0.3"/>
    <row r="5630" ht="15.75" customHeight="1" x14ac:dyDescent="0.3"/>
    <row r="5631" ht="15.75" customHeight="1" x14ac:dyDescent="0.3"/>
    <row r="5632" ht="15.75" customHeight="1" x14ac:dyDescent="0.3"/>
    <row r="5633" ht="15.75" customHeight="1" x14ac:dyDescent="0.3"/>
    <row r="5634" ht="15.75" customHeight="1" x14ac:dyDescent="0.3"/>
    <row r="5635" ht="15.75" customHeight="1" x14ac:dyDescent="0.3"/>
    <row r="5636" ht="15.75" customHeight="1" x14ac:dyDescent="0.3"/>
    <row r="5637" ht="15.75" customHeight="1" x14ac:dyDescent="0.3"/>
    <row r="5638" ht="15.75" customHeight="1" x14ac:dyDescent="0.3"/>
    <row r="5639" ht="15.75" customHeight="1" x14ac:dyDescent="0.3"/>
    <row r="5640" ht="15.75" customHeight="1" x14ac:dyDescent="0.3"/>
    <row r="5641" ht="15.75" customHeight="1" x14ac:dyDescent="0.3"/>
    <row r="5642" ht="15.75" customHeight="1" x14ac:dyDescent="0.3"/>
    <row r="5643" ht="15.75" customHeight="1" x14ac:dyDescent="0.3"/>
    <row r="5644" ht="15.75" customHeight="1" x14ac:dyDescent="0.3"/>
    <row r="5645" ht="15.75" customHeight="1" x14ac:dyDescent="0.3"/>
    <row r="5646" ht="15.75" customHeight="1" x14ac:dyDescent="0.3"/>
    <row r="5647" ht="15.75" customHeight="1" x14ac:dyDescent="0.3"/>
    <row r="5648" ht="15.75" customHeight="1" x14ac:dyDescent="0.3"/>
    <row r="5649" ht="15.75" customHeight="1" x14ac:dyDescent="0.3"/>
    <row r="5650" ht="15.75" customHeight="1" x14ac:dyDescent="0.3"/>
    <row r="5651" ht="15.75" customHeight="1" x14ac:dyDescent="0.3"/>
    <row r="5652" ht="15.75" customHeight="1" x14ac:dyDescent="0.3"/>
    <row r="5653" ht="15.75" customHeight="1" x14ac:dyDescent="0.3"/>
    <row r="5654" ht="15.75" customHeight="1" x14ac:dyDescent="0.3"/>
    <row r="5655" ht="15.75" customHeight="1" x14ac:dyDescent="0.3"/>
    <row r="5656" ht="15.75" customHeight="1" x14ac:dyDescent="0.3"/>
    <row r="5657" ht="15.75" customHeight="1" x14ac:dyDescent="0.3"/>
    <row r="5658" ht="15.75" customHeight="1" x14ac:dyDescent="0.3"/>
    <row r="5659" ht="15.75" customHeight="1" x14ac:dyDescent="0.3"/>
    <row r="5660" ht="15.75" customHeight="1" x14ac:dyDescent="0.3"/>
    <row r="5661" ht="15.75" customHeight="1" x14ac:dyDescent="0.3"/>
    <row r="5662" ht="15.75" customHeight="1" x14ac:dyDescent="0.3"/>
    <row r="5663" ht="15.75" customHeight="1" x14ac:dyDescent="0.3"/>
    <row r="5664" ht="15.75" customHeight="1" x14ac:dyDescent="0.3"/>
    <row r="5665" ht="15.75" customHeight="1" x14ac:dyDescent="0.3"/>
    <row r="5666" ht="15.75" customHeight="1" x14ac:dyDescent="0.3"/>
    <row r="5667" ht="15.75" customHeight="1" x14ac:dyDescent="0.3"/>
    <row r="5668" ht="15.75" customHeight="1" x14ac:dyDescent="0.3"/>
    <row r="5669" ht="15.75" customHeight="1" x14ac:dyDescent="0.3"/>
    <row r="5670" ht="15.75" customHeight="1" x14ac:dyDescent="0.3"/>
    <row r="5671" ht="15.75" customHeight="1" x14ac:dyDescent="0.3"/>
    <row r="5672" ht="15.75" customHeight="1" x14ac:dyDescent="0.3"/>
    <row r="5673" ht="15.75" customHeight="1" x14ac:dyDescent="0.3"/>
    <row r="5674" ht="15.75" customHeight="1" x14ac:dyDescent="0.3"/>
    <row r="5675" ht="15.75" customHeight="1" x14ac:dyDescent="0.3"/>
    <row r="5676" ht="15.75" customHeight="1" x14ac:dyDescent="0.3"/>
    <row r="5677" ht="15.75" customHeight="1" x14ac:dyDescent="0.3"/>
    <row r="5678" ht="15.75" customHeight="1" x14ac:dyDescent="0.3"/>
    <row r="5679" ht="15.75" customHeight="1" x14ac:dyDescent="0.3"/>
    <row r="5680" ht="15.75" customHeight="1" x14ac:dyDescent="0.3"/>
    <row r="5681" ht="15.75" customHeight="1" x14ac:dyDescent="0.3"/>
    <row r="5682" ht="15.75" customHeight="1" x14ac:dyDescent="0.3"/>
    <row r="5683" ht="15.75" customHeight="1" x14ac:dyDescent="0.3"/>
    <row r="5684" ht="15.75" customHeight="1" x14ac:dyDescent="0.3"/>
    <row r="5685" ht="15.75" customHeight="1" x14ac:dyDescent="0.3"/>
    <row r="5686" ht="15.75" customHeight="1" x14ac:dyDescent="0.3"/>
    <row r="5687" ht="15.75" customHeight="1" x14ac:dyDescent="0.3"/>
    <row r="5688" ht="15.75" customHeight="1" x14ac:dyDescent="0.3"/>
    <row r="5689" ht="15.75" customHeight="1" x14ac:dyDescent="0.3"/>
    <row r="5690" ht="15.75" customHeight="1" x14ac:dyDescent="0.3"/>
    <row r="5691" ht="15.75" customHeight="1" x14ac:dyDescent="0.3"/>
    <row r="5692" ht="15.75" customHeight="1" x14ac:dyDescent="0.3"/>
    <row r="5693" ht="15.75" customHeight="1" x14ac:dyDescent="0.3"/>
    <row r="5694" ht="15.75" customHeight="1" x14ac:dyDescent="0.3"/>
    <row r="5695" ht="15.75" customHeight="1" x14ac:dyDescent="0.3"/>
    <row r="5696" ht="15.75" customHeight="1" x14ac:dyDescent="0.3"/>
    <row r="5697" ht="15.75" customHeight="1" x14ac:dyDescent="0.3"/>
    <row r="5698" ht="15.75" customHeight="1" x14ac:dyDescent="0.3"/>
    <row r="5699" ht="15.75" customHeight="1" x14ac:dyDescent="0.3"/>
    <row r="5700" ht="15.75" customHeight="1" x14ac:dyDescent="0.3"/>
    <row r="5701" ht="15.75" customHeight="1" x14ac:dyDescent="0.3"/>
    <row r="5702" ht="15.75" customHeight="1" x14ac:dyDescent="0.3"/>
    <row r="5703" ht="15.75" customHeight="1" x14ac:dyDescent="0.3"/>
    <row r="5704" ht="15.75" customHeight="1" x14ac:dyDescent="0.3"/>
    <row r="5705" ht="15.75" customHeight="1" x14ac:dyDescent="0.3"/>
    <row r="5706" ht="15.75" customHeight="1" x14ac:dyDescent="0.3"/>
    <row r="5707" ht="15.75" customHeight="1" x14ac:dyDescent="0.3"/>
    <row r="5708" ht="15.75" customHeight="1" x14ac:dyDescent="0.3"/>
    <row r="5709" ht="15.75" customHeight="1" x14ac:dyDescent="0.3"/>
    <row r="5710" ht="15.75" customHeight="1" x14ac:dyDescent="0.3"/>
    <row r="5711" ht="15.75" customHeight="1" x14ac:dyDescent="0.3"/>
    <row r="5712" ht="15.75" customHeight="1" x14ac:dyDescent="0.3"/>
    <row r="5713" ht="15.75" customHeight="1" x14ac:dyDescent="0.3"/>
    <row r="5714" ht="15.75" customHeight="1" x14ac:dyDescent="0.3"/>
    <row r="5715" ht="15.75" customHeight="1" x14ac:dyDescent="0.3"/>
    <row r="5716" ht="15.75" customHeight="1" x14ac:dyDescent="0.3"/>
    <row r="5717" ht="15.75" customHeight="1" x14ac:dyDescent="0.3"/>
    <row r="5718" ht="15.75" customHeight="1" x14ac:dyDescent="0.3"/>
    <row r="5719" ht="15.75" customHeight="1" x14ac:dyDescent="0.3"/>
    <row r="5720" ht="15.75" customHeight="1" x14ac:dyDescent="0.3"/>
    <row r="5721" ht="15.75" customHeight="1" x14ac:dyDescent="0.3"/>
    <row r="5722" ht="15.75" customHeight="1" x14ac:dyDescent="0.3"/>
    <row r="5723" ht="15.75" customHeight="1" x14ac:dyDescent="0.3"/>
    <row r="5724" ht="15.75" customHeight="1" x14ac:dyDescent="0.3"/>
    <row r="5725" ht="15.75" customHeight="1" x14ac:dyDescent="0.3"/>
    <row r="5726" ht="15.75" customHeight="1" x14ac:dyDescent="0.3"/>
    <row r="5727" ht="15.75" customHeight="1" x14ac:dyDescent="0.3"/>
    <row r="5728" ht="15.75" customHeight="1" x14ac:dyDescent="0.3"/>
    <row r="5729" ht="15.75" customHeight="1" x14ac:dyDescent="0.3"/>
    <row r="5730" ht="15.75" customHeight="1" x14ac:dyDescent="0.3"/>
    <row r="5731" ht="15.75" customHeight="1" x14ac:dyDescent="0.3"/>
    <row r="5732" ht="15.75" customHeight="1" x14ac:dyDescent="0.3"/>
    <row r="5733" ht="15.75" customHeight="1" x14ac:dyDescent="0.3"/>
    <row r="5734" ht="15.75" customHeight="1" x14ac:dyDescent="0.3"/>
    <row r="5735" ht="15.75" customHeight="1" x14ac:dyDescent="0.3"/>
    <row r="5736" ht="15.75" customHeight="1" x14ac:dyDescent="0.3"/>
    <row r="5737" ht="15.75" customHeight="1" x14ac:dyDescent="0.3"/>
    <row r="5738" ht="15.75" customHeight="1" x14ac:dyDescent="0.3"/>
    <row r="5739" ht="15.75" customHeight="1" x14ac:dyDescent="0.3"/>
    <row r="5740" ht="15.75" customHeight="1" x14ac:dyDescent="0.3"/>
    <row r="5741" ht="15.75" customHeight="1" x14ac:dyDescent="0.3"/>
    <row r="5742" ht="15.75" customHeight="1" x14ac:dyDescent="0.3"/>
    <row r="5743" ht="15.75" customHeight="1" x14ac:dyDescent="0.3"/>
    <row r="5744" ht="15.75" customHeight="1" x14ac:dyDescent="0.3"/>
    <row r="5745" ht="15.75" customHeight="1" x14ac:dyDescent="0.3"/>
    <row r="5746" ht="15.75" customHeight="1" x14ac:dyDescent="0.3"/>
    <row r="5747" ht="15.75" customHeight="1" x14ac:dyDescent="0.3"/>
    <row r="5748" ht="15.75" customHeight="1" x14ac:dyDescent="0.3"/>
    <row r="5749" ht="15.75" customHeight="1" x14ac:dyDescent="0.3"/>
    <row r="5750" ht="15.75" customHeight="1" x14ac:dyDescent="0.3"/>
    <row r="5751" ht="15.75" customHeight="1" x14ac:dyDescent="0.3"/>
    <row r="5752" ht="15.75" customHeight="1" x14ac:dyDescent="0.3"/>
    <row r="5753" ht="15.75" customHeight="1" x14ac:dyDescent="0.3"/>
    <row r="5754" ht="15.75" customHeight="1" x14ac:dyDescent="0.3"/>
    <row r="5755" ht="15.75" customHeight="1" x14ac:dyDescent="0.3"/>
    <row r="5756" ht="15.75" customHeight="1" x14ac:dyDescent="0.3"/>
    <row r="5757" ht="15.75" customHeight="1" x14ac:dyDescent="0.3"/>
    <row r="5758" ht="15.75" customHeight="1" x14ac:dyDescent="0.3"/>
    <row r="5759" ht="15.75" customHeight="1" x14ac:dyDescent="0.3"/>
    <row r="5760" ht="15.75" customHeight="1" x14ac:dyDescent="0.3"/>
    <row r="5761" ht="15.75" customHeight="1" x14ac:dyDescent="0.3"/>
    <row r="5762" ht="15.75" customHeight="1" x14ac:dyDescent="0.3"/>
    <row r="5763" ht="15.75" customHeight="1" x14ac:dyDescent="0.3"/>
    <row r="5764" ht="15.75" customHeight="1" x14ac:dyDescent="0.3"/>
    <row r="5765" ht="15.75" customHeight="1" x14ac:dyDescent="0.3"/>
    <row r="5766" ht="15.75" customHeight="1" x14ac:dyDescent="0.3"/>
    <row r="5767" ht="15.75" customHeight="1" x14ac:dyDescent="0.3"/>
    <row r="5768" ht="15.75" customHeight="1" x14ac:dyDescent="0.3"/>
    <row r="5769" ht="15.75" customHeight="1" x14ac:dyDescent="0.3"/>
    <row r="5770" ht="15.75" customHeight="1" x14ac:dyDescent="0.3"/>
    <row r="5771" ht="15.75" customHeight="1" x14ac:dyDescent="0.3"/>
    <row r="5772" ht="15.75" customHeight="1" x14ac:dyDescent="0.3"/>
    <row r="5773" ht="15.75" customHeight="1" x14ac:dyDescent="0.3"/>
    <row r="5774" ht="15.75" customHeight="1" x14ac:dyDescent="0.3"/>
    <row r="5775" ht="15.75" customHeight="1" x14ac:dyDescent="0.3"/>
    <row r="5776" ht="15.75" customHeight="1" x14ac:dyDescent="0.3"/>
    <row r="5777" ht="15.75" customHeight="1" x14ac:dyDescent="0.3"/>
    <row r="5778" ht="15.75" customHeight="1" x14ac:dyDescent="0.3"/>
    <row r="5779" ht="15.75" customHeight="1" x14ac:dyDescent="0.3"/>
    <row r="5780" ht="15.75" customHeight="1" x14ac:dyDescent="0.3"/>
    <row r="5781" ht="15.75" customHeight="1" x14ac:dyDescent="0.3"/>
    <row r="5782" ht="15.75" customHeight="1" x14ac:dyDescent="0.3"/>
    <row r="5783" ht="15.75" customHeight="1" x14ac:dyDescent="0.3"/>
    <row r="5784" ht="15.75" customHeight="1" x14ac:dyDescent="0.3"/>
    <row r="5785" ht="15.75" customHeight="1" x14ac:dyDescent="0.3"/>
    <row r="5786" ht="15.75" customHeight="1" x14ac:dyDescent="0.3"/>
    <row r="5787" ht="15.75" customHeight="1" x14ac:dyDescent="0.3"/>
    <row r="5788" ht="15.75" customHeight="1" x14ac:dyDescent="0.3"/>
    <row r="5789" ht="15.75" customHeight="1" x14ac:dyDescent="0.3"/>
    <row r="5790" ht="15.75" customHeight="1" x14ac:dyDescent="0.3"/>
    <row r="5791" ht="15.75" customHeight="1" x14ac:dyDescent="0.3"/>
    <row r="5792" ht="15.75" customHeight="1" x14ac:dyDescent="0.3"/>
    <row r="5793" ht="15.75" customHeight="1" x14ac:dyDescent="0.3"/>
    <row r="5794" ht="15.75" customHeight="1" x14ac:dyDescent="0.3"/>
    <row r="5795" ht="15.75" customHeight="1" x14ac:dyDescent="0.3"/>
    <row r="5796" ht="15.75" customHeight="1" x14ac:dyDescent="0.3"/>
    <row r="5797" ht="15.75" customHeight="1" x14ac:dyDescent="0.3"/>
    <row r="5798" ht="15.75" customHeight="1" x14ac:dyDescent="0.3"/>
    <row r="5799" ht="15.75" customHeight="1" x14ac:dyDescent="0.3"/>
    <row r="5800" ht="15.75" customHeight="1" x14ac:dyDescent="0.3"/>
    <row r="5801" ht="15.75" customHeight="1" x14ac:dyDescent="0.3"/>
    <row r="5802" ht="15.75" customHeight="1" x14ac:dyDescent="0.3"/>
    <row r="5803" ht="15.75" customHeight="1" x14ac:dyDescent="0.3"/>
    <row r="5804" ht="15.75" customHeight="1" x14ac:dyDescent="0.3"/>
    <row r="5805" ht="15.75" customHeight="1" x14ac:dyDescent="0.3"/>
    <row r="5806" ht="15.75" customHeight="1" x14ac:dyDescent="0.3"/>
    <row r="5807" ht="15.75" customHeight="1" x14ac:dyDescent="0.3"/>
    <row r="5808" ht="15.75" customHeight="1" x14ac:dyDescent="0.3"/>
    <row r="5809" ht="15.75" customHeight="1" x14ac:dyDescent="0.3"/>
    <row r="5810" ht="15.75" customHeight="1" x14ac:dyDescent="0.3"/>
    <row r="5811" ht="15.75" customHeight="1" x14ac:dyDescent="0.3"/>
    <row r="5812" ht="15.75" customHeight="1" x14ac:dyDescent="0.3"/>
    <row r="5813" ht="15.75" customHeight="1" x14ac:dyDescent="0.3"/>
    <row r="5814" ht="15.75" customHeight="1" x14ac:dyDescent="0.3"/>
    <row r="5815" ht="15.75" customHeight="1" x14ac:dyDescent="0.3"/>
    <row r="5816" ht="15.75" customHeight="1" x14ac:dyDescent="0.3"/>
    <row r="5817" ht="15.75" customHeight="1" x14ac:dyDescent="0.3"/>
    <row r="5818" ht="15.75" customHeight="1" x14ac:dyDescent="0.3"/>
    <row r="5819" ht="15.75" customHeight="1" x14ac:dyDescent="0.3"/>
    <row r="5820" ht="15.75" customHeight="1" x14ac:dyDescent="0.3"/>
    <row r="5821" ht="15.75" customHeight="1" x14ac:dyDescent="0.3"/>
    <row r="5822" ht="15.75" customHeight="1" x14ac:dyDescent="0.3"/>
    <row r="5823" ht="15.75" customHeight="1" x14ac:dyDescent="0.3"/>
    <row r="5824" ht="15.75" customHeight="1" x14ac:dyDescent="0.3"/>
    <row r="5825" ht="15.75" customHeight="1" x14ac:dyDescent="0.3"/>
    <row r="5826" ht="15.75" customHeight="1" x14ac:dyDescent="0.3"/>
    <row r="5827" ht="15.75" customHeight="1" x14ac:dyDescent="0.3"/>
    <row r="5828" ht="15.75" customHeight="1" x14ac:dyDescent="0.3"/>
    <row r="5829" ht="15.75" customHeight="1" x14ac:dyDescent="0.3"/>
    <row r="5830" ht="15.75" customHeight="1" x14ac:dyDescent="0.3"/>
    <row r="5831" ht="15.75" customHeight="1" x14ac:dyDescent="0.3"/>
    <row r="5832" ht="15.75" customHeight="1" x14ac:dyDescent="0.3"/>
    <row r="5833" ht="15.75" customHeight="1" x14ac:dyDescent="0.3"/>
    <row r="5834" ht="15.75" customHeight="1" x14ac:dyDescent="0.3"/>
    <row r="5835" ht="15.75" customHeight="1" x14ac:dyDescent="0.3"/>
    <row r="5836" ht="15.75" customHeight="1" x14ac:dyDescent="0.3"/>
    <row r="5837" ht="15.75" customHeight="1" x14ac:dyDescent="0.3"/>
    <row r="5838" ht="15.75" customHeight="1" x14ac:dyDescent="0.3"/>
    <row r="5839" ht="15.75" customHeight="1" x14ac:dyDescent="0.3"/>
    <row r="5840" ht="15.75" customHeight="1" x14ac:dyDescent="0.3"/>
    <row r="5841" ht="15.75" customHeight="1" x14ac:dyDescent="0.3"/>
    <row r="5842" ht="15.75" customHeight="1" x14ac:dyDescent="0.3"/>
    <row r="5843" ht="15.75" customHeight="1" x14ac:dyDescent="0.3"/>
    <row r="5844" ht="15.75" customHeight="1" x14ac:dyDescent="0.3"/>
    <row r="5845" ht="15.75" customHeight="1" x14ac:dyDescent="0.3"/>
    <row r="5846" ht="15.75" customHeight="1" x14ac:dyDescent="0.3"/>
    <row r="5847" ht="15.75" customHeight="1" x14ac:dyDescent="0.3"/>
    <row r="5848" ht="15.75" customHeight="1" x14ac:dyDescent="0.3"/>
    <row r="5849" ht="15.75" customHeight="1" x14ac:dyDescent="0.3"/>
    <row r="5850" ht="15.75" customHeight="1" x14ac:dyDescent="0.3"/>
    <row r="5851" ht="15.75" customHeight="1" x14ac:dyDescent="0.3"/>
    <row r="5852" ht="15.75" customHeight="1" x14ac:dyDescent="0.3"/>
    <row r="5853" ht="15.75" customHeight="1" x14ac:dyDescent="0.3"/>
    <row r="5854" ht="15.75" customHeight="1" x14ac:dyDescent="0.3"/>
    <row r="5855" ht="15.75" customHeight="1" x14ac:dyDescent="0.3"/>
    <row r="5856" ht="15.75" customHeight="1" x14ac:dyDescent="0.3"/>
    <row r="5857" ht="15.75" customHeight="1" x14ac:dyDescent="0.3"/>
    <row r="5858" ht="15.75" customHeight="1" x14ac:dyDescent="0.3"/>
    <row r="5859" ht="15.75" customHeight="1" x14ac:dyDescent="0.3"/>
    <row r="5860" ht="15.75" customHeight="1" x14ac:dyDescent="0.3"/>
    <row r="5861" ht="15.75" customHeight="1" x14ac:dyDescent="0.3"/>
    <row r="5862" ht="15.75" customHeight="1" x14ac:dyDescent="0.3"/>
    <row r="5863" ht="15.75" customHeight="1" x14ac:dyDescent="0.3"/>
    <row r="5864" ht="15.75" customHeight="1" x14ac:dyDescent="0.3"/>
    <row r="5865" ht="15.75" customHeight="1" x14ac:dyDescent="0.3"/>
    <row r="5866" ht="15.75" customHeight="1" x14ac:dyDescent="0.3"/>
    <row r="5867" ht="15.75" customHeight="1" x14ac:dyDescent="0.3"/>
    <row r="5868" ht="15.75" customHeight="1" x14ac:dyDescent="0.3"/>
    <row r="5869" ht="15.75" customHeight="1" x14ac:dyDescent="0.3"/>
    <row r="5870" ht="15.75" customHeight="1" x14ac:dyDescent="0.3"/>
    <row r="5871" ht="15.75" customHeight="1" x14ac:dyDescent="0.3"/>
    <row r="5872" ht="15.75" customHeight="1" x14ac:dyDescent="0.3"/>
    <row r="5873" ht="15.75" customHeight="1" x14ac:dyDescent="0.3"/>
    <row r="5874" ht="15.75" customHeight="1" x14ac:dyDescent="0.3"/>
    <row r="5875" ht="15.75" customHeight="1" x14ac:dyDescent="0.3"/>
    <row r="5876" ht="15.75" customHeight="1" x14ac:dyDescent="0.3"/>
    <row r="5877" ht="15.75" customHeight="1" x14ac:dyDescent="0.3"/>
    <row r="5878" ht="15.75" customHeight="1" x14ac:dyDescent="0.3"/>
    <row r="5879" ht="15.75" customHeight="1" x14ac:dyDescent="0.3"/>
    <row r="5880" ht="15.75" customHeight="1" x14ac:dyDescent="0.3"/>
    <row r="5881" ht="15.75" customHeight="1" x14ac:dyDescent="0.3"/>
    <row r="5882" ht="15.75" customHeight="1" x14ac:dyDescent="0.3"/>
    <row r="5883" ht="15.75" customHeight="1" x14ac:dyDescent="0.3"/>
    <row r="5884" ht="15.75" customHeight="1" x14ac:dyDescent="0.3"/>
    <row r="5885" ht="15.75" customHeight="1" x14ac:dyDescent="0.3"/>
    <row r="5886" ht="15.75" customHeight="1" x14ac:dyDescent="0.3"/>
    <row r="5887" ht="15.75" customHeight="1" x14ac:dyDescent="0.3"/>
    <row r="5888" ht="15.75" customHeight="1" x14ac:dyDescent="0.3"/>
    <row r="5889" ht="15.75" customHeight="1" x14ac:dyDescent="0.3"/>
    <row r="5890" ht="15.75" customHeight="1" x14ac:dyDescent="0.3"/>
    <row r="5891" ht="15.75" customHeight="1" x14ac:dyDescent="0.3"/>
    <row r="5892" ht="15.75" customHeight="1" x14ac:dyDescent="0.3"/>
    <row r="5893" ht="15.75" customHeight="1" x14ac:dyDescent="0.3"/>
    <row r="5894" ht="15.75" customHeight="1" x14ac:dyDescent="0.3"/>
    <row r="5895" ht="15.75" customHeight="1" x14ac:dyDescent="0.3"/>
    <row r="5896" ht="15.75" customHeight="1" x14ac:dyDescent="0.3"/>
    <row r="5897" ht="15.75" customHeight="1" x14ac:dyDescent="0.3"/>
    <row r="5898" ht="15.75" customHeight="1" x14ac:dyDescent="0.3"/>
    <row r="5899" ht="15.75" customHeight="1" x14ac:dyDescent="0.3"/>
    <row r="5900" ht="15.75" customHeight="1" x14ac:dyDescent="0.3"/>
    <row r="5901" ht="15.75" customHeight="1" x14ac:dyDescent="0.3"/>
    <row r="5902" ht="15.75" customHeight="1" x14ac:dyDescent="0.3"/>
    <row r="5903" ht="15.75" customHeight="1" x14ac:dyDescent="0.3"/>
    <row r="5904" ht="15.75" customHeight="1" x14ac:dyDescent="0.3"/>
    <row r="5905" ht="15.75" customHeight="1" x14ac:dyDescent="0.3"/>
    <row r="5906" ht="15.75" customHeight="1" x14ac:dyDescent="0.3"/>
    <row r="5907" ht="15.75" customHeight="1" x14ac:dyDescent="0.3"/>
    <row r="5908" ht="15.75" customHeight="1" x14ac:dyDescent="0.3"/>
    <row r="5909" ht="15.75" customHeight="1" x14ac:dyDescent="0.3"/>
    <row r="5910" ht="15.75" customHeight="1" x14ac:dyDescent="0.3"/>
    <row r="5911" ht="15.75" customHeight="1" x14ac:dyDescent="0.3"/>
    <row r="5912" ht="15.75" customHeight="1" x14ac:dyDescent="0.3"/>
    <row r="5913" ht="15.75" customHeight="1" x14ac:dyDescent="0.3"/>
    <row r="5914" ht="15.75" customHeight="1" x14ac:dyDescent="0.3"/>
    <row r="5915" ht="15.75" customHeight="1" x14ac:dyDescent="0.3"/>
    <row r="5916" ht="15.75" customHeight="1" x14ac:dyDescent="0.3"/>
    <row r="5917" ht="15.75" customHeight="1" x14ac:dyDescent="0.3"/>
    <row r="5918" ht="15.75" customHeight="1" x14ac:dyDescent="0.3"/>
    <row r="5919" ht="15.75" customHeight="1" x14ac:dyDescent="0.3"/>
    <row r="5920" ht="15.75" customHeight="1" x14ac:dyDescent="0.3"/>
    <row r="5921" ht="15.75" customHeight="1" x14ac:dyDescent="0.3"/>
    <row r="5922" ht="15.75" customHeight="1" x14ac:dyDescent="0.3"/>
    <row r="5923" ht="15.75" customHeight="1" x14ac:dyDescent="0.3"/>
    <row r="5924" ht="15.75" customHeight="1" x14ac:dyDescent="0.3"/>
    <row r="5925" ht="15.75" customHeight="1" x14ac:dyDescent="0.3"/>
    <row r="5926" ht="15.75" customHeight="1" x14ac:dyDescent="0.3"/>
    <row r="5927" ht="15.75" customHeight="1" x14ac:dyDescent="0.3"/>
    <row r="5928" ht="15.75" customHeight="1" x14ac:dyDescent="0.3"/>
    <row r="5929" ht="15.75" customHeight="1" x14ac:dyDescent="0.3"/>
    <row r="5930" ht="15.75" customHeight="1" x14ac:dyDescent="0.3"/>
    <row r="5931" ht="15.75" customHeight="1" x14ac:dyDescent="0.3"/>
    <row r="5932" ht="15.75" customHeight="1" x14ac:dyDescent="0.3"/>
    <row r="5933" ht="15.75" customHeight="1" x14ac:dyDescent="0.3"/>
    <row r="5934" ht="15.75" customHeight="1" x14ac:dyDescent="0.3"/>
    <row r="5935" ht="15.75" customHeight="1" x14ac:dyDescent="0.3"/>
    <row r="5936" ht="15.75" customHeight="1" x14ac:dyDescent="0.3"/>
    <row r="5937" ht="15.75" customHeight="1" x14ac:dyDescent="0.3"/>
    <row r="5938" ht="15.75" customHeight="1" x14ac:dyDescent="0.3"/>
    <row r="5939" ht="15.75" customHeight="1" x14ac:dyDescent="0.3"/>
    <row r="5940" ht="15.75" customHeight="1" x14ac:dyDescent="0.3"/>
    <row r="5941" ht="15.75" customHeight="1" x14ac:dyDescent="0.3"/>
    <row r="5942" ht="15.75" customHeight="1" x14ac:dyDescent="0.3"/>
    <row r="5943" ht="15.75" customHeight="1" x14ac:dyDescent="0.3"/>
    <row r="5944" ht="15.75" customHeight="1" x14ac:dyDescent="0.3"/>
    <row r="5945" ht="15.75" customHeight="1" x14ac:dyDescent="0.3"/>
    <row r="5946" ht="15.75" customHeight="1" x14ac:dyDescent="0.3"/>
    <row r="5947" ht="15.75" customHeight="1" x14ac:dyDescent="0.3"/>
    <row r="5948" ht="15.75" customHeight="1" x14ac:dyDescent="0.3"/>
    <row r="5949" ht="15.75" customHeight="1" x14ac:dyDescent="0.3"/>
    <row r="5950" ht="15.75" customHeight="1" x14ac:dyDescent="0.3"/>
    <row r="5951" ht="15.75" customHeight="1" x14ac:dyDescent="0.3"/>
    <row r="5952" ht="15.75" customHeight="1" x14ac:dyDescent="0.3"/>
    <row r="5953" ht="15.75" customHeight="1" x14ac:dyDescent="0.3"/>
    <row r="5954" ht="15.75" customHeight="1" x14ac:dyDescent="0.3"/>
    <row r="5955" ht="15.75" customHeight="1" x14ac:dyDescent="0.3"/>
    <row r="5956" ht="15.75" customHeight="1" x14ac:dyDescent="0.3"/>
    <row r="5957" ht="15.75" customHeight="1" x14ac:dyDescent="0.3"/>
    <row r="5958" ht="15.75" customHeight="1" x14ac:dyDescent="0.3"/>
    <row r="5959" ht="15.75" customHeight="1" x14ac:dyDescent="0.3"/>
    <row r="5960" ht="15.75" customHeight="1" x14ac:dyDescent="0.3"/>
    <row r="5961" ht="15.75" customHeight="1" x14ac:dyDescent="0.3"/>
    <row r="5962" ht="15.75" customHeight="1" x14ac:dyDescent="0.3"/>
    <row r="5963" ht="15.75" customHeight="1" x14ac:dyDescent="0.3"/>
    <row r="5964" ht="15.75" customHeight="1" x14ac:dyDescent="0.3"/>
    <row r="5965" ht="15.75" customHeight="1" x14ac:dyDescent="0.3"/>
    <row r="5966" ht="15.75" customHeight="1" x14ac:dyDescent="0.3"/>
    <row r="5967" ht="15.75" customHeight="1" x14ac:dyDescent="0.3"/>
    <row r="5968" ht="15.75" customHeight="1" x14ac:dyDescent="0.3"/>
    <row r="5969" ht="15.75" customHeight="1" x14ac:dyDescent="0.3"/>
    <row r="5970" ht="15.75" customHeight="1" x14ac:dyDescent="0.3"/>
    <row r="5971" ht="15.75" customHeight="1" x14ac:dyDescent="0.3"/>
    <row r="5972" ht="15.75" customHeight="1" x14ac:dyDescent="0.3"/>
    <row r="5973" ht="15.75" customHeight="1" x14ac:dyDescent="0.3"/>
    <row r="5974" ht="15.75" customHeight="1" x14ac:dyDescent="0.3"/>
    <row r="5975" ht="15.75" customHeight="1" x14ac:dyDescent="0.3"/>
    <row r="5976" ht="15.75" customHeight="1" x14ac:dyDescent="0.3"/>
    <row r="5977" ht="15.75" customHeight="1" x14ac:dyDescent="0.3"/>
    <row r="5978" ht="15.75" customHeight="1" x14ac:dyDescent="0.3"/>
    <row r="5979" ht="15.75" customHeight="1" x14ac:dyDescent="0.3"/>
    <row r="5980" ht="15.75" customHeight="1" x14ac:dyDescent="0.3"/>
    <row r="5981" ht="15.75" customHeight="1" x14ac:dyDescent="0.3"/>
    <row r="5982" ht="15.75" customHeight="1" x14ac:dyDescent="0.3"/>
    <row r="5983" ht="15.75" customHeight="1" x14ac:dyDescent="0.3"/>
    <row r="5984" ht="15.75" customHeight="1" x14ac:dyDescent="0.3"/>
    <row r="5985" ht="15.75" customHeight="1" x14ac:dyDescent="0.3"/>
    <row r="5986" ht="15.75" customHeight="1" x14ac:dyDescent="0.3"/>
    <row r="5987" ht="15.75" customHeight="1" x14ac:dyDescent="0.3"/>
    <row r="5988" ht="15.75" customHeight="1" x14ac:dyDescent="0.3"/>
    <row r="5989" ht="15.75" customHeight="1" x14ac:dyDescent="0.3"/>
    <row r="5990" ht="15.75" customHeight="1" x14ac:dyDescent="0.3"/>
    <row r="5991" ht="15.75" customHeight="1" x14ac:dyDescent="0.3"/>
    <row r="5992" ht="15.75" customHeight="1" x14ac:dyDescent="0.3"/>
    <row r="5993" ht="15.75" customHeight="1" x14ac:dyDescent="0.3"/>
    <row r="5994" ht="15.75" customHeight="1" x14ac:dyDescent="0.3"/>
    <row r="5995" ht="15.75" customHeight="1" x14ac:dyDescent="0.3"/>
    <row r="5996" ht="15.75" customHeight="1" x14ac:dyDescent="0.3"/>
    <row r="5997" ht="15.75" customHeight="1" x14ac:dyDescent="0.3"/>
    <row r="5998" ht="15.75" customHeight="1" x14ac:dyDescent="0.3"/>
    <row r="5999" ht="15.75" customHeight="1" x14ac:dyDescent="0.3"/>
    <row r="6000" ht="15.75" customHeight="1" x14ac:dyDescent="0.3"/>
    <row r="6001" ht="15.75" customHeight="1" x14ac:dyDescent="0.3"/>
    <row r="6002" ht="15.75" customHeight="1" x14ac:dyDescent="0.3"/>
    <row r="6003" ht="15.75" customHeight="1" x14ac:dyDescent="0.3"/>
    <row r="6004" ht="15.75" customHeight="1" x14ac:dyDescent="0.3"/>
    <row r="6005" ht="15.75" customHeight="1" x14ac:dyDescent="0.3"/>
    <row r="6006" ht="15.75" customHeight="1" x14ac:dyDescent="0.3"/>
    <row r="6007" ht="15.75" customHeight="1" x14ac:dyDescent="0.3"/>
    <row r="6008" ht="15.75" customHeight="1" x14ac:dyDescent="0.3"/>
    <row r="6009" ht="15.75" customHeight="1" x14ac:dyDescent="0.3"/>
    <row r="6010" ht="15.75" customHeight="1" x14ac:dyDescent="0.3"/>
    <row r="6011" ht="15.75" customHeight="1" x14ac:dyDescent="0.3"/>
    <row r="6012" ht="15.75" customHeight="1" x14ac:dyDescent="0.3"/>
    <row r="6013" ht="15.75" customHeight="1" x14ac:dyDescent="0.3"/>
    <row r="6014" ht="15.75" customHeight="1" x14ac:dyDescent="0.3"/>
    <row r="6015" ht="15.75" customHeight="1" x14ac:dyDescent="0.3"/>
    <row r="6016" ht="15.75" customHeight="1" x14ac:dyDescent="0.3"/>
    <row r="6017" ht="15.75" customHeight="1" x14ac:dyDescent="0.3"/>
    <row r="6018" ht="15.75" customHeight="1" x14ac:dyDescent="0.3"/>
    <row r="6019" ht="15.75" customHeight="1" x14ac:dyDescent="0.3"/>
    <row r="6020" ht="15.75" customHeight="1" x14ac:dyDescent="0.3"/>
    <row r="6021" ht="15.75" customHeight="1" x14ac:dyDescent="0.3"/>
    <row r="6022" ht="15.75" customHeight="1" x14ac:dyDescent="0.3"/>
    <row r="6023" ht="15.75" customHeight="1" x14ac:dyDescent="0.3"/>
    <row r="6024" ht="15.75" customHeight="1" x14ac:dyDescent="0.3"/>
    <row r="6025" ht="15.75" customHeight="1" x14ac:dyDescent="0.3"/>
    <row r="6026" ht="15.75" customHeight="1" x14ac:dyDescent="0.3"/>
    <row r="6027" ht="15.75" customHeight="1" x14ac:dyDescent="0.3"/>
    <row r="6028" ht="15.75" customHeight="1" x14ac:dyDescent="0.3"/>
    <row r="6029" ht="15.75" customHeight="1" x14ac:dyDescent="0.3"/>
    <row r="6030" ht="15.75" customHeight="1" x14ac:dyDescent="0.3"/>
    <row r="6031" ht="15.75" customHeight="1" x14ac:dyDescent="0.3"/>
    <row r="6032" ht="15.75" customHeight="1" x14ac:dyDescent="0.3"/>
    <row r="6033" ht="15.75" customHeight="1" x14ac:dyDescent="0.3"/>
    <row r="6034" ht="15.75" customHeight="1" x14ac:dyDescent="0.3"/>
    <row r="6035" ht="15.75" customHeight="1" x14ac:dyDescent="0.3"/>
    <row r="6036" ht="15.75" customHeight="1" x14ac:dyDescent="0.3"/>
    <row r="6037" ht="15.75" customHeight="1" x14ac:dyDescent="0.3"/>
    <row r="6038" ht="15.75" customHeight="1" x14ac:dyDescent="0.3"/>
    <row r="6039" ht="15.75" customHeight="1" x14ac:dyDescent="0.3"/>
    <row r="6040" ht="15.75" customHeight="1" x14ac:dyDescent="0.3"/>
    <row r="6041" ht="15.75" customHeight="1" x14ac:dyDescent="0.3"/>
    <row r="6042" ht="15.75" customHeight="1" x14ac:dyDescent="0.3"/>
    <row r="6043" ht="15.75" customHeight="1" x14ac:dyDescent="0.3"/>
    <row r="6044" ht="15.75" customHeight="1" x14ac:dyDescent="0.3"/>
    <row r="6045" ht="15.75" customHeight="1" x14ac:dyDescent="0.3"/>
    <row r="6046" ht="15.75" customHeight="1" x14ac:dyDescent="0.3"/>
    <row r="6047" ht="15.75" customHeight="1" x14ac:dyDescent="0.3"/>
    <row r="6048" ht="15.75" customHeight="1" x14ac:dyDescent="0.3"/>
    <row r="6049" ht="15.75" customHeight="1" x14ac:dyDescent="0.3"/>
    <row r="6050" ht="15.75" customHeight="1" x14ac:dyDescent="0.3"/>
    <row r="6051" ht="15.75" customHeight="1" x14ac:dyDescent="0.3"/>
    <row r="6052" ht="15.75" customHeight="1" x14ac:dyDescent="0.3"/>
    <row r="6053" ht="15.75" customHeight="1" x14ac:dyDescent="0.3"/>
    <row r="6054" ht="15.75" customHeight="1" x14ac:dyDescent="0.3"/>
    <row r="6055" ht="15.75" customHeight="1" x14ac:dyDescent="0.3"/>
    <row r="6056" ht="15.75" customHeight="1" x14ac:dyDescent="0.3"/>
    <row r="6057" ht="15.75" customHeight="1" x14ac:dyDescent="0.3"/>
    <row r="6058" ht="15.75" customHeight="1" x14ac:dyDescent="0.3"/>
    <row r="6059" ht="15.75" customHeight="1" x14ac:dyDescent="0.3"/>
    <row r="6060" ht="15.75" customHeight="1" x14ac:dyDescent="0.3"/>
    <row r="6061" ht="15.75" customHeight="1" x14ac:dyDescent="0.3"/>
    <row r="6062" ht="15.75" customHeight="1" x14ac:dyDescent="0.3"/>
    <row r="6063" ht="15.75" customHeight="1" x14ac:dyDescent="0.3"/>
    <row r="6064" ht="15.75" customHeight="1" x14ac:dyDescent="0.3"/>
    <row r="6065" ht="15.75" customHeight="1" x14ac:dyDescent="0.3"/>
    <row r="6066" ht="15.75" customHeight="1" x14ac:dyDescent="0.3"/>
    <row r="6067" ht="15.75" customHeight="1" x14ac:dyDescent="0.3"/>
    <row r="6068" ht="15.75" customHeight="1" x14ac:dyDescent="0.3"/>
    <row r="6069" ht="15.75" customHeight="1" x14ac:dyDescent="0.3"/>
    <row r="6070" ht="15.75" customHeight="1" x14ac:dyDescent="0.3"/>
    <row r="6071" ht="15.75" customHeight="1" x14ac:dyDescent="0.3"/>
    <row r="6072" ht="15.75" customHeight="1" x14ac:dyDescent="0.3"/>
    <row r="6073" ht="15.75" customHeight="1" x14ac:dyDescent="0.3"/>
    <row r="6074" ht="15.75" customHeight="1" x14ac:dyDescent="0.3"/>
    <row r="6075" ht="15.75" customHeight="1" x14ac:dyDescent="0.3"/>
    <row r="6076" ht="15.75" customHeight="1" x14ac:dyDescent="0.3"/>
    <row r="6077" ht="15.75" customHeight="1" x14ac:dyDescent="0.3"/>
    <row r="6078" ht="15.75" customHeight="1" x14ac:dyDescent="0.3"/>
    <row r="6079" ht="15.75" customHeight="1" x14ac:dyDescent="0.3"/>
    <row r="6080" ht="15.75" customHeight="1" x14ac:dyDescent="0.3"/>
    <row r="6081" ht="15.75" customHeight="1" x14ac:dyDescent="0.3"/>
    <row r="6082" ht="15.75" customHeight="1" x14ac:dyDescent="0.3"/>
    <row r="6083" ht="15.75" customHeight="1" x14ac:dyDescent="0.3"/>
    <row r="6084" ht="15.75" customHeight="1" x14ac:dyDescent="0.3"/>
    <row r="6085" ht="15.75" customHeight="1" x14ac:dyDescent="0.3"/>
    <row r="6086" ht="15.75" customHeight="1" x14ac:dyDescent="0.3"/>
    <row r="6087" ht="15.75" customHeight="1" x14ac:dyDescent="0.3"/>
    <row r="6088" ht="15.75" customHeight="1" x14ac:dyDescent="0.3"/>
    <row r="6089" ht="15.75" customHeight="1" x14ac:dyDescent="0.3"/>
    <row r="6090" ht="15.75" customHeight="1" x14ac:dyDescent="0.3"/>
    <row r="6091" ht="15.75" customHeight="1" x14ac:dyDescent="0.3"/>
    <row r="6092" ht="15.75" customHeight="1" x14ac:dyDescent="0.3"/>
    <row r="6093" ht="15.75" customHeight="1" x14ac:dyDescent="0.3"/>
    <row r="6094" ht="15.75" customHeight="1" x14ac:dyDescent="0.3"/>
    <row r="6095" ht="15.75" customHeight="1" x14ac:dyDescent="0.3"/>
    <row r="6096" ht="15.75" customHeight="1" x14ac:dyDescent="0.3"/>
    <row r="6097" ht="15.75" customHeight="1" x14ac:dyDescent="0.3"/>
    <row r="6098" ht="15.75" customHeight="1" x14ac:dyDescent="0.3"/>
    <row r="6099" ht="15.75" customHeight="1" x14ac:dyDescent="0.3"/>
    <row r="6100" ht="15.75" customHeight="1" x14ac:dyDescent="0.3"/>
    <row r="6101" ht="15.75" customHeight="1" x14ac:dyDescent="0.3"/>
    <row r="6102" ht="15.75" customHeight="1" x14ac:dyDescent="0.3"/>
    <row r="6103" ht="15.75" customHeight="1" x14ac:dyDescent="0.3"/>
    <row r="6104" ht="15.75" customHeight="1" x14ac:dyDescent="0.3"/>
    <row r="6105" ht="15.75" customHeight="1" x14ac:dyDescent="0.3"/>
    <row r="6106" ht="15.75" customHeight="1" x14ac:dyDescent="0.3"/>
    <row r="6107" ht="15.75" customHeight="1" x14ac:dyDescent="0.3"/>
    <row r="6108" ht="15.75" customHeight="1" x14ac:dyDescent="0.3"/>
    <row r="6109" ht="15.75" customHeight="1" x14ac:dyDescent="0.3"/>
    <row r="6110" ht="15.75" customHeight="1" x14ac:dyDescent="0.3"/>
    <row r="6111" ht="15.75" customHeight="1" x14ac:dyDescent="0.3"/>
    <row r="6112" ht="15.75" customHeight="1" x14ac:dyDescent="0.3"/>
    <row r="6113" ht="15.75" customHeight="1" x14ac:dyDescent="0.3"/>
    <row r="6114" ht="15.75" customHeight="1" x14ac:dyDescent="0.3"/>
    <row r="6115" ht="15.75" customHeight="1" x14ac:dyDescent="0.3"/>
    <row r="6116" ht="15.75" customHeight="1" x14ac:dyDescent="0.3"/>
    <row r="6117" ht="15.75" customHeight="1" x14ac:dyDescent="0.3"/>
    <row r="6118" ht="15.75" customHeight="1" x14ac:dyDescent="0.3"/>
    <row r="6119" ht="15.75" customHeight="1" x14ac:dyDescent="0.3"/>
    <row r="6120" ht="15.75" customHeight="1" x14ac:dyDescent="0.3"/>
    <row r="6121" ht="15.75" customHeight="1" x14ac:dyDescent="0.3"/>
    <row r="6122" ht="15.75" customHeight="1" x14ac:dyDescent="0.3"/>
    <row r="6123" ht="15.75" customHeight="1" x14ac:dyDescent="0.3"/>
    <row r="6124" ht="15.75" customHeight="1" x14ac:dyDescent="0.3"/>
    <row r="6125" ht="15.75" customHeight="1" x14ac:dyDescent="0.3"/>
    <row r="6126" ht="15.75" customHeight="1" x14ac:dyDescent="0.3"/>
    <row r="6127" ht="15.75" customHeight="1" x14ac:dyDescent="0.3"/>
    <row r="6128" ht="15.75" customHeight="1" x14ac:dyDescent="0.3"/>
    <row r="6129" ht="15.75" customHeight="1" x14ac:dyDescent="0.3"/>
    <row r="6130" ht="15.75" customHeight="1" x14ac:dyDescent="0.3"/>
    <row r="6131" ht="15.75" customHeight="1" x14ac:dyDescent="0.3"/>
    <row r="6132" ht="15.75" customHeight="1" x14ac:dyDescent="0.3"/>
    <row r="6133" ht="15.75" customHeight="1" x14ac:dyDescent="0.3"/>
    <row r="6134" ht="15.75" customHeight="1" x14ac:dyDescent="0.3"/>
    <row r="6135" ht="15.75" customHeight="1" x14ac:dyDescent="0.3"/>
    <row r="6136" ht="15.75" customHeight="1" x14ac:dyDescent="0.3"/>
    <row r="6137" ht="15.75" customHeight="1" x14ac:dyDescent="0.3"/>
    <row r="6138" ht="15.75" customHeight="1" x14ac:dyDescent="0.3"/>
    <row r="6139" ht="15.75" customHeight="1" x14ac:dyDescent="0.3"/>
    <row r="6140" ht="15.75" customHeight="1" x14ac:dyDescent="0.3"/>
    <row r="6141" ht="15.75" customHeight="1" x14ac:dyDescent="0.3"/>
    <row r="6142" ht="15.75" customHeight="1" x14ac:dyDescent="0.3"/>
    <row r="6143" ht="15.75" customHeight="1" x14ac:dyDescent="0.3"/>
    <row r="6144" ht="15.75" customHeight="1" x14ac:dyDescent="0.3"/>
    <row r="6145" ht="15.75" customHeight="1" x14ac:dyDescent="0.3"/>
    <row r="6146" ht="15.75" customHeight="1" x14ac:dyDescent="0.3"/>
    <row r="6147" ht="15.75" customHeight="1" x14ac:dyDescent="0.3"/>
    <row r="6148" ht="15.75" customHeight="1" x14ac:dyDescent="0.3"/>
    <row r="6149" ht="15.75" customHeight="1" x14ac:dyDescent="0.3"/>
    <row r="6150" ht="15.75" customHeight="1" x14ac:dyDescent="0.3"/>
    <row r="6151" ht="15.75" customHeight="1" x14ac:dyDescent="0.3"/>
    <row r="6152" ht="15.75" customHeight="1" x14ac:dyDescent="0.3"/>
    <row r="6153" ht="15.75" customHeight="1" x14ac:dyDescent="0.3"/>
    <row r="6154" ht="15.75" customHeight="1" x14ac:dyDescent="0.3"/>
    <row r="6155" ht="15.75" customHeight="1" x14ac:dyDescent="0.3"/>
    <row r="6156" ht="15.75" customHeight="1" x14ac:dyDescent="0.3"/>
    <row r="6157" ht="15.75" customHeight="1" x14ac:dyDescent="0.3"/>
    <row r="6158" ht="15.75" customHeight="1" x14ac:dyDescent="0.3"/>
    <row r="6159" ht="15.75" customHeight="1" x14ac:dyDescent="0.3"/>
    <row r="6160" ht="15.75" customHeight="1" x14ac:dyDescent="0.3"/>
    <row r="6161" ht="15.75" customHeight="1" x14ac:dyDescent="0.3"/>
    <row r="6162" ht="15.75" customHeight="1" x14ac:dyDescent="0.3"/>
    <row r="6163" ht="15.75" customHeight="1" x14ac:dyDescent="0.3"/>
    <row r="6164" ht="15.75" customHeight="1" x14ac:dyDescent="0.3"/>
    <row r="6165" ht="15.75" customHeight="1" x14ac:dyDescent="0.3"/>
    <row r="6166" ht="15.75" customHeight="1" x14ac:dyDescent="0.3"/>
    <row r="6167" ht="15.75" customHeight="1" x14ac:dyDescent="0.3"/>
    <row r="6168" ht="15.75" customHeight="1" x14ac:dyDescent="0.3"/>
    <row r="6169" ht="15.75" customHeight="1" x14ac:dyDescent="0.3"/>
    <row r="6170" ht="15.75" customHeight="1" x14ac:dyDescent="0.3"/>
    <row r="6171" ht="15.75" customHeight="1" x14ac:dyDescent="0.3"/>
    <row r="6172" ht="15.75" customHeight="1" x14ac:dyDescent="0.3"/>
    <row r="6173" ht="15.75" customHeight="1" x14ac:dyDescent="0.3"/>
    <row r="6174" ht="15.75" customHeight="1" x14ac:dyDescent="0.3"/>
    <row r="6175" ht="15.75" customHeight="1" x14ac:dyDescent="0.3"/>
    <row r="6176" ht="15.75" customHeight="1" x14ac:dyDescent="0.3"/>
    <row r="6177" ht="15.75" customHeight="1" x14ac:dyDescent="0.3"/>
    <row r="6178" ht="15.75" customHeight="1" x14ac:dyDescent="0.3"/>
    <row r="6179" ht="15.75" customHeight="1" x14ac:dyDescent="0.3"/>
    <row r="6180" ht="15.75" customHeight="1" x14ac:dyDescent="0.3"/>
    <row r="6181" ht="15.75" customHeight="1" x14ac:dyDescent="0.3"/>
    <row r="6182" ht="15.75" customHeight="1" x14ac:dyDescent="0.3"/>
    <row r="6183" ht="15.75" customHeight="1" x14ac:dyDescent="0.3"/>
    <row r="6184" ht="15.75" customHeight="1" x14ac:dyDescent="0.3"/>
    <row r="6185" ht="15.75" customHeight="1" x14ac:dyDescent="0.3"/>
    <row r="6186" ht="15.75" customHeight="1" x14ac:dyDescent="0.3"/>
    <row r="6187" ht="15.75" customHeight="1" x14ac:dyDescent="0.3"/>
    <row r="6188" ht="15.75" customHeight="1" x14ac:dyDescent="0.3"/>
    <row r="6189" ht="15.75" customHeight="1" x14ac:dyDescent="0.3"/>
    <row r="6190" ht="15.75" customHeight="1" x14ac:dyDescent="0.3"/>
    <row r="6191" ht="15.75" customHeight="1" x14ac:dyDescent="0.3"/>
    <row r="6192" ht="15.75" customHeight="1" x14ac:dyDescent="0.3"/>
    <row r="6193" ht="15.75" customHeight="1" x14ac:dyDescent="0.3"/>
    <row r="6194" ht="15.75" customHeight="1" x14ac:dyDescent="0.3"/>
    <row r="6195" ht="15.75" customHeight="1" x14ac:dyDescent="0.3"/>
    <row r="6196" ht="15.75" customHeight="1" x14ac:dyDescent="0.3"/>
    <row r="6197" ht="15.75" customHeight="1" x14ac:dyDescent="0.3"/>
    <row r="6198" ht="15.75" customHeight="1" x14ac:dyDescent="0.3"/>
    <row r="6199" ht="15.75" customHeight="1" x14ac:dyDescent="0.3"/>
    <row r="6200" ht="15.75" customHeight="1" x14ac:dyDescent="0.3"/>
    <row r="6201" ht="15.75" customHeight="1" x14ac:dyDescent="0.3"/>
    <row r="6202" ht="15.75" customHeight="1" x14ac:dyDescent="0.3"/>
    <row r="6203" ht="15.75" customHeight="1" x14ac:dyDescent="0.3"/>
    <row r="6204" ht="15.75" customHeight="1" x14ac:dyDescent="0.3"/>
    <row r="6205" ht="15.75" customHeight="1" x14ac:dyDescent="0.3"/>
    <row r="6206" ht="15.75" customHeight="1" x14ac:dyDescent="0.3"/>
    <row r="6207" ht="15.75" customHeight="1" x14ac:dyDescent="0.3"/>
    <row r="6208" ht="15.75" customHeight="1" x14ac:dyDescent="0.3"/>
    <row r="6209" ht="15.75" customHeight="1" x14ac:dyDescent="0.3"/>
    <row r="6210" ht="15.75" customHeight="1" x14ac:dyDescent="0.3"/>
    <row r="6211" ht="15.75" customHeight="1" x14ac:dyDescent="0.3"/>
    <row r="6212" ht="15.75" customHeight="1" x14ac:dyDescent="0.3"/>
    <row r="6213" ht="15.75" customHeight="1" x14ac:dyDescent="0.3"/>
    <row r="6214" ht="15.75" customHeight="1" x14ac:dyDescent="0.3"/>
    <row r="6215" ht="15.75" customHeight="1" x14ac:dyDescent="0.3"/>
    <row r="6216" ht="15.75" customHeight="1" x14ac:dyDescent="0.3"/>
    <row r="6217" ht="15.75" customHeight="1" x14ac:dyDescent="0.3"/>
    <row r="6218" ht="15.75" customHeight="1" x14ac:dyDescent="0.3"/>
    <row r="6219" ht="15.75" customHeight="1" x14ac:dyDescent="0.3"/>
    <row r="6220" ht="15.75" customHeight="1" x14ac:dyDescent="0.3"/>
    <row r="6221" ht="15.75" customHeight="1" x14ac:dyDescent="0.3"/>
    <row r="6222" ht="15.75" customHeight="1" x14ac:dyDescent="0.3"/>
    <row r="6223" ht="15.75" customHeight="1" x14ac:dyDescent="0.3"/>
    <row r="6224" ht="15.75" customHeight="1" x14ac:dyDescent="0.3"/>
    <row r="6225" ht="15.75" customHeight="1" x14ac:dyDescent="0.3"/>
    <row r="6226" ht="15.75" customHeight="1" x14ac:dyDescent="0.3"/>
    <row r="6227" ht="15.75" customHeight="1" x14ac:dyDescent="0.3"/>
    <row r="6228" ht="15.75" customHeight="1" x14ac:dyDescent="0.3"/>
    <row r="6229" ht="15.75" customHeight="1" x14ac:dyDescent="0.3"/>
    <row r="6230" ht="15.75" customHeight="1" x14ac:dyDescent="0.3"/>
    <row r="6231" ht="15.75" customHeight="1" x14ac:dyDescent="0.3"/>
    <row r="6232" ht="15.75" customHeight="1" x14ac:dyDescent="0.3"/>
    <row r="6233" ht="15.75" customHeight="1" x14ac:dyDescent="0.3"/>
    <row r="6234" ht="15.75" customHeight="1" x14ac:dyDescent="0.3"/>
    <row r="6235" ht="15.75" customHeight="1" x14ac:dyDescent="0.3"/>
    <row r="6236" ht="15.75" customHeight="1" x14ac:dyDescent="0.3"/>
    <row r="6237" ht="15.75" customHeight="1" x14ac:dyDescent="0.3"/>
    <row r="6238" ht="15.75" customHeight="1" x14ac:dyDescent="0.3"/>
    <row r="6239" ht="15.75" customHeight="1" x14ac:dyDescent="0.3"/>
    <row r="6240" ht="15.75" customHeight="1" x14ac:dyDescent="0.3"/>
    <row r="6241" ht="15.75" customHeight="1" x14ac:dyDescent="0.3"/>
    <row r="6242" ht="15.75" customHeight="1" x14ac:dyDescent="0.3"/>
    <row r="6243" ht="15.75" customHeight="1" x14ac:dyDescent="0.3"/>
    <row r="6244" ht="15.75" customHeight="1" x14ac:dyDescent="0.3"/>
    <row r="6245" ht="15.75" customHeight="1" x14ac:dyDescent="0.3"/>
    <row r="6246" ht="15.75" customHeight="1" x14ac:dyDescent="0.3"/>
    <row r="6247" ht="15.75" customHeight="1" x14ac:dyDescent="0.3"/>
    <row r="6248" ht="15.75" customHeight="1" x14ac:dyDescent="0.3"/>
    <row r="6249" ht="15.75" customHeight="1" x14ac:dyDescent="0.3"/>
    <row r="6250" ht="15.75" customHeight="1" x14ac:dyDescent="0.3"/>
    <row r="6251" ht="15.75" customHeight="1" x14ac:dyDescent="0.3"/>
    <row r="6252" ht="15.75" customHeight="1" x14ac:dyDescent="0.3"/>
    <row r="6253" ht="15.75" customHeight="1" x14ac:dyDescent="0.3"/>
    <row r="6254" ht="15.75" customHeight="1" x14ac:dyDescent="0.3"/>
    <row r="6255" ht="15.75" customHeight="1" x14ac:dyDescent="0.3"/>
    <row r="6256" ht="15.75" customHeight="1" x14ac:dyDescent="0.3"/>
    <row r="6257" ht="15.75" customHeight="1" x14ac:dyDescent="0.3"/>
    <row r="6258" ht="15.75" customHeight="1" x14ac:dyDescent="0.3"/>
    <row r="6259" ht="15.75" customHeight="1" x14ac:dyDescent="0.3"/>
    <row r="6260" ht="15.75" customHeight="1" x14ac:dyDescent="0.3"/>
    <row r="6261" ht="15.75" customHeight="1" x14ac:dyDescent="0.3"/>
    <row r="6262" ht="15.75" customHeight="1" x14ac:dyDescent="0.3"/>
    <row r="6263" ht="15.75" customHeight="1" x14ac:dyDescent="0.3"/>
    <row r="6264" ht="15.75" customHeight="1" x14ac:dyDescent="0.3"/>
    <row r="6265" ht="15.75" customHeight="1" x14ac:dyDescent="0.3"/>
    <row r="6266" ht="15.75" customHeight="1" x14ac:dyDescent="0.3"/>
    <row r="6267" ht="15.75" customHeight="1" x14ac:dyDescent="0.3"/>
    <row r="6268" ht="15.75" customHeight="1" x14ac:dyDescent="0.3"/>
    <row r="6269" ht="15.75" customHeight="1" x14ac:dyDescent="0.3"/>
    <row r="6270" ht="15.75" customHeight="1" x14ac:dyDescent="0.3"/>
    <row r="6271" ht="15.75" customHeight="1" x14ac:dyDescent="0.3"/>
    <row r="6272" ht="15.75" customHeight="1" x14ac:dyDescent="0.3"/>
    <row r="6273" ht="15.75" customHeight="1" x14ac:dyDescent="0.3"/>
    <row r="6274" ht="15.75" customHeight="1" x14ac:dyDescent="0.3"/>
    <row r="6275" ht="15.75" customHeight="1" x14ac:dyDescent="0.3"/>
    <row r="6276" ht="15.75" customHeight="1" x14ac:dyDescent="0.3"/>
    <row r="6277" ht="15.75" customHeight="1" x14ac:dyDescent="0.3"/>
    <row r="6278" ht="15.75" customHeight="1" x14ac:dyDescent="0.3"/>
    <row r="6279" ht="15.75" customHeight="1" x14ac:dyDescent="0.3"/>
    <row r="6280" ht="15.75" customHeight="1" x14ac:dyDescent="0.3"/>
    <row r="6281" ht="15.75" customHeight="1" x14ac:dyDescent="0.3"/>
    <row r="6282" ht="15.75" customHeight="1" x14ac:dyDescent="0.3"/>
    <row r="6283" ht="15.75" customHeight="1" x14ac:dyDescent="0.3"/>
    <row r="6284" ht="15.75" customHeight="1" x14ac:dyDescent="0.3"/>
    <row r="6285" ht="15.75" customHeight="1" x14ac:dyDescent="0.3"/>
    <row r="6286" ht="15.75" customHeight="1" x14ac:dyDescent="0.3"/>
    <row r="6287" ht="15.75" customHeight="1" x14ac:dyDescent="0.3"/>
    <row r="6288" ht="15.75" customHeight="1" x14ac:dyDescent="0.3"/>
    <row r="6289" ht="15.75" customHeight="1" x14ac:dyDescent="0.3"/>
    <row r="6290" ht="15.75" customHeight="1" x14ac:dyDescent="0.3"/>
    <row r="6291" ht="15.75" customHeight="1" x14ac:dyDescent="0.3"/>
    <row r="6292" ht="15.75" customHeight="1" x14ac:dyDescent="0.3"/>
    <row r="6293" ht="15.75" customHeight="1" x14ac:dyDescent="0.3"/>
    <row r="6294" ht="15.75" customHeight="1" x14ac:dyDescent="0.3"/>
    <row r="6295" ht="15.75" customHeight="1" x14ac:dyDescent="0.3"/>
    <row r="6296" ht="15.75" customHeight="1" x14ac:dyDescent="0.3"/>
    <row r="6297" ht="15.75" customHeight="1" x14ac:dyDescent="0.3"/>
    <row r="6298" ht="15.75" customHeight="1" x14ac:dyDescent="0.3"/>
    <row r="6299" ht="15.75" customHeight="1" x14ac:dyDescent="0.3"/>
    <row r="6300" ht="15.75" customHeight="1" x14ac:dyDescent="0.3"/>
    <row r="6301" ht="15.75" customHeight="1" x14ac:dyDescent="0.3"/>
    <row r="6302" ht="15.75" customHeight="1" x14ac:dyDescent="0.3"/>
    <row r="6303" ht="15.75" customHeight="1" x14ac:dyDescent="0.3"/>
    <row r="6304" ht="15.75" customHeight="1" x14ac:dyDescent="0.3"/>
    <row r="6305" ht="15.75" customHeight="1" x14ac:dyDescent="0.3"/>
    <row r="6306" ht="15.75" customHeight="1" x14ac:dyDescent="0.3"/>
    <row r="6307" ht="15.75" customHeight="1" x14ac:dyDescent="0.3"/>
    <row r="6308" ht="15.75" customHeight="1" x14ac:dyDescent="0.3"/>
    <row r="6309" ht="15.75" customHeight="1" x14ac:dyDescent="0.3"/>
    <row r="6310" ht="15.75" customHeight="1" x14ac:dyDescent="0.3"/>
    <row r="6311" ht="15.75" customHeight="1" x14ac:dyDescent="0.3"/>
    <row r="6312" ht="15.75" customHeight="1" x14ac:dyDescent="0.3"/>
    <row r="6313" ht="15.75" customHeight="1" x14ac:dyDescent="0.3"/>
    <row r="6314" ht="15.75" customHeight="1" x14ac:dyDescent="0.3"/>
    <row r="6315" ht="15.75" customHeight="1" x14ac:dyDescent="0.3"/>
    <row r="6316" ht="15.75" customHeight="1" x14ac:dyDescent="0.3"/>
    <row r="6317" ht="15.75" customHeight="1" x14ac:dyDescent="0.3"/>
    <row r="6318" ht="15.75" customHeight="1" x14ac:dyDescent="0.3"/>
    <row r="6319" ht="15.75" customHeight="1" x14ac:dyDescent="0.3"/>
    <row r="6320" ht="15.75" customHeight="1" x14ac:dyDescent="0.3"/>
    <row r="6321" ht="15.75" customHeight="1" x14ac:dyDescent="0.3"/>
    <row r="6322" ht="15.75" customHeight="1" x14ac:dyDescent="0.3"/>
    <row r="6323" ht="15.75" customHeight="1" x14ac:dyDescent="0.3"/>
    <row r="6324" ht="15.75" customHeight="1" x14ac:dyDescent="0.3"/>
    <row r="6325" ht="15.75" customHeight="1" x14ac:dyDescent="0.3"/>
    <row r="6326" ht="15.75" customHeight="1" x14ac:dyDescent="0.3"/>
    <row r="6327" ht="15.75" customHeight="1" x14ac:dyDescent="0.3"/>
    <row r="6328" ht="15.75" customHeight="1" x14ac:dyDescent="0.3"/>
    <row r="6329" ht="15.75" customHeight="1" x14ac:dyDescent="0.3"/>
    <row r="6330" ht="15.75" customHeight="1" x14ac:dyDescent="0.3"/>
    <row r="6331" ht="15.75" customHeight="1" x14ac:dyDescent="0.3"/>
    <row r="6332" ht="15.75" customHeight="1" x14ac:dyDescent="0.3"/>
    <row r="6333" ht="15.75" customHeight="1" x14ac:dyDescent="0.3"/>
    <row r="6334" ht="15.75" customHeight="1" x14ac:dyDescent="0.3"/>
    <row r="6335" ht="15.75" customHeight="1" x14ac:dyDescent="0.3"/>
    <row r="6336" ht="15.75" customHeight="1" x14ac:dyDescent="0.3"/>
    <row r="6337" ht="15.75" customHeight="1" x14ac:dyDescent="0.3"/>
    <row r="6338" ht="15.75" customHeight="1" x14ac:dyDescent="0.3"/>
    <row r="6339" ht="15.75" customHeight="1" x14ac:dyDescent="0.3"/>
    <row r="6340" ht="15.75" customHeight="1" x14ac:dyDescent="0.3"/>
    <row r="6341" ht="15.75" customHeight="1" x14ac:dyDescent="0.3"/>
    <row r="6342" ht="15.75" customHeight="1" x14ac:dyDescent="0.3"/>
    <row r="6343" ht="15.75" customHeight="1" x14ac:dyDescent="0.3"/>
    <row r="6344" ht="15.75" customHeight="1" x14ac:dyDescent="0.3"/>
    <row r="6345" ht="15.75" customHeight="1" x14ac:dyDescent="0.3"/>
    <row r="6346" ht="15.75" customHeight="1" x14ac:dyDescent="0.3"/>
    <row r="6347" ht="15.75" customHeight="1" x14ac:dyDescent="0.3"/>
    <row r="6348" ht="15.75" customHeight="1" x14ac:dyDescent="0.3"/>
    <row r="6349" ht="15.75" customHeight="1" x14ac:dyDescent="0.3"/>
    <row r="6350" ht="15.75" customHeight="1" x14ac:dyDescent="0.3"/>
    <row r="6351" ht="15.75" customHeight="1" x14ac:dyDescent="0.3"/>
    <row r="6352" ht="15.75" customHeight="1" x14ac:dyDescent="0.3"/>
    <row r="6353" ht="15.75" customHeight="1" x14ac:dyDescent="0.3"/>
    <row r="6354" ht="15.75" customHeight="1" x14ac:dyDescent="0.3"/>
    <row r="6355" ht="15.75" customHeight="1" x14ac:dyDescent="0.3"/>
    <row r="6356" ht="15.75" customHeight="1" x14ac:dyDescent="0.3"/>
    <row r="6357" ht="15.75" customHeight="1" x14ac:dyDescent="0.3"/>
    <row r="6358" ht="15.75" customHeight="1" x14ac:dyDescent="0.3"/>
    <row r="6359" ht="15.75" customHeight="1" x14ac:dyDescent="0.3"/>
    <row r="6360" ht="15.75" customHeight="1" x14ac:dyDescent="0.3"/>
    <row r="6361" ht="15.75" customHeight="1" x14ac:dyDescent="0.3"/>
    <row r="6362" ht="15.75" customHeight="1" x14ac:dyDescent="0.3"/>
    <row r="6363" ht="15.75" customHeight="1" x14ac:dyDescent="0.3"/>
    <row r="6364" ht="15.75" customHeight="1" x14ac:dyDescent="0.3"/>
    <row r="6365" ht="15.75" customHeight="1" x14ac:dyDescent="0.3"/>
    <row r="6366" ht="15.75" customHeight="1" x14ac:dyDescent="0.3"/>
    <row r="6367" ht="15.75" customHeight="1" x14ac:dyDescent="0.3"/>
    <row r="6368" ht="15.75" customHeight="1" x14ac:dyDescent="0.3"/>
    <row r="6369" ht="15.75" customHeight="1" x14ac:dyDescent="0.3"/>
    <row r="6370" ht="15.75" customHeight="1" x14ac:dyDescent="0.3"/>
    <row r="6371" ht="15.75" customHeight="1" x14ac:dyDescent="0.3"/>
    <row r="6372" ht="15.75" customHeight="1" x14ac:dyDescent="0.3"/>
    <row r="6373" ht="15.75" customHeight="1" x14ac:dyDescent="0.3"/>
    <row r="6374" ht="15.75" customHeight="1" x14ac:dyDescent="0.3"/>
    <row r="6375" ht="15.75" customHeight="1" x14ac:dyDescent="0.3"/>
    <row r="6376" ht="15.75" customHeight="1" x14ac:dyDescent="0.3"/>
    <row r="6377" ht="15.75" customHeight="1" x14ac:dyDescent="0.3"/>
    <row r="6378" ht="15.75" customHeight="1" x14ac:dyDescent="0.3"/>
    <row r="6379" ht="15.75" customHeight="1" x14ac:dyDescent="0.3"/>
    <row r="6380" ht="15.75" customHeight="1" x14ac:dyDescent="0.3"/>
    <row r="6381" ht="15.75" customHeight="1" x14ac:dyDescent="0.3"/>
    <row r="6382" ht="15.75" customHeight="1" x14ac:dyDescent="0.3"/>
    <row r="6383" ht="15.75" customHeight="1" x14ac:dyDescent="0.3"/>
    <row r="6384" ht="15.75" customHeight="1" x14ac:dyDescent="0.3"/>
    <row r="6385" ht="15.75" customHeight="1" x14ac:dyDescent="0.3"/>
    <row r="6386" ht="15.75" customHeight="1" x14ac:dyDescent="0.3"/>
    <row r="6387" ht="15.75" customHeight="1" x14ac:dyDescent="0.3"/>
    <row r="6388" ht="15.75" customHeight="1" x14ac:dyDescent="0.3"/>
    <row r="6389" ht="15.75" customHeight="1" x14ac:dyDescent="0.3"/>
    <row r="6390" ht="15.75" customHeight="1" x14ac:dyDescent="0.3"/>
    <row r="6391" ht="15.75" customHeight="1" x14ac:dyDescent="0.3"/>
    <row r="6392" ht="15.75" customHeight="1" x14ac:dyDescent="0.3"/>
    <row r="6393" ht="15.75" customHeight="1" x14ac:dyDescent="0.3"/>
    <row r="6394" ht="15.75" customHeight="1" x14ac:dyDescent="0.3"/>
    <row r="6395" ht="15.75" customHeight="1" x14ac:dyDescent="0.3"/>
    <row r="6396" ht="15.75" customHeight="1" x14ac:dyDescent="0.3"/>
    <row r="6397" ht="15.75" customHeight="1" x14ac:dyDescent="0.3"/>
    <row r="6398" ht="15.75" customHeight="1" x14ac:dyDescent="0.3"/>
    <row r="6399" ht="15.75" customHeight="1" x14ac:dyDescent="0.3"/>
    <row r="6400" ht="15.75" customHeight="1" x14ac:dyDescent="0.3"/>
    <row r="6401" ht="15.75" customHeight="1" x14ac:dyDescent="0.3"/>
    <row r="6402" ht="15.75" customHeight="1" x14ac:dyDescent="0.3"/>
    <row r="6403" ht="15.75" customHeight="1" x14ac:dyDescent="0.3"/>
    <row r="6404" ht="15.75" customHeight="1" x14ac:dyDescent="0.3"/>
    <row r="6405" ht="15.75" customHeight="1" x14ac:dyDescent="0.3"/>
    <row r="6406" ht="15.75" customHeight="1" x14ac:dyDescent="0.3"/>
    <row r="6407" ht="15.75" customHeight="1" x14ac:dyDescent="0.3"/>
    <row r="6408" ht="15.75" customHeight="1" x14ac:dyDescent="0.3"/>
    <row r="6409" ht="15.75" customHeight="1" x14ac:dyDescent="0.3"/>
    <row r="6410" ht="15.75" customHeight="1" x14ac:dyDescent="0.3"/>
    <row r="6411" ht="15.75" customHeight="1" x14ac:dyDescent="0.3"/>
    <row r="6412" ht="15.75" customHeight="1" x14ac:dyDescent="0.3"/>
    <row r="6413" ht="15.75" customHeight="1" x14ac:dyDescent="0.3"/>
    <row r="6414" ht="15.75" customHeight="1" x14ac:dyDescent="0.3"/>
    <row r="6415" ht="15.75" customHeight="1" x14ac:dyDescent="0.3"/>
    <row r="6416" ht="15.75" customHeight="1" x14ac:dyDescent="0.3"/>
    <row r="6417" ht="15.75" customHeight="1" x14ac:dyDescent="0.3"/>
    <row r="6418" ht="15.75" customHeight="1" x14ac:dyDescent="0.3"/>
    <row r="6419" ht="15.75" customHeight="1" x14ac:dyDescent="0.3"/>
    <row r="6420" ht="15.75" customHeight="1" x14ac:dyDescent="0.3"/>
    <row r="6421" ht="15.75" customHeight="1" x14ac:dyDescent="0.3"/>
    <row r="6422" ht="15.75" customHeight="1" x14ac:dyDescent="0.3"/>
    <row r="6423" ht="15.75" customHeight="1" x14ac:dyDescent="0.3"/>
    <row r="6424" ht="15.75" customHeight="1" x14ac:dyDescent="0.3"/>
    <row r="6425" ht="15.75" customHeight="1" x14ac:dyDescent="0.3"/>
    <row r="6426" ht="15.75" customHeight="1" x14ac:dyDescent="0.3"/>
    <row r="6427" ht="15.75" customHeight="1" x14ac:dyDescent="0.3"/>
    <row r="6428" ht="15.75" customHeight="1" x14ac:dyDescent="0.3"/>
    <row r="6429" ht="15.75" customHeight="1" x14ac:dyDescent="0.3"/>
    <row r="6430" ht="15.75" customHeight="1" x14ac:dyDescent="0.3"/>
    <row r="6431" ht="15.75" customHeight="1" x14ac:dyDescent="0.3"/>
    <row r="6432" ht="15.75" customHeight="1" x14ac:dyDescent="0.3"/>
    <row r="6433" ht="15.75" customHeight="1" x14ac:dyDescent="0.3"/>
    <row r="6434" ht="15.75" customHeight="1" x14ac:dyDescent="0.3"/>
    <row r="6435" ht="15.75" customHeight="1" x14ac:dyDescent="0.3"/>
    <row r="6436" ht="15.75" customHeight="1" x14ac:dyDescent="0.3"/>
    <row r="6437" ht="15.75" customHeight="1" x14ac:dyDescent="0.3"/>
    <row r="6438" ht="15.75" customHeight="1" x14ac:dyDescent="0.3"/>
    <row r="6439" ht="15.75" customHeight="1" x14ac:dyDescent="0.3"/>
    <row r="6440" ht="15.75" customHeight="1" x14ac:dyDescent="0.3"/>
    <row r="6441" ht="15.75" customHeight="1" x14ac:dyDescent="0.3"/>
    <row r="6442" ht="15.75" customHeight="1" x14ac:dyDescent="0.3"/>
    <row r="6443" ht="15.75" customHeight="1" x14ac:dyDescent="0.3"/>
    <row r="6444" ht="15.75" customHeight="1" x14ac:dyDescent="0.3"/>
    <row r="6445" ht="15.75" customHeight="1" x14ac:dyDescent="0.3"/>
    <row r="6446" ht="15.75" customHeight="1" x14ac:dyDescent="0.3"/>
    <row r="6447" ht="15.75" customHeight="1" x14ac:dyDescent="0.3"/>
    <row r="6448" ht="15.75" customHeight="1" x14ac:dyDescent="0.3"/>
    <row r="6449" ht="15.75" customHeight="1" x14ac:dyDescent="0.3"/>
    <row r="6450" ht="15.75" customHeight="1" x14ac:dyDescent="0.3"/>
    <row r="6451" ht="15.75" customHeight="1" x14ac:dyDescent="0.3"/>
    <row r="6452" ht="15.75" customHeight="1" x14ac:dyDescent="0.3"/>
    <row r="6453" ht="15.75" customHeight="1" x14ac:dyDescent="0.3"/>
    <row r="6454" ht="15.75" customHeight="1" x14ac:dyDescent="0.3"/>
    <row r="6455" ht="15.75" customHeight="1" x14ac:dyDescent="0.3"/>
    <row r="6456" ht="15.75" customHeight="1" x14ac:dyDescent="0.3"/>
    <row r="6457" ht="15.75" customHeight="1" x14ac:dyDescent="0.3"/>
    <row r="6458" ht="15.75" customHeight="1" x14ac:dyDescent="0.3"/>
    <row r="6459" ht="15.75" customHeight="1" x14ac:dyDescent="0.3"/>
    <row r="6460" ht="15.75" customHeight="1" x14ac:dyDescent="0.3"/>
    <row r="6461" ht="15.75" customHeight="1" x14ac:dyDescent="0.3"/>
    <row r="6462" ht="15.75" customHeight="1" x14ac:dyDescent="0.3"/>
    <row r="6463" ht="15.75" customHeight="1" x14ac:dyDescent="0.3"/>
    <row r="6464" ht="15.75" customHeight="1" x14ac:dyDescent="0.3"/>
    <row r="6465" ht="15.75" customHeight="1" x14ac:dyDescent="0.3"/>
    <row r="6466" ht="15.75" customHeight="1" x14ac:dyDescent="0.3"/>
    <row r="6467" ht="15.75" customHeight="1" x14ac:dyDescent="0.3"/>
    <row r="6468" ht="15.75" customHeight="1" x14ac:dyDescent="0.3"/>
    <row r="6469" ht="15.75" customHeight="1" x14ac:dyDescent="0.3"/>
    <row r="6470" ht="15.75" customHeight="1" x14ac:dyDescent="0.3"/>
    <row r="6471" ht="15.75" customHeight="1" x14ac:dyDescent="0.3"/>
    <row r="6472" ht="15.75" customHeight="1" x14ac:dyDescent="0.3"/>
    <row r="6473" ht="15.75" customHeight="1" x14ac:dyDescent="0.3"/>
    <row r="6474" ht="15.75" customHeight="1" x14ac:dyDescent="0.3"/>
    <row r="6475" ht="15.75" customHeight="1" x14ac:dyDescent="0.3"/>
    <row r="6476" ht="15.75" customHeight="1" x14ac:dyDescent="0.3"/>
    <row r="6477" ht="15.75" customHeight="1" x14ac:dyDescent="0.3"/>
    <row r="6478" ht="15.75" customHeight="1" x14ac:dyDescent="0.3"/>
    <row r="6479" ht="15.75" customHeight="1" x14ac:dyDescent="0.3"/>
    <row r="6480" ht="15.75" customHeight="1" x14ac:dyDescent="0.3"/>
    <row r="6481" ht="15.75" customHeight="1" x14ac:dyDescent="0.3"/>
    <row r="6482" ht="15.75" customHeight="1" x14ac:dyDescent="0.3"/>
    <row r="6483" ht="15.75" customHeight="1" x14ac:dyDescent="0.3"/>
    <row r="6484" ht="15.75" customHeight="1" x14ac:dyDescent="0.3"/>
    <row r="6485" ht="15.75" customHeight="1" x14ac:dyDescent="0.3"/>
    <row r="6486" ht="15.75" customHeight="1" x14ac:dyDescent="0.3"/>
    <row r="6487" ht="15.75" customHeight="1" x14ac:dyDescent="0.3"/>
    <row r="6488" ht="15.75" customHeight="1" x14ac:dyDescent="0.3"/>
    <row r="6489" ht="15.75" customHeight="1" x14ac:dyDescent="0.3"/>
    <row r="6490" ht="15.75" customHeight="1" x14ac:dyDescent="0.3"/>
    <row r="6491" ht="15.75" customHeight="1" x14ac:dyDescent="0.3"/>
    <row r="6492" ht="15.75" customHeight="1" x14ac:dyDescent="0.3"/>
    <row r="6493" ht="15.75" customHeight="1" x14ac:dyDescent="0.3"/>
    <row r="6494" ht="15.75" customHeight="1" x14ac:dyDescent="0.3"/>
    <row r="6495" ht="15.75" customHeight="1" x14ac:dyDescent="0.3"/>
    <row r="6496" ht="15.75" customHeight="1" x14ac:dyDescent="0.3"/>
    <row r="6497" ht="15.75" customHeight="1" x14ac:dyDescent="0.3"/>
    <row r="6498" ht="15.75" customHeight="1" x14ac:dyDescent="0.3"/>
    <row r="6499" ht="15.75" customHeight="1" x14ac:dyDescent="0.3"/>
    <row r="6500" ht="15.75" customHeight="1" x14ac:dyDescent="0.3"/>
    <row r="6501" ht="15.75" customHeight="1" x14ac:dyDescent="0.3"/>
    <row r="6502" ht="15.75" customHeight="1" x14ac:dyDescent="0.3"/>
    <row r="6503" ht="15.75" customHeight="1" x14ac:dyDescent="0.3"/>
    <row r="6504" ht="15.75" customHeight="1" x14ac:dyDescent="0.3"/>
    <row r="6505" ht="15.75" customHeight="1" x14ac:dyDescent="0.3"/>
    <row r="6506" ht="15.75" customHeight="1" x14ac:dyDescent="0.3"/>
    <row r="6507" ht="15.75" customHeight="1" x14ac:dyDescent="0.3"/>
    <row r="6508" ht="15.75" customHeight="1" x14ac:dyDescent="0.3"/>
    <row r="6509" ht="15.75" customHeight="1" x14ac:dyDescent="0.3"/>
    <row r="6510" ht="15.75" customHeight="1" x14ac:dyDescent="0.3"/>
    <row r="6511" ht="15.75" customHeight="1" x14ac:dyDescent="0.3"/>
    <row r="6512" ht="15.75" customHeight="1" x14ac:dyDescent="0.3"/>
    <row r="6513" ht="15.75" customHeight="1" x14ac:dyDescent="0.3"/>
    <row r="6514" ht="15.75" customHeight="1" x14ac:dyDescent="0.3"/>
    <row r="6515" ht="15.75" customHeight="1" x14ac:dyDescent="0.3"/>
    <row r="6516" ht="15.75" customHeight="1" x14ac:dyDescent="0.3"/>
    <row r="6517" ht="15.75" customHeight="1" x14ac:dyDescent="0.3"/>
    <row r="6518" ht="15.75" customHeight="1" x14ac:dyDescent="0.3"/>
    <row r="6519" ht="15.75" customHeight="1" x14ac:dyDescent="0.3"/>
    <row r="6520" ht="15.75" customHeight="1" x14ac:dyDescent="0.3"/>
    <row r="6521" ht="15.75" customHeight="1" x14ac:dyDescent="0.3"/>
    <row r="6522" ht="15.75" customHeight="1" x14ac:dyDescent="0.3"/>
    <row r="6523" ht="15.75" customHeight="1" x14ac:dyDescent="0.3"/>
    <row r="6524" ht="15.75" customHeight="1" x14ac:dyDescent="0.3"/>
    <row r="6525" ht="15.75" customHeight="1" x14ac:dyDescent="0.3"/>
    <row r="6526" ht="15.75" customHeight="1" x14ac:dyDescent="0.3"/>
    <row r="6527" ht="15.75" customHeight="1" x14ac:dyDescent="0.3"/>
    <row r="6528" ht="15.75" customHeight="1" x14ac:dyDescent="0.3"/>
    <row r="6529" ht="15.75" customHeight="1" x14ac:dyDescent="0.3"/>
    <row r="6530" ht="15.75" customHeight="1" x14ac:dyDescent="0.3"/>
    <row r="6531" ht="15.75" customHeight="1" x14ac:dyDescent="0.3"/>
    <row r="6532" ht="15.75" customHeight="1" x14ac:dyDescent="0.3"/>
    <row r="6533" ht="15.75" customHeight="1" x14ac:dyDescent="0.3"/>
    <row r="6534" ht="15.75" customHeight="1" x14ac:dyDescent="0.3"/>
    <row r="6535" ht="15.75" customHeight="1" x14ac:dyDescent="0.3"/>
    <row r="6536" ht="15.75" customHeight="1" x14ac:dyDescent="0.3"/>
    <row r="6537" ht="15.75" customHeight="1" x14ac:dyDescent="0.3"/>
    <row r="6538" ht="15.75" customHeight="1" x14ac:dyDescent="0.3"/>
    <row r="6539" ht="15.75" customHeight="1" x14ac:dyDescent="0.3"/>
    <row r="6540" ht="15.75" customHeight="1" x14ac:dyDescent="0.3"/>
    <row r="6541" ht="15.75" customHeight="1" x14ac:dyDescent="0.3"/>
    <row r="6542" ht="15.75" customHeight="1" x14ac:dyDescent="0.3"/>
    <row r="6543" ht="15.75" customHeight="1" x14ac:dyDescent="0.3"/>
    <row r="6544" ht="15.75" customHeight="1" x14ac:dyDescent="0.3"/>
    <row r="6545" ht="15.75" customHeight="1" x14ac:dyDescent="0.3"/>
    <row r="6546" ht="15.75" customHeight="1" x14ac:dyDescent="0.3"/>
    <row r="6547" ht="15.75" customHeight="1" x14ac:dyDescent="0.3"/>
    <row r="6548" ht="15.75" customHeight="1" x14ac:dyDescent="0.3"/>
    <row r="6549" ht="15.75" customHeight="1" x14ac:dyDescent="0.3"/>
    <row r="6550" ht="15.75" customHeight="1" x14ac:dyDescent="0.3"/>
    <row r="6551" ht="15.75" customHeight="1" x14ac:dyDescent="0.3"/>
    <row r="6552" ht="15.75" customHeight="1" x14ac:dyDescent="0.3"/>
    <row r="6553" ht="15.75" customHeight="1" x14ac:dyDescent="0.3"/>
    <row r="6554" ht="15.75" customHeight="1" x14ac:dyDescent="0.3"/>
    <row r="6555" ht="15.75" customHeight="1" x14ac:dyDescent="0.3"/>
    <row r="6556" ht="15.75" customHeight="1" x14ac:dyDescent="0.3"/>
    <row r="6557" ht="15.75" customHeight="1" x14ac:dyDescent="0.3"/>
    <row r="6558" ht="15.75" customHeight="1" x14ac:dyDescent="0.3"/>
    <row r="6559" ht="15.75" customHeight="1" x14ac:dyDescent="0.3"/>
    <row r="6560" ht="15.75" customHeight="1" x14ac:dyDescent="0.3"/>
    <row r="6561" ht="15.75" customHeight="1" x14ac:dyDescent="0.3"/>
    <row r="6562" ht="15.75" customHeight="1" x14ac:dyDescent="0.3"/>
    <row r="6563" ht="15.75" customHeight="1" x14ac:dyDescent="0.3"/>
    <row r="6564" ht="15.75" customHeight="1" x14ac:dyDescent="0.3"/>
    <row r="6565" ht="15.75" customHeight="1" x14ac:dyDescent="0.3"/>
    <row r="6566" ht="15.75" customHeight="1" x14ac:dyDescent="0.3"/>
    <row r="6567" ht="15.75" customHeight="1" x14ac:dyDescent="0.3"/>
    <row r="6568" ht="15.75" customHeight="1" x14ac:dyDescent="0.3"/>
    <row r="6569" ht="15.75" customHeight="1" x14ac:dyDescent="0.3"/>
    <row r="6570" ht="15.75" customHeight="1" x14ac:dyDescent="0.3"/>
    <row r="6571" ht="15.75" customHeight="1" x14ac:dyDescent="0.3"/>
    <row r="6572" ht="15.75" customHeight="1" x14ac:dyDescent="0.3"/>
    <row r="6573" ht="15.75" customHeight="1" x14ac:dyDescent="0.3"/>
    <row r="6574" ht="15.75" customHeight="1" x14ac:dyDescent="0.3"/>
    <row r="6575" ht="15.75" customHeight="1" x14ac:dyDescent="0.3"/>
    <row r="6576" ht="15.75" customHeight="1" x14ac:dyDescent="0.3"/>
    <row r="6577" ht="15.75" customHeight="1" x14ac:dyDescent="0.3"/>
    <row r="6578" ht="15.75" customHeight="1" x14ac:dyDescent="0.3"/>
    <row r="6579" ht="15.75" customHeight="1" x14ac:dyDescent="0.3"/>
    <row r="6580" ht="15.75" customHeight="1" x14ac:dyDescent="0.3"/>
    <row r="6581" ht="15.75" customHeight="1" x14ac:dyDescent="0.3"/>
    <row r="6582" ht="15.75" customHeight="1" x14ac:dyDescent="0.3"/>
    <row r="6583" ht="15.75" customHeight="1" x14ac:dyDescent="0.3"/>
    <row r="6584" ht="15.75" customHeight="1" x14ac:dyDescent="0.3"/>
    <row r="6585" ht="15.75" customHeight="1" x14ac:dyDescent="0.3"/>
    <row r="6586" ht="15.75" customHeight="1" x14ac:dyDescent="0.3"/>
    <row r="6587" ht="15.75" customHeight="1" x14ac:dyDescent="0.3"/>
    <row r="6588" ht="15.75" customHeight="1" x14ac:dyDescent="0.3"/>
    <row r="6589" ht="15.75" customHeight="1" x14ac:dyDescent="0.3"/>
    <row r="6590" ht="15.75" customHeight="1" x14ac:dyDescent="0.3"/>
    <row r="6591" ht="15.75" customHeight="1" x14ac:dyDescent="0.3"/>
    <row r="6592" ht="15.75" customHeight="1" x14ac:dyDescent="0.3"/>
    <row r="6593" ht="15.75" customHeight="1" x14ac:dyDescent="0.3"/>
    <row r="6594" ht="15.75" customHeight="1" x14ac:dyDescent="0.3"/>
    <row r="6595" ht="15.75" customHeight="1" x14ac:dyDescent="0.3"/>
    <row r="6596" ht="15.75" customHeight="1" x14ac:dyDescent="0.3"/>
    <row r="6597" ht="15.75" customHeight="1" x14ac:dyDescent="0.3"/>
    <row r="6598" ht="15.75" customHeight="1" x14ac:dyDescent="0.3"/>
    <row r="6599" ht="15.75" customHeight="1" x14ac:dyDescent="0.3"/>
    <row r="6600" ht="15.75" customHeight="1" x14ac:dyDescent="0.3"/>
    <row r="6601" ht="15.75" customHeight="1" x14ac:dyDescent="0.3"/>
    <row r="6602" ht="15.75" customHeight="1" x14ac:dyDescent="0.3"/>
    <row r="6603" ht="15.75" customHeight="1" x14ac:dyDescent="0.3"/>
    <row r="6604" ht="15.75" customHeight="1" x14ac:dyDescent="0.3"/>
    <row r="6605" ht="15.75" customHeight="1" x14ac:dyDescent="0.3"/>
    <row r="6606" ht="15.75" customHeight="1" x14ac:dyDescent="0.3"/>
    <row r="6607" ht="15.75" customHeight="1" x14ac:dyDescent="0.3"/>
    <row r="6608" ht="15.75" customHeight="1" x14ac:dyDescent="0.3"/>
    <row r="6609" ht="15.75" customHeight="1" x14ac:dyDescent="0.3"/>
    <row r="6610" ht="15.75" customHeight="1" x14ac:dyDescent="0.3"/>
    <row r="6611" ht="15.75" customHeight="1" x14ac:dyDescent="0.3"/>
    <row r="6612" ht="15.75" customHeight="1" x14ac:dyDescent="0.3"/>
    <row r="6613" ht="15.75" customHeight="1" x14ac:dyDescent="0.3"/>
    <row r="6614" ht="15.75" customHeight="1" x14ac:dyDescent="0.3"/>
    <row r="6615" ht="15.75" customHeight="1" x14ac:dyDescent="0.3"/>
    <row r="6616" ht="15.75" customHeight="1" x14ac:dyDescent="0.3"/>
    <row r="6617" ht="15.75" customHeight="1" x14ac:dyDescent="0.3"/>
    <row r="6618" ht="15.75" customHeight="1" x14ac:dyDescent="0.3"/>
    <row r="6619" ht="15.75" customHeight="1" x14ac:dyDescent="0.3"/>
    <row r="6620" ht="15.75" customHeight="1" x14ac:dyDescent="0.3"/>
    <row r="6621" ht="15.75" customHeight="1" x14ac:dyDescent="0.3"/>
    <row r="6622" ht="15.75" customHeight="1" x14ac:dyDescent="0.3"/>
    <row r="6623" ht="15.75" customHeight="1" x14ac:dyDescent="0.3"/>
    <row r="6624" ht="15.75" customHeight="1" x14ac:dyDescent="0.3"/>
    <row r="6625" ht="15.75" customHeight="1" x14ac:dyDescent="0.3"/>
    <row r="6626" ht="15.75" customHeight="1" x14ac:dyDescent="0.3"/>
    <row r="6627" ht="15.75" customHeight="1" x14ac:dyDescent="0.3"/>
    <row r="6628" ht="15.75" customHeight="1" x14ac:dyDescent="0.3"/>
    <row r="6629" ht="15.75" customHeight="1" x14ac:dyDescent="0.3"/>
    <row r="6630" ht="15.75" customHeight="1" x14ac:dyDescent="0.3"/>
    <row r="6631" ht="15.75" customHeight="1" x14ac:dyDescent="0.3"/>
    <row r="6632" ht="15.75" customHeight="1" x14ac:dyDescent="0.3"/>
    <row r="6633" ht="15.75" customHeight="1" x14ac:dyDescent="0.3"/>
    <row r="6634" ht="15.75" customHeight="1" x14ac:dyDescent="0.3"/>
    <row r="6635" ht="15.75" customHeight="1" x14ac:dyDescent="0.3"/>
    <row r="6636" ht="15.75" customHeight="1" x14ac:dyDescent="0.3"/>
    <row r="6637" ht="15.75" customHeight="1" x14ac:dyDescent="0.3"/>
    <row r="6638" ht="15.75" customHeight="1" x14ac:dyDescent="0.3"/>
    <row r="6639" ht="15.75" customHeight="1" x14ac:dyDescent="0.3"/>
    <row r="6640" ht="15.75" customHeight="1" x14ac:dyDescent="0.3"/>
    <row r="6641" ht="15.75" customHeight="1" x14ac:dyDescent="0.3"/>
    <row r="6642" ht="15.75" customHeight="1" x14ac:dyDescent="0.3"/>
    <row r="6643" ht="15.75" customHeight="1" x14ac:dyDescent="0.3"/>
    <row r="6644" ht="15.75" customHeight="1" x14ac:dyDescent="0.3"/>
    <row r="6645" ht="15.75" customHeight="1" x14ac:dyDescent="0.3"/>
    <row r="6646" ht="15.75" customHeight="1" x14ac:dyDescent="0.3"/>
    <row r="6647" ht="15.75" customHeight="1" x14ac:dyDescent="0.3"/>
    <row r="6648" ht="15.75" customHeight="1" x14ac:dyDescent="0.3"/>
    <row r="6649" ht="15.75" customHeight="1" x14ac:dyDescent="0.3"/>
    <row r="6650" ht="15.75" customHeight="1" x14ac:dyDescent="0.3"/>
    <row r="6651" ht="15.75" customHeight="1" x14ac:dyDescent="0.3"/>
    <row r="6652" ht="15.75" customHeight="1" x14ac:dyDescent="0.3"/>
    <row r="6653" ht="15.75" customHeight="1" x14ac:dyDescent="0.3"/>
    <row r="6654" ht="15.75" customHeight="1" x14ac:dyDescent="0.3"/>
    <row r="6655" ht="15.75" customHeight="1" x14ac:dyDescent="0.3"/>
    <row r="6656" ht="15.75" customHeight="1" x14ac:dyDescent="0.3"/>
    <row r="6657" ht="15.75" customHeight="1" x14ac:dyDescent="0.3"/>
    <row r="6658" ht="15.75" customHeight="1" x14ac:dyDescent="0.3"/>
    <row r="6659" ht="15.75" customHeight="1" x14ac:dyDescent="0.3"/>
    <row r="6660" ht="15.75" customHeight="1" x14ac:dyDescent="0.3"/>
    <row r="6661" ht="15.75" customHeight="1" x14ac:dyDescent="0.3"/>
    <row r="6662" ht="15.75" customHeight="1" x14ac:dyDescent="0.3"/>
    <row r="6663" ht="15.75" customHeight="1" x14ac:dyDescent="0.3"/>
    <row r="6664" ht="15.75" customHeight="1" x14ac:dyDescent="0.3"/>
    <row r="6665" ht="15.75" customHeight="1" x14ac:dyDescent="0.3"/>
    <row r="6666" ht="15.75" customHeight="1" x14ac:dyDescent="0.3"/>
    <row r="6667" ht="15.75" customHeight="1" x14ac:dyDescent="0.3"/>
    <row r="6668" ht="15.75" customHeight="1" x14ac:dyDescent="0.3"/>
    <row r="6669" ht="15.75" customHeight="1" x14ac:dyDescent="0.3"/>
    <row r="6670" ht="15.75" customHeight="1" x14ac:dyDescent="0.3"/>
    <row r="6671" ht="15.75" customHeight="1" x14ac:dyDescent="0.3"/>
    <row r="6672" ht="15.75" customHeight="1" x14ac:dyDescent="0.3"/>
    <row r="6673" ht="15.75" customHeight="1" x14ac:dyDescent="0.3"/>
    <row r="6674" ht="15.75" customHeight="1" x14ac:dyDescent="0.3"/>
    <row r="6675" ht="15.75" customHeight="1" x14ac:dyDescent="0.3"/>
    <row r="6676" ht="15.75" customHeight="1" x14ac:dyDescent="0.3"/>
    <row r="6677" ht="15.75" customHeight="1" x14ac:dyDescent="0.3"/>
    <row r="6678" ht="15.75" customHeight="1" x14ac:dyDescent="0.3"/>
    <row r="6679" ht="15.75" customHeight="1" x14ac:dyDescent="0.3"/>
    <row r="6680" ht="15.75" customHeight="1" x14ac:dyDescent="0.3"/>
    <row r="6681" ht="15.75" customHeight="1" x14ac:dyDescent="0.3"/>
    <row r="6682" ht="15.75" customHeight="1" x14ac:dyDescent="0.3"/>
    <row r="6683" ht="15.75" customHeight="1" x14ac:dyDescent="0.3"/>
    <row r="6684" ht="15.75" customHeight="1" x14ac:dyDescent="0.3"/>
    <row r="6685" ht="15.75" customHeight="1" x14ac:dyDescent="0.3"/>
    <row r="6686" ht="15.75" customHeight="1" x14ac:dyDescent="0.3"/>
    <row r="6687" ht="15.75" customHeight="1" x14ac:dyDescent="0.3"/>
    <row r="6688" ht="15.75" customHeight="1" x14ac:dyDescent="0.3"/>
    <row r="6689" ht="15.75" customHeight="1" x14ac:dyDescent="0.3"/>
    <row r="6690" ht="15.75" customHeight="1" x14ac:dyDescent="0.3"/>
    <row r="6691" ht="15.75" customHeight="1" x14ac:dyDescent="0.3"/>
    <row r="6692" ht="15.75" customHeight="1" x14ac:dyDescent="0.3"/>
    <row r="6693" ht="15.75" customHeight="1" x14ac:dyDescent="0.3"/>
    <row r="6694" ht="15.75" customHeight="1" x14ac:dyDescent="0.3"/>
    <row r="6695" ht="15.75" customHeight="1" x14ac:dyDescent="0.3"/>
    <row r="6696" ht="15.75" customHeight="1" x14ac:dyDescent="0.3"/>
    <row r="6697" ht="15.75" customHeight="1" x14ac:dyDescent="0.3"/>
    <row r="6698" ht="15.75" customHeight="1" x14ac:dyDescent="0.3"/>
    <row r="6699" ht="15.75" customHeight="1" x14ac:dyDescent="0.3"/>
    <row r="6700" ht="15.75" customHeight="1" x14ac:dyDescent="0.3"/>
    <row r="6701" ht="15.75" customHeight="1" x14ac:dyDescent="0.3"/>
    <row r="6702" ht="15.75" customHeight="1" x14ac:dyDescent="0.3"/>
    <row r="6703" ht="15.75" customHeight="1" x14ac:dyDescent="0.3"/>
    <row r="6704" ht="15.75" customHeight="1" x14ac:dyDescent="0.3"/>
    <row r="6705" ht="15.75" customHeight="1" x14ac:dyDescent="0.3"/>
    <row r="6706" ht="15.75" customHeight="1" x14ac:dyDescent="0.3"/>
    <row r="6707" ht="15.75" customHeight="1" x14ac:dyDescent="0.3"/>
    <row r="6708" ht="15.75" customHeight="1" x14ac:dyDescent="0.3"/>
    <row r="6709" ht="15.75" customHeight="1" x14ac:dyDescent="0.3"/>
    <row r="6710" ht="15.75" customHeight="1" x14ac:dyDescent="0.3"/>
    <row r="6711" ht="15.75" customHeight="1" x14ac:dyDescent="0.3"/>
    <row r="6712" ht="15.75" customHeight="1" x14ac:dyDescent="0.3"/>
    <row r="6713" ht="15.75" customHeight="1" x14ac:dyDescent="0.3"/>
    <row r="6714" ht="15.75" customHeight="1" x14ac:dyDescent="0.3"/>
    <row r="6715" ht="15.75" customHeight="1" x14ac:dyDescent="0.3"/>
    <row r="6716" ht="15.75" customHeight="1" x14ac:dyDescent="0.3"/>
    <row r="6717" ht="15.75" customHeight="1" x14ac:dyDescent="0.3"/>
    <row r="6718" ht="15.75" customHeight="1" x14ac:dyDescent="0.3"/>
    <row r="6719" ht="15.75" customHeight="1" x14ac:dyDescent="0.3"/>
    <row r="6720" ht="15.75" customHeight="1" x14ac:dyDescent="0.3"/>
    <row r="6721" ht="15.75" customHeight="1" x14ac:dyDescent="0.3"/>
    <row r="6722" ht="15.75" customHeight="1" x14ac:dyDescent="0.3"/>
    <row r="6723" ht="15.75" customHeight="1" x14ac:dyDescent="0.3"/>
    <row r="6724" ht="15.75" customHeight="1" x14ac:dyDescent="0.3"/>
    <row r="6725" ht="15.75" customHeight="1" x14ac:dyDescent="0.3"/>
    <row r="6726" ht="15.75" customHeight="1" x14ac:dyDescent="0.3"/>
    <row r="6727" ht="15.75" customHeight="1" x14ac:dyDescent="0.3"/>
    <row r="6728" ht="15.75" customHeight="1" x14ac:dyDescent="0.3"/>
    <row r="6729" ht="15.75" customHeight="1" x14ac:dyDescent="0.3"/>
    <row r="6730" ht="15.75" customHeight="1" x14ac:dyDescent="0.3"/>
    <row r="6731" ht="15.75" customHeight="1" x14ac:dyDescent="0.3"/>
    <row r="6732" ht="15.75" customHeight="1" x14ac:dyDescent="0.3"/>
    <row r="6733" ht="15.75" customHeight="1" x14ac:dyDescent="0.3"/>
    <row r="6734" ht="15.75" customHeight="1" x14ac:dyDescent="0.3"/>
    <row r="6735" ht="15.75" customHeight="1" x14ac:dyDescent="0.3"/>
    <row r="6736" ht="15.75" customHeight="1" x14ac:dyDescent="0.3"/>
    <row r="6737" ht="15.75" customHeight="1" x14ac:dyDescent="0.3"/>
    <row r="6738" ht="15.75" customHeight="1" x14ac:dyDescent="0.3"/>
    <row r="6739" ht="15.75" customHeight="1" x14ac:dyDescent="0.3"/>
    <row r="6740" ht="15.75" customHeight="1" x14ac:dyDescent="0.3"/>
    <row r="6741" ht="15.75" customHeight="1" x14ac:dyDescent="0.3"/>
    <row r="6742" ht="15.75" customHeight="1" x14ac:dyDescent="0.3"/>
    <row r="6743" ht="15.75" customHeight="1" x14ac:dyDescent="0.3"/>
    <row r="6744" ht="15.75" customHeight="1" x14ac:dyDescent="0.3"/>
    <row r="6745" ht="15.75" customHeight="1" x14ac:dyDescent="0.3"/>
    <row r="6746" ht="15.75" customHeight="1" x14ac:dyDescent="0.3"/>
    <row r="6747" ht="15.75" customHeight="1" x14ac:dyDescent="0.3"/>
    <row r="6748" ht="15.75" customHeight="1" x14ac:dyDescent="0.3"/>
    <row r="6749" ht="15.75" customHeight="1" x14ac:dyDescent="0.3"/>
    <row r="6750" ht="15.75" customHeight="1" x14ac:dyDescent="0.3"/>
    <row r="6751" ht="15.75" customHeight="1" x14ac:dyDescent="0.3"/>
    <row r="6752" ht="15.75" customHeight="1" x14ac:dyDescent="0.3"/>
    <row r="6753" ht="15.75" customHeight="1" x14ac:dyDescent="0.3"/>
    <row r="6754" ht="15.75" customHeight="1" x14ac:dyDescent="0.3"/>
    <row r="6755" ht="15.75" customHeight="1" x14ac:dyDescent="0.3"/>
    <row r="6756" ht="15.75" customHeight="1" x14ac:dyDescent="0.3"/>
    <row r="6757" ht="15.75" customHeight="1" x14ac:dyDescent="0.3"/>
    <row r="6758" ht="15.75" customHeight="1" x14ac:dyDescent="0.3"/>
    <row r="6759" ht="15.75" customHeight="1" x14ac:dyDescent="0.3"/>
    <row r="6760" ht="15.75" customHeight="1" x14ac:dyDescent="0.3"/>
    <row r="6761" ht="15.75" customHeight="1" x14ac:dyDescent="0.3"/>
    <row r="6762" ht="15.75" customHeight="1" x14ac:dyDescent="0.3"/>
    <row r="6763" ht="15.75" customHeight="1" x14ac:dyDescent="0.3"/>
    <row r="6764" ht="15.75" customHeight="1" x14ac:dyDescent="0.3"/>
    <row r="6765" ht="15.75" customHeight="1" x14ac:dyDescent="0.3"/>
    <row r="6766" ht="15.75" customHeight="1" x14ac:dyDescent="0.3"/>
    <row r="6767" ht="15.75" customHeight="1" x14ac:dyDescent="0.3"/>
    <row r="6768" ht="15.75" customHeight="1" x14ac:dyDescent="0.3"/>
    <row r="6769" ht="15.75" customHeight="1" x14ac:dyDescent="0.3"/>
    <row r="6770" ht="15.75" customHeight="1" x14ac:dyDescent="0.3"/>
    <row r="6771" ht="15.75" customHeight="1" x14ac:dyDescent="0.3"/>
    <row r="6772" ht="15.75" customHeight="1" x14ac:dyDescent="0.3"/>
    <row r="6773" ht="15.75" customHeight="1" x14ac:dyDescent="0.3"/>
    <row r="6774" ht="15.75" customHeight="1" x14ac:dyDescent="0.3"/>
    <row r="6775" ht="15.75" customHeight="1" x14ac:dyDescent="0.3"/>
    <row r="6776" ht="15.75" customHeight="1" x14ac:dyDescent="0.3"/>
    <row r="6777" ht="15.75" customHeight="1" x14ac:dyDescent="0.3"/>
    <row r="6778" ht="15.75" customHeight="1" x14ac:dyDescent="0.3"/>
    <row r="6779" ht="15.75" customHeight="1" x14ac:dyDescent="0.3"/>
    <row r="6780" ht="15.75" customHeight="1" x14ac:dyDescent="0.3"/>
    <row r="6781" ht="15.75" customHeight="1" x14ac:dyDescent="0.3"/>
    <row r="6782" ht="15.75" customHeight="1" x14ac:dyDescent="0.3"/>
    <row r="6783" ht="15.75" customHeight="1" x14ac:dyDescent="0.3"/>
    <row r="6784" ht="15.75" customHeight="1" x14ac:dyDescent="0.3"/>
    <row r="6785" ht="15.75" customHeight="1" x14ac:dyDescent="0.3"/>
    <row r="6786" ht="15.75" customHeight="1" x14ac:dyDescent="0.3"/>
    <row r="6787" ht="15.75" customHeight="1" x14ac:dyDescent="0.3"/>
    <row r="6788" ht="15.75" customHeight="1" x14ac:dyDescent="0.3"/>
    <row r="6789" ht="15.75" customHeight="1" x14ac:dyDescent="0.3"/>
    <row r="6790" ht="15.75" customHeight="1" x14ac:dyDescent="0.3"/>
    <row r="6791" ht="15.75" customHeight="1" x14ac:dyDescent="0.3"/>
    <row r="6792" ht="15.75" customHeight="1" x14ac:dyDescent="0.3"/>
    <row r="6793" ht="15.75" customHeight="1" x14ac:dyDescent="0.3"/>
    <row r="6794" ht="15.75" customHeight="1" x14ac:dyDescent="0.3"/>
    <row r="6795" ht="15.75" customHeight="1" x14ac:dyDescent="0.3"/>
    <row r="6796" ht="15.75" customHeight="1" x14ac:dyDescent="0.3"/>
    <row r="6797" ht="15.75" customHeight="1" x14ac:dyDescent="0.3"/>
    <row r="6798" ht="15.75" customHeight="1" x14ac:dyDescent="0.3"/>
    <row r="6799" ht="15.75" customHeight="1" x14ac:dyDescent="0.3"/>
    <row r="6800" ht="15.75" customHeight="1" x14ac:dyDescent="0.3"/>
    <row r="6801" ht="15.75" customHeight="1" x14ac:dyDescent="0.3"/>
    <row r="6802" ht="15.75" customHeight="1" x14ac:dyDescent="0.3"/>
    <row r="6803" ht="15.75" customHeight="1" x14ac:dyDescent="0.3"/>
    <row r="6804" ht="15.75" customHeight="1" x14ac:dyDescent="0.3"/>
    <row r="6805" ht="15.75" customHeight="1" x14ac:dyDescent="0.3"/>
    <row r="6806" ht="15.75" customHeight="1" x14ac:dyDescent="0.3"/>
    <row r="6807" ht="15.75" customHeight="1" x14ac:dyDescent="0.3"/>
    <row r="6808" ht="15.75" customHeight="1" x14ac:dyDescent="0.3"/>
    <row r="6809" ht="15.75" customHeight="1" x14ac:dyDescent="0.3"/>
    <row r="6810" ht="15.75" customHeight="1" x14ac:dyDescent="0.3"/>
    <row r="6811" ht="15.75" customHeight="1" x14ac:dyDescent="0.3"/>
    <row r="6812" ht="15.75" customHeight="1" x14ac:dyDescent="0.3"/>
    <row r="6813" ht="15.75" customHeight="1" x14ac:dyDescent="0.3"/>
    <row r="6814" ht="15.75" customHeight="1" x14ac:dyDescent="0.3"/>
    <row r="6815" ht="15.75" customHeight="1" x14ac:dyDescent="0.3"/>
    <row r="6816" ht="15.75" customHeight="1" x14ac:dyDescent="0.3"/>
    <row r="6817" ht="15.75" customHeight="1" x14ac:dyDescent="0.3"/>
    <row r="6818" ht="15.75" customHeight="1" x14ac:dyDescent="0.3"/>
    <row r="6819" ht="15.75" customHeight="1" x14ac:dyDescent="0.3"/>
    <row r="6820" ht="15.75" customHeight="1" x14ac:dyDescent="0.3"/>
    <row r="6821" ht="15.75" customHeight="1" x14ac:dyDescent="0.3"/>
    <row r="6822" ht="15.75" customHeight="1" x14ac:dyDescent="0.3"/>
    <row r="6823" ht="15.75" customHeight="1" x14ac:dyDescent="0.3"/>
    <row r="6824" ht="15.75" customHeight="1" x14ac:dyDescent="0.3"/>
    <row r="6825" ht="15.75" customHeight="1" x14ac:dyDescent="0.3"/>
    <row r="6826" ht="15.75" customHeight="1" x14ac:dyDescent="0.3"/>
    <row r="6827" ht="15.75" customHeight="1" x14ac:dyDescent="0.3"/>
    <row r="6828" ht="15.75" customHeight="1" x14ac:dyDescent="0.3"/>
    <row r="6829" ht="15.75" customHeight="1" x14ac:dyDescent="0.3"/>
    <row r="6830" ht="15.75" customHeight="1" x14ac:dyDescent="0.3"/>
    <row r="6831" ht="15.75" customHeight="1" x14ac:dyDescent="0.3"/>
    <row r="6832" ht="15.75" customHeight="1" x14ac:dyDescent="0.3"/>
    <row r="6833" ht="15.75" customHeight="1" x14ac:dyDescent="0.3"/>
    <row r="6834" ht="15.75" customHeight="1" x14ac:dyDescent="0.3"/>
    <row r="6835" ht="15.75" customHeight="1" x14ac:dyDescent="0.3"/>
    <row r="6836" ht="15.75" customHeight="1" x14ac:dyDescent="0.3"/>
    <row r="6837" ht="15.75" customHeight="1" x14ac:dyDescent="0.3"/>
    <row r="6838" ht="15.75" customHeight="1" x14ac:dyDescent="0.3"/>
    <row r="6839" ht="15.75" customHeight="1" x14ac:dyDescent="0.3"/>
    <row r="6840" ht="15.75" customHeight="1" x14ac:dyDescent="0.3"/>
    <row r="6841" ht="15.75" customHeight="1" x14ac:dyDescent="0.3"/>
    <row r="6842" ht="15.75" customHeight="1" x14ac:dyDescent="0.3"/>
    <row r="6843" ht="15.75" customHeight="1" x14ac:dyDescent="0.3"/>
    <row r="6844" ht="15.75" customHeight="1" x14ac:dyDescent="0.3"/>
    <row r="6845" ht="15.75" customHeight="1" x14ac:dyDescent="0.3"/>
    <row r="6846" ht="15.75" customHeight="1" x14ac:dyDescent="0.3"/>
    <row r="6847" ht="15.75" customHeight="1" x14ac:dyDescent="0.3"/>
    <row r="6848" ht="15.75" customHeight="1" x14ac:dyDescent="0.3"/>
    <row r="6849" ht="15.75" customHeight="1" x14ac:dyDescent="0.3"/>
    <row r="6850" ht="15.75" customHeight="1" x14ac:dyDescent="0.3"/>
    <row r="6851" ht="15.75" customHeight="1" x14ac:dyDescent="0.3"/>
    <row r="6852" ht="15.75" customHeight="1" x14ac:dyDescent="0.3"/>
    <row r="6853" ht="15.75" customHeight="1" x14ac:dyDescent="0.3"/>
    <row r="6854" ht="15.75" customHeight="1" x14ac:dyDescent="0.3"/>
    <row r="6855" ht="15.75" customHeight="1" x14ac:dyDescent="0.3"/>
    <row r="6856" ht="15.75" customHeight="1" x14ac:dyDescent="0.3"/>
    <row r="6857" ht="15.75" customHeight="1" x14ac:dyDescent="0.3"/>
    <row r="6858" ht="15.75" customHeight="1" x14ac:dyDescent="0.3"/>
    <row r="6859" ht="15.75" customHeight="1" x14ac:dyDescent="0.3"/>
    <row r="6860" ht="15.75" customHeight="1" x14ac:dyDescent="0.3"/>
    <row r="6861" ht="15.75" customHeight="1" x14ac:dyDescent="0.3"/>
    <row r="6862" ht="15.75" customHeight="1" x14ac:dyDescent="0.3"/>
    <row r="6863" ht="15.75" customHeight="1" x14ac:dyDescent="0.3"/>
    <row r="6864" ht="15.75" customHeight="1" x14ac:dyDescent="0.3"/>
    <row r="6865" ht="15.75" customHeight="1" x14ac:dyDescent="0.3"/>
    <row r="6866" ht="15.75" customHeight="1" x14ac:dyDescent="0.3"/>
    <row r="6867" ht="15.75" customHeight="1" x14ac:dyDescent="0.3"/>
    <row r="6868" ht="15.75" customHeight="1" x14ac:dyDescent="0.3"/>
    <row r="6869" ht="15.75" customHeight="1" x14ac:dyDescent="0.3"/>
    <row r="6870" ht="15.75" customHeight="1" x14ac:dyDescent="0.3"/>
    <row r="6871" ht="15.75" customHeight="1" x14ac:dyDescent="0.3"/>
    <row r="6872" ht="15.75" customHeight="1" x14ac:dyDescent="0.3"/>
    <row r="6873" ht="15.75" customHeight="1" x14ac:dyDescent="0.3"/>
    <row r="6874" ht="15.75" customHeight="1" x14ac:dyDescent="0.3"/>
    <row r="6875" ht="15.75" customHeight="1" x14ac:dyDescent="0.3"/>
    <row r="6876" ht="15.75" customHeight="1" x14ac:dyDescent="0.3"/>
    <row r="6877" ht="15.75" customHeight="1" x14ac:dyDescent="0.3"/>
    <row r="6878" ht="15.75" customHeight="1" x14ac:dyDescent="0.3"/>
    <row r="6879" ht="15.75" customHeight="1" x14ac:dyDescent="0.3"/>
    <row r="6880" ht="15.75" customHeight="1" x14ac:dyDescent="0.3"/>
    <row r="6881" ht="15.75" customHeight="1" x14ac:dyDescent="0.3"/>
    <row r="6882" ht="15.75" customHeight="1" x14ac:dyDescent="0.3"/>
    <row r="6883" ht="15.75" customHeight="1" x14ac:dyDescent="0.3"/>
    <row r="6884" ht="15.75" customHeight="1" x14ac:dyDescent="0.3"/>
    <row r="6885" ht="15.75" customHeight="1" x14ac:dyDescent="0.3"/>
    <row r="6886" ht="15.75" customHeight="1" x14ac:dyDescent="0.3"/>
    <row r="6887" ht="15.75" customHeight="1" x14ac:dyDescent="0.3"/>
    <row r="6888" ht="15.75" customHeight="1" x14ac:dyDescent="0.3"/>
    <row r="6889" ht="15.75" customHeight="1" x14ac:dyDescent="0.3"/>
    <row r="6890" ht="15.75" customHeight="1" x14ac:dyDescent="0.3"/>
    <row r="6891" ht="15.75" customHeight="1" x14ac:dyDescent="0.3"/>
    <row r="6892" ht="15.75" customHeight="1" x14ac:dyDescent="0.3"/>
    <row r="6893" ht="15.75" customHeight="1" x14ac:dyDescent="0.3"/>
    <row r="6894" ht="15.75" customHeight="1" x14ac:dyDescent="0.3"/>
    <row r="6895" ht="15.75" customHeight="1" x14ac:dyDescent="0.3"/>
    <row r="6896" ht="15.75" customHeight="1" x14ac:dyDescent="0.3"/>
    <row r="6897" ht="15.75" customHeight="1" x14ac:dyDescent="0.3"/>
    <row r="6898" ht="15.75" customHeight="1" x14ac:dyDescent="0.3"/>
    <row r="6899" ht="15.75" customHeight="1" x14ac:dyDescent="0.3"/>
    <row r="6900" ht="15.75" customHeight="1" x14ac:dyDescent="0.3"/>
    <row r="6901" ht="15.75" customHeight="1" x14ac:dyDescent="0.3"/>
    <row r="6902" ht="15.75" customHeight="1" x14ac:dyDescent="0.3"/>
    <row r="6903" ht="15.75" customHeight="1" x14ac:dyDescent="0.3"/>
    <row r="6904" ht="15.75" customHeight="1" x14ac:dyDescent="0.3"/>
    <row r="6905" ht="15.75" customHeight="1" x14ac:dyDescent="0.3"/>
    <row r="6906" ht="15.75" customHeight="1" x14ac:dyDescent="0.3"/>
    <row r="6907" ht="15.75" customHeight="1" x14ac:dyDescent="0.3"/>
    <row r="6908" ht="15.75" customHeight="1" x14ac:dyDescent="0.3"/>
    <row r="6909" ht="15.75" customHeight="1" x14ac:dyDescent="0.3"/>
    <row r="6910" ht="15.75" customHeight="1" x14ac:dyDescent="0.3"/>
    <row r="6911" ht="15.75" customHeight="1" x14ac:dyDescent="0.3"/>
    <row r="6912" ht="15.75" customHeight="1" x14ac:dyDescent="0.3"/>
    <row r="6913" ht="15.75" customHeight="1" x14ac:dyDescent="0.3"/>
    <row r="6914" ht="15.75" customHeight="1" x14ac:dyDescent="0.3"/>
    <row r="6915" ht="15.75" customHeight="1" x14ac:dyDescent="0.3"/>
    <row r="6916" ht="15.75" customHeight="1" x14ac:dyDescent="0.3"/>
    <row r="6917" ht="15.75" customHeight="1" x14ac:dyDescent="0.3"/>
    <row r="6918" ht="15.75" customHeight="1" x14ac:dyDescent="0.3"/>
    <row r="6919" ht="15.75" customHeight="1" x14ac:dyDescent="0.3"/>
    <row r="6920" ht="15.75" customHeight="1" x14ac:dyDescent="0.3"/>
    <row r="6921" ht="15.75" customHeight="1" x14ac:dyDescent="0.3"/>
    <row r="6922" ht="15.75" customHeight="1" x14ac:dyDescent="0.3"/>
    <row r="6923" ht="15.75" customHeight="1" x14ac:dyDescent="0.3"/>
    <row r="6924" ht="15.75" customHeight="1" x14ac:dyDescent="0.3"/>
    <row r="6925" ht="15.75" customHeight="1" x14ac:dyDescent="0.3"/>
    <row r="6926" ht="15.75" customHeight="1" x14ac:dyDescent="0.3"/>
    <row r="6927" ht="15.75" customHeight="1" x14ac:dyDescent="0.3"/>
    <row r="6928" ht="15.75" customHeight="1" x14ac:dyDescent="0.3"/>
    <row r="6929" ht="15.75" customHeight="1" x14ac:dyDescent="0.3"/>
    <row r="6930" ht="15.75" customHeight="1" x14ac:dyDescent="0.3"/>
    <row r="6931" ht="15.75" customHeight="1" x14ac:dyDescent="0.3"/>
    <row r="6932" ht="15.75" customHeight="1" x14ac:dyDescent="0.3"/>
    <row r="6933" ht="15.75" customHeight="1" x14ac:dyDescent="0.3"/>
    <row r="6934" ht="15.75" customHeight="1" x14ac:dyDescent="0.3"/>
    <row r="6935" ht="15.75" customHeight="1" x14ac:dyDescent="0.3"/>
    <row r="6936" ht="15.75" customHeight="1" x14ac:dyDescent="0.3"/>
    <row r="6937" ht="15.75" customHeight="1" x14ac:dyDescent="0.3"/>
    <row r="6938" ht="15.75" customHeight="1" x14ac:dyDescent="0.3"/>
    <row r="6939" ht="15.75" customHeight="1" x14ac:dyDescent="0.3"/>
    <row r="6940" ht="15.75" customHeight="1" x14ac:dyDescent="0.3"/>
    <row r="6941" ht="15.75" customHeight="1" x14ac:dyDescent="0.3"/>
    <row r="6942" ht="15.75" customHeight="1" x14ac:dyDescent="0.3"/>
    <row r="6943" ht="15.75" customHeight="1" x14ac:dyDescent="0.3"/>
    <row r="6944" ht="15.75" customHeight="1" x14ac:dyDescent="0.3"/>
    <row r="6945" ht="15.75" customHeight="1" x14ac:dyDescent="0.3"/>
    <row r="6946" ht="15.75" customHeight="1" x14ac:dyDescent="0.3"/>
    <row r="6947" ht="15.75" customHeight="1" x14ac:dyDescent="0.3"/>
    <row r="6948" ht="15.75" customHeight="1" x14ac:dyDescent="0.3"/>
    <row r="6949" ht="15.75" customHeight="1" x14ac:dyDescent="0.3"/>
    <row r="6950" ht="15.75" customHeight="1" x14ac:dyDescent="0.3"/>
    <row r="6951" ht="15.75" customHeight="1" x14ac:dyDescent="0.3"/>
    <row r="6952" ht="15.75" customHeight="1" x14ac:dyDescent="0.3"/>
    <row r="6953" ht="15.75" customHeight="1" x14ac:dyDescent="0.3"/>
    <row r="6954" ht="15.75" customHeight="1" x14ac:dyDescent="0.3"/>
    <row r="6955" ht="15.75" customHeight="1" x14ac:dyDescent="0.3"/>
    <row r="6956" ht="15.75" customHeight="1" x14ac:dyDescent="0.3"/>
    <row r="6957" ht="15.75" customHeight="1" x14ac:dyDescent="0.3"/>
    <row r="6958" ht="15.75" customHeight="1" x14ac:dyDescent="0.3"/>
    <row r="6959" ht="15.75" customHeight="1" x14ac:dyDescent="0.3"/>
    <row r="6960" ht="15.75" customHeight="1" x14ac:dyDescent="0.3"/>
    <row r="6961" ht="15.75" customHeight="1" x14ac:dyDescent="0.3"/>
    <row r="6962" ht="15.75" customHeight="1" x14ac:dyDescent="0.3"/>
    <row r="6963" ht="15.75" customHeight="1" x14ac:dyDescent="0.3"/>
    <row r="6964" ht="15.75" customHeight="1" x14ac:dyDescent="0.3"/>
    <row r="6965" ht="15.75" customHeight="1" x14ac:dyDescent="0.3"/>
    <row r="6966" ht="15.75" customHeight="1" x14ac:dyDescent="0.3"/>
    <row r="6967" ht="15.75" customHeight="1" x14ac:dyDescent="0.3"/>
    <row r="6968" ht="15.75" customHeight="1" x14ac:dyDescent="0.3"/>
    <row r="6969" ht="15.75" customHeight="1" x14ac:dyDescent="0.3"/>
    <row r="6970" ht="15.75" customHeight="1" x14ac:dyDescent="0.3"/>
    <row r="6971" ht="15.75" customHeight="1" x14ac:dyDescent="0.3"/>
    <row r="6972" ht="15.75" customHeight="1" x14ac:dyDescent="0.3"/>
    <row r="6973" ht="15.75" customHeight="1" x14ac:dyDescent="0.3"/>
    <row r="6974" ht="15.75" customHeight="1" x14ac:dyDescent="0.3"/>
    <row r="6975" ht="15.75" customHeight="1" x14ac:dyDescent="0.3"/>
    <row r="6976" ht="15.75" customHeight="1" x14ac:dyDescent="0.3"/>
    <row r="6977" ht="15.75" customHeight="1" x14ac:dyDescent="0.3"/>
    <row r="6978" ht="15.75" customHeight="1" x14ac:dyDescent="0.3"/>
    <row r="6979" ht="15.75" customHeight="1" x14ac:dyDescent="0.3"/>
    <row r="6980" ht="15.75" customHeight="1" x14ac:dyDescent="0.3"/>
    <row r="6981" ht="15.75" customHeight="1" x14ac:dyDescent="0.3"/>
    <row r="6982" ht="15.75" customHeight="1" x14ac:dyDescent="0.3"/>
    <row r="6983" ht="15.75" customHeight="1" x14ac:dyDescent="0.3"/>
    <row r="6984" ht="15.75" customHeight="1" x14ac:dyDescent="0.3"/>
    <row r="6985" ht="15.75" customHeight="1" x14ac:dyDescent="0.3"/>
    <row r="6986" ht="15.75" customHeight="1" x14ac:dyDescent="0.3"/>
    <row r="6987" ht="15.75" customHeight="1" x14ac:dyDescent="0.3"/>
    <row r="6988" ht="15.75" customHeight="1" x14ac:dyDescent="0.3"/>
    <row r="6989" ht="15.75" customHeight="1" x14ac:dyDescent="0.3"/>
    <row r="6990" ht="15.75" customHeight="1" x14ac:dyDescent="0.3"/>
    <row r="6991" ht="15.75" customHeight="1" x14ac:dyDescent="0.3"/>
    <row r="6992" ht="15.75" customHeight="1" x14ac:dyDescent="0.3"/>
    <row r="6993" ht="15.75" customHeight="1" x14ac:dyDescent="0.3"/>
    <row r="6994" ht="15.75" customHeight="1" x14ac:dyDescent="0.3"/>
    <row r="6995" ht="15.75" customHeight="1" x14ac:dyDescent="0.3"/>
    <row r="6996" ht="15.75" customHeight="1" x14ac:dyDescent="0.3"/>
    <row r="6997" ht="15.75" customHeight="1" x14ac:dyDescent="0.3"/>
    <row r="6998" ht="15.75" customHeight="1" x14ac:dyDescent="0.3"/>
    <row r="6999" ht="15.75" customHeight="1" x14ac:dyDescent="0.3"/>
    <row r="7000" ht="15.75" customHeight="1" x14ac:dyDescent="0.3"/>
    <row r="7001" ht="15.75" customHeight="1" x14ac:dyDescent="0.3"/>
    <row r="7002" ht="15.75" customHeight="1" x14ac:dyDescent="0.3"/>
    <row r="7003" ht="15.75" customHeight="1" x14ac:dyDescent="0.3"/>
    <row r="7004" ht="15.75" customHeight="1" x14ac:dyDescent="0.3"/>
    <row r="7005" ht="15.75" customHeight="1" x14ac:dyDescent="0.3"/>
    <row r="7006" ht="15.75" customHeight="1" x14ac:dyDescent="0.3"/>
    <row r="7007" ht="15.75" customHeight="1" x14ac:dyDescent="0.3"/>
    <row r="7008" ht="15.75" customHeight="1" x14ac:dyDescent="0.3"/>
    <row r="7009" ht="15.75" customHeight="1" x14ac:dyDescent="0.3"/>
    <row r="7010" ht="15.75" customHeight="1" x14ac:dyDescent="0.3"/>
    <row r="7011" ht="15.75" customHeight="1" x14ac:dyDescent="0.3"/>
    <row r="7012" ht="15.75" customHeight="1" x14ac:dyDescent="0.3"/>
    <row r="7013" ht="15.75" customHeight="1" x14ac:dyDescent="0.3"/>
    <row r="7014" ht="15.75" customHeight="1" x14ac:dyDescent="0.3"/>
    <row r="7015" ht="15.75" customHeight="1" x14ac:dyDescent="0.3"/>
    <row r="7016" ht="15.75" customHeight="1" x14ac:dyDescent="0.3"/>
    <row r="7017" ht="15.75" customHeight="1" x14ac:dyDescent="0.3"/>
    <row r="7018" ht="15.75" customHeight="1" x14ac:dyDescent="0.3"/>
    <row r="7019" ht="15.75" customHeight="1" x14ac:dyDescent="0.3"/>
    <row r="7020" ht="15.75" customHeight="1" x14ac:dyDescent="0.3"/>
    <row r="7021" ht="15.75" customHeight="1" x14ac:dyDescent="0.3"/>
    <row r="7022" ht="15.75" customHeight="1" x14ac:dyDescent="0.3"/>
    <row r="7023" ht="15.75" customHeight="1" x14ac:dyDescent="0.3"/>
    <row r="7024" ht="15.75" customHeight="1" x14ac:dyDescent="0.3"/>
    <row r="7025" ht="15.75" customHeight="1" x14ac:dyDescent="0.3"/>
    <row r="7026" ht="15.75" customHeight="1" x14ac:dyDescent="0.3"/>
    <row r="7027" ht="15.75" customHeight="1" x14ac:dyDescent="0.3"/>
    <row r="7028" ht="15.75" customHeight="1" x14ac:dyDescent="0.3"/>
    <row r="7029" ht="15.75" customHeight="1" x14ac:dyDescent="0.3"/>
    <row r="7030" ht="15.75" customHeight="1" x14ac:dyDescent="0.3"/>
    <row r="7031" ht="15.75" customHeight="1" x14ac:dyDescent="0.3"/>
    <row r="7032" ht="15.75" customHeight="1" x14ac:dyDescent="0.3"/>
    <row r="7033" ht="15.75" customHeight="1" x14ac:dyDescent="0.3"/>
    <row r="7034" ht="15.75" customHeight="1" x14ac:dyDescent="0.3"/>
    <row r="7035" ht="15.75" customHeight="1" x14ac:dyDescent="0.3"/>
    <row r="7036" ht="15.75" customHeight="1" x14ac:dyDescent="0.3"/>
    <row r="7037" ht="15.75" customHeight="1" x14ac:dyDescent="0.3"/>
    <row r="7038" ht="15.75" customHeight="1" x14ac:dyDescent="0.3"/>
    <row r="7039" ht="15.75" customHeight="1" x14ac:dyDescent="0.3"/>
    <row r="7040" ht="15.75" customHeight="1" x14ac:dyDescent="0.3"/>
    <row r="7041" ht="15.75" customHeight="1" x14ac:dyDescent="0.3"/>
    <row r="7042" ht="15.75" customHeight="1" x14ac:dyDescent="0.3"/>
    <row r="7043" ht="15.75" customHeight="1" x14ac:dyDescent="0.3"/>
    <row r="7044" ht="15.75" customHeight="1" x14ac:dyDescent="0.3"/>
    <row r="7045" ht="15.75" customHeight="1" x14ac:dyDescent="0.3"/>
    <row r="7046" ht="15.75" customHeight="1" x14ac:dyDescent="0.3"/>
    <row r="7047" ht="15.75" customHeight="1" x14ac:dyDescent="0.3"/>
    <row r="7048" ht="15.75" customHeight="1" x14ac:dyDescent="0.3"/>
    <row r="7049" ht="15.75" customHeight="1" x14ac:dyDescent="0.3"/>
    <row r="7050" ht="15.75" customHeight="1" x14ac:dyDescent="0.3"/>
    <row r="7051" ht="15.75" customHeight="1" x14ac:dyDescent="0.3"/>
    <row r="7052" ht="15.75" customHeight="1" x14ac:dyDescent="0.3"/>
    <row r="7053" ht="15.75" customHeight="1" x14ac:dyDescent="0.3"/>
    <row r="7054" ht="15.75" customHeight="1" x14ac:dyDescent="0.3"/>
    <row r="7055" ht="15.75" customHeight="1" x14ac:dyDescent="0.3"/>
    <row r="7056" ht="15.75" customHeight="1" x14ac:dyDescent="0.3"/>
    <row r="7057" ht="15.75" customHeight="1" x14ac:dyDescent="0.3"/>
    <row r="7058" ht="15.75" customHeight="1" x14ac:dyDescent="0.3"/>
    <row r="7059" ht="15.75" customHeight="1" x14ac:dyDescent="0.3"/>
    <row r="7060" ht="15.75" customHeight="1" x14ac:dyDescent="0.3"/>
    <row r="7061" ht="15.75" customHeight="1" x14ac:dyDescent="0.3"/>
    <row r="7062" ht="15.75" customHeight="1" x14ac:dyDescent="0.3"/>
    <row r="7063" ht="15.75" customHeight="1" x14ac:dyDescent="0.3"/>
    <row r="7064" ht="15.75" customHeight="1" x14ac:dyDescent="0.3"/>
    <row r="7065" ht="15.75" customHeight="1" x14ac:dyDescent="0.3"/>
    <row r="7066" ht="15.75" customHeight="1" x14ac:dyDescent="0.3"/>
    <row r="7067" ht="15.75" customHeight="1" x14ac:dyDescent="0.3"/>
    <row r="7068" ht="15.75" customHeight="1" x14ac:dyDescent="0.3"/>
    <row r="7069" ht="15.75" customHeight="1" x14ac:dyDescent="0.3"/>
    <row r="7070" ht="15.75" customHeight="1" x14ac:dyDescent="0.3"/>
    <row r="7071" ht="15.75" customHeight="1" x14ac:dyDescent="0.3"/>
    <row r="7072" ht="15.75" customHeight="1" x14ac:dyDescent="0.3"/>
    <row r="7073" ht="15.75" customHeight="1" x14ac:dyDescent="0.3"/>
    <row r="7074" ht="15.75" customHeight="1" x14ac:dyDescent="0.3"/>
    <row r="7075" ht="15.75" customHeight="1" x14ac:dyDescent="0.3"/>
    <row r="7076" ht="15.75" customHeight="1" x14ac:dyDescent="0.3"/>
    <row r="7077" ht="15.75" customHeight="1" x14ac:dyDescent="0.3"/>
    <row r="7078" ht="15.75" customHeight="1" x14ac:dyDescent="0.3"/>
    <row r="7079" ht="15.75" customHeight="1" x14ac:dyDescent="0.3"/>
    <row r="7080" ht="15.75" customHeight="1" x14ac:dyDescent="0.3"/>
    <row r="7081" ht="15.75" customHeight="1" x14ac:dyDescent="0.3"/>
    <row r="7082" ht="15.75" customHeight="1" x14ac:dyDescent="0.3"/>
    <row r="7083" ht="15.75" customHeight="1" x14ac:dyDescent="0.3"/>
    <row r="7084" ht="15.75" customHeight="1" x14ac:dyDescent="0.3"/>
    <row r="7085" ht="15.75" customHeight="1" x14ac:dyDescent="0.3"/>
    <row r="7086" ht="15.75" customHeight="1" x14ac:dyDescent="0.3"/>
    <row r="7087" ht="15.75" customHeight="1" x14ac:dyDescent="0.3"/>
    <row r="7088" ht="15.75" customHeight="1" x14ac:dyDescent="0.3"/>
    <row r="7089" ht="15.75" customHeight="1" x14ac:dyDescent="0.3"/>
    <row r="7090" ht="15.75" customHeight="1" x14ac:dyDescent="0.3"/>
    <row r="7091" ht="15.75" customHeight="1" x14ac:dyDescent="0.3"/>
    <row r="7092" ht="15.75" customHeight="1" x14ac:dyDescent="0.3"/>
    <row r="7093" ht="15.75" customHeight="1" x14ac:dyDescent="0.3"/>
    <row r="7094" ht="15.75" customHeight="1" x14ac:dyDescent="0.3"/>
    <row r="7095" ht="15.75" customHeight="1" x14ac:dyDescent="0.3"/>
    <row r="7096" ht="15.75" customHeight="1" x14ac:dyDescent="0.3"/>
    <row r="7097" ht="15.75" customHeight="1" x14ac:dyDescent="0.3"/>
    <row r="7098" ht="15.75" customHeight="1" x14ac:dyDescent="0.3"/>
    <row r="7099" ht="15.75" customHeight="1" x14ac:dyDescent="0.3"/>
    <row r="7100" ht="15.75" customHeight="1" x14ac:dyDescent="0.3"/>
    <row r="7101" ht="15.75" customHeight="1" x14ac:dyDescent="0.3"/>
    <row r="7102" ht="15.75" customHeight="1" x14ac:dyDescent="0.3"/>
    <row r="7103" ht="15.75" customHeight="1" x14ac:dyDescent="0.3"/>
    <row r="7104" ht="15.75" customHeight="1" x14ac:dyDescent="0.3"/>
    <row r="7105" ht="15.75" customHeight="1" x14ac:dyDescent="0.3"/>
    <row r="7106" ht="15.75" customHeight="1" x14ac:dyDescent="0.3"/>
    <row r="7107" ht="15.75" customHeight="1" x14ac:dyDescent="0.3"/>
    <row r="7108" ht="15.75" customHeight="1" x14ac:dyDescent="0.3"/>
    <row r="7109" ht="15.75" customHeight="1" x14ac:dyDescent="0.3"/>
    <row r="7110" ht="15.75" customHeight="1" x14ac:dyDescent="0.3"/>
    <row r="7111" ht="15.75" customHeight="1" x14ac:dyDescent="0.3"/>
    <row r="7112" ht="15.75" customHeight="1" x14ac:dyDescent="0.3"/>
    <row r="7113" ht="15.75" customHeight="1" x14ac:dyDescent="0.3"/>
    <row r="7114" ht="15.75" customHeight="1" x14ac:dyDescent="0.3"/>
    <row r="7115" ht="15.75" customHeight="1" x14ac:dyDescent="0.3"/>
    <row r="7116" ht="15.75" customHeight="1" x14ac:dyDescent="0.3"/>
    <row r="7117" ht="15.75" customHeight="1" x14ac:dyDescent="0.3"/>
    <row r="7118" ht="15.75" customHeight="1" x14ac:dyDescent="0.3"/>
    <row r="7119" ht="15.75" customHeight="1" x14ac:dyDescent="0.3"/>
    <row r="7120" ht="15.75" customHeight="1" x14ac:dyDescent="0.3"/>
    <row r="7121" ht="15.75" customHeight="1" x14ac:dyDescent="0.3"/>
    <row r="7122" ht="15.75" customHeight="1" x14ac:dyDescent="0.3"/>
    <row r="7123" ht="15.75" customHeight="1" x14ac:dyDescent="0.3"/>
    <row r="7124" ht="15.75" customHeight="1" x14ac:dyDescent="0.3"/>
    <row r="7125" ht="15.75" customHeight="1" x14ac:dyDescent="0.3"/>
    <row r="7126" ht="15.75" customHeight="1" x14ac:dyDescent="0.3"/>
    <row r="7127" ht="15.75" customHeight="1" x14ac:dyDescent="0.3"/>
    <row r="7128" ht="15.75" customHeight="1" x14ac:dyDescent="0.3"/>
    <row r="7129" ht="15.75" customHeight="1" x14ac:dyDescent="0.3"/>
    <row r="7130" ht="15.75" customHeight="1" x14ac:dyDescent="0.3"/>
    <row r="7131" ht="15.75" customHeight="1" x14ac:dyDescent="0.3"/>
    <row r="7132" ht="15.75" customHeight="1" x14ac:dyDescent="0.3"/>
    <row r="7133" ht="15.75" customHeight="1" x14ac:dyDescent="0.3"/>
    <row r="7134" ht="15.75" customHeight="1" x14ac:dyDescent="0.3"/>
    <row r="7135" ht="15.75" customHeight="1" x14ac:dyDescent="0.3"/>
    <row r="7136" ht="15.75" customHeight="1" x14ac:dyDescent="0.3"/>
    <row r="7137" ht="15.75" customHeight="1" x14ac:dyDescent="0.3"/>
    <row r="7138" ht="15.75" customHeight="1" x14ac:dyDescent="0.3"/>
    <row r="7139" ht="15.75" customHeight="1" x14ac:dyDescent="0.3"/>
    <row r="7140" ht="15.75" customHeight="1" x14ac:dyDescent="0.3"/>
    <row r="7141" ht="15.75" customHeight="1" x14ac:dyDescent="0.3"/>
    <row r="7142" ht="15.75" customHeight="1" x14ac:dyDescent="0.3"/>
    <row r="7143" ht="15.75" customHeight="1" x14ac:dyDescent="0.3"/>
    <row r="7144" ht="15.75" customHeight="1" x14ac:dyDescent="0.3"/>
    <row r="7145" ht="15.75" customHeight="1" x14ac:dyDescent="0.3"/>
    <row r="7146" ht="15.75" customHeight="1" x14ac:dyDescent="0.3"/>
    <row r="7147" ht="15.75" customHeight="1" x14ac:dyDescent="0.3"/>
    <row r="7148" ht="15.75" customHeight="1" x14ac:dyDescent="0.3"/>
    <row r="7149" ht="15.75" customHeight="1" x14ac:dyDescent="0.3"/>
    <row r="7150" ht="15.75" customHeight="1" x14ac:dyDescent="0.3"/>
    <row r="7151" ht="15.75" customHeight="1" x14ac:dyDescent="0.3"/>
    <row r="7152" ht="15.75" customHeight="1" x14ac:dyDescent="0.3"/>
    <row r="7153" ht="15.75" customHeight="1" x14ac:dyDescent="0.3"/>
    <row r="7154" ht="15.75" customHeight="1" x14ac:dyDescent="0.3"/>
    <row r="7155" ht="15.75" customHeight="1" x14ac:dyDescent="0.3"/>
    <row r="7156" ht="15.75" customHeight="1" x14ac:dyDescent="0.3"/>
    <row r="7157" ht="15.75" customHeight="1" x14ac:dyDescent="0.3"/>
    <row r="7158" ht="15.75" customHeight="1" x14ac:dyDescent="0.3"/>
    <row r="7159" ht="15.75" customHeight="1" x14ac:dyDescent="0.3"/>
    <row r="7160" ht="15.75" customHeight="1" x14ac:dyDescent="0.3"/>
    <row r="7161" ht="15.75" customHeight="1" x14ac:dyDescent="0.3"/>
    <row r="7162" ht="15.75" customHeight="1" x14ac:dyDescent="0.3"/>
    <row r="7163" ht="15.75" customHeight="1" x14ac:dyDescent="0.3"/>
    <row r="7164" ht="15.75" customHeight="1" x14ac:dyDescent="0.3"/>
    <row r="7165" ht="15.75" customHeight="1" x14ac:dyDescent="0.3"/>
    <row r="7166" ht="15.75" customHeight="1" x14ac:dyDescent="0.3"/>
    <row r="7167" ht="15.75" customHeight="1" x14ac:dyDescent="0.3"/>
    <row r="7168" ht="15.75" customHeight="1" x14ac:dyDescent="0.3"/>
    <row r="7169" ht="15.75" customHeight="1" x14ac:dyDescent="0.3"/>
    <row r="7170" ht="15.75" customHeight="1" x14ac:dyDescent="0.3"/>
    <row r="7171" ht="15.75" customHeight="1" x14ac:dyDescent="0.3"/>
    <row r="7172" ht="15.75" customHeight="1" x14ac:dyDescent="0.3"/>
    <row r="7173" ht="15.75" customHeight="1" x14ac:dyDescent="0.3"/>
    <row r="7174" ht="15.75" customHeight="1" x14ac:dyDescent="0.3"/>
    <row r="7175" ht="15.75" customHeight="1" x14ac:dyDescent="0.3"/>
    <row r="7176" ht="15.75" customHeight="1" x14ac:dyDescent="0.3"/>
    <row r="7177" ht="15.75" customHeight="1" x14ac:dyDescent="0.3"/>
    <row r="7178" ht="15.75" customHeight="1" x14ac:dyDescent="0.3"/>
    <row r="7179" ht="15.75" customHeight="1" x14ac:dyDescent="0.3"/>
    <row r="7180" ht="15.75" customHeight="1" x14ac:dyDescent="0.3"/>
    <row r="7181" ht="15.75" customHeight="1" x14ac:dyDescent="0.3"/>
    <row r="7182" ht="15.75" customHeight="1" x14ac:dyDescent="0.3"/>
    <row r="7183" ht="15.75" customHeight="1" x14ac:dyDescent="0.3"/>
    <row r="7184" ht="15.75" customHeight="1" x14ac:dyDescent="0.3"/>
    <row r="7185" ht="15.75" customHeight="1" x14ac:dyDescent="0.3"/>
    <row r="7186" ht="15.75" customHeight="1" x14ac:dyDescent="0.3"/>
    <row r="7187" ht="15.75" customHeight="1" x14ac:dyDescent="0.3"/>
    <row r="7188" ht="15.75" customHeight="1" x14ac:dyDescent="0.3"/>
    <row r="7189" ht="15.75" customHeight="1" x14ac:dyDescent="0.3"/>
    <row r="7190" ht="15.75" customHeight="1" x14ac:dyDescent="0.3"/>
    <row r="7191" ht="15.75" customHeight="1" x14ac:dyDescent="0.3"/>
    <row r="7192" ht="15.75" customHeight="1" x14ac:dyDescent="0.3"/>
    <row r="7193" ht="15.75" customHeight="1" x14ac:dyDescent="0.3"/>
    <row r="7194" ht="15.75" customHeight="1" x14ac:dyDescent="0.3"/>
    <row r="7195" ht="15.75" customHeight="1" x14ac:dyDescent="0.3"/>
    <row r="7196" ht="15.75" customHeight="1" x14ac:dyDescent="0.3"/>
    <row r="7197" ht="15.75" customHeight="1" x14ac:dyDescent="0.3"/>
    <row r="7198" ht="15.75" customHeight="1" x14ac:dyDescent="0.3"/>
    <row r="7199" ht="15.75" customHeight="1" x14ac:dyDescent="0.3"/>
    <row r="7200" ht="15.75" customHeight="1" x14ac:dyDescent="0.3"/>
    <row r="7201" ht="15.75" customHeight="1" x14ac:dyDescent="0.3"/>
    <row r="7202" ht="15.75" customHeight="1" x14ac:dyDescent="0.3"/>
    <row r="7203" ht="15.75" customHeight="1" x14ac:dyDescent="0.3"/>
    <row r="7204" ht="15.75" customHeight="1" x14ac:dyDescent="0.3"/>
    <row r="7205" ht="15.75" customHeight="1" x14ac:dyDescent="0.3"/>
    <row r="7206" ht="15.75" customHeight="1" x14ac:dyDescent="0.3"/>
    <row r="7207" ht="15.75" customHeight="1" x14ac:dyDescent="0.3"/>
    <row r="7208" ht="15.75" customHeight="1" x14ac:dyDescent="0.3"/>
    <row r="7209" ht="15.75" customHeight="1" x14ac:dyDescent="0.3"/>
    <row r="7210" ht="15.75" customHeight="1" x14ac:dyDescent="0.3"/>
    <row r="7211" ht="15.75" customHeight="1" x14ac:dyDescent="0.3"/>
    <row r="7212" ht="15.75" customHeight="1" x14ac:dyDescent="0.3"/>
    <row r="7213" ht="15.75" customHeight="1" x14ac:dyDescent="0.3"/>
    <row r="7214" ht="15.75" customHeight="1" x14ac:dyDescent="0.3"/>
    <row r="7215" ht="15.75" customHeight="1" x14ac:dyDescent="0.3"/>
    <row r="7216" ht="15.75" customHeight="1" x14ac:dyDescent="0.3"/>
    <row r="7217" ht="15.75" customHeight="1" x14ac:dyDescent="0.3"/>
    <row r="7218" ht="15.75" customHeight="1" x14ac:dyDescent="0.3"/>
    <row r="7219" ht="15.75" customHeight="1" x14ac:dyDescent="0.3"/>
    <row r="7220" ht="15.75" customHeight="1" x14ac:dyDescent="0.3"/>
    <row r="7221" ht="15.75" customHeight="1" x14ac:dyDescent="0.3"/>
    <row r="7222" ht="15.75" customHeight="1" x14ac:dyDescent="0.3"/>
    <row r="7223" ht="15.75" customHeight="1" x14ac:dyDescent="0.3"/>
    <row r="7224" ht="15.75" customHeight="1" x14ac:dyDescent="0.3"/>
    <row r="7225" ht="15.75" customHeight="1" x14ac:dyDescent="0.3"/>
    <row r="7226" ht="15.75" customHeight="1" x14ac:dyDescent="0.3"/>
    <row r="7227" ht="15.75" customHeight="1" x14ac:dyDescent="0.3"/>
    <row r="7228" ht="15.75" customHeight="1" x14ac:dyDescent="0.3"/>
    <row r="7229" ht="15.75" customHeight="1" x14ac:dyDescent="0.3"/>
    <row r="7230" ht="15.75" customHeight="1" x14ac:dyDescent="0.3"/>
    <row r="7231" ht="15.75" customHeight="1" x14ac:dyDescent="0.3"/>
    <row r="7232" ht="15.75" customHeight="1" x14ac:dyDescent="0.3"/>
    <row r="7233" ht="15.75" customHeight="1" x14ac:dyDescent="0.3"/>
    <row r="7234" ht="15.75" customHeight="1" x14ac:dyDescent="0.3"/>
    <row r="7235" ht="15.75" customHeight="1" x14ac:dyDescent="0.3"/>
    <row r="7236" ht="15.75" customHeight="1" x14ac:dyDescent="0.3"/>
    <row r="7237" ht="15.75" customHeight="1" x14ac:dyDescent="0.3"/>
    <row r="7238" ht="15.75" customHeight="1" x14ac:dyDescent="0.3"/>
    <row r="7239" ht="15.75" customHeight="1" x14ac:dyDescent="0.3"/>
    <row r="7240" ht="15.75" customHeight="1" x14ac:dyDescent="0.3"/>
    <row r="7241" ht="15.75" customHeight="1" x14ac:dyDescent="0.3"/>
    <row r="7242" ht="15.75" customHeight="1" x14ac:dyDescent="0.3"/>
    <row r="7243" ht="15.75" customHeight="1" x14ac:dyDescent="0.3"/>
    <row r="7244" ht="15.75" customHeight="1" x14ac:dyDescent="0.3"/>
    <row r="7245" ht="15.75" customHeight="1" x14ac:dyDescent="0.3"/>
    <row r="7246" ht="15.75" customHeight="1" x14ac:dyDescent="0.3"/>
    <row r="7247" ht="15.75" customHeight="1" x14ac:dyDescent="0.3"/>
    <row r="7248" ht="15.75" customHeight="1" x14ac:dyDescent="0.3"/>
    <row r="7249" ht="15.75" customHeight="1" x14ac:dyDescent="0.3"/>
    <row r="7250" ht="15.75" customHeight="1" x14ac:dyDescent="0.3"/>
    <row r="7251" ht="15.75" customHeight="1" x14ac:dyDescent="0.3"/>
    <row r="7252" ht="15.75" customHeight="1" x14ac:dyDescent="0.3"/>
    <row r="7253" ht="15.75" customHeight="1" x14ac:dyDescent="0.3"/>
    <row r="7254" ht="15.75" customHeight="1" x14ac:dyDescent="0.3"/>
    <row r="7255" ht="15.75" customHeight="1" x14ac:dyDescent="0.3"/>
    <row r="7256" ht="15.75" customHeight="1" x14ac:dyDescent="0.3"/>
    <row r="7257" ht="15.75" customHeight="1" x14ac:dyDescent="0.3"/>
    <row r="7258" ht="15.75" customHeight="1" x14ac:dyDescent="0.3"/>
    <row r="7259" ht="15.75" customHeight="1" x14ac:dyDescent="0.3"/>
    <row r="7260" ht="15.75" customHeight="1" x14ac:dyDescent="0.3"/>
    <row r="7261" ht="15.75" customHeight="1" x14ac:dyDescent="0.3"/>
    <row r="7262" ht="15.75" customHeight="1" x14ac:dyDescent="0.3"/>
    <row r="7263" ht="15.75" customHeight="1" x14ac:dyDescent="0.3"/>
    <row r="7264" ht="15.75" customHeight="1" x14ac:dyDescent="0.3"/>
    <row r="7265" ht="15.75" customHeight="1" x14ac:dyDescent="0.3"/>
    <row r="7266" ht="15.75" customHeight="1" x14ac:dyDescent="0.3"/>
    <row r="7267" ht="15.75" customHeight="1" x14ac:dyDescent="0.3"/>
    <row r="7268" ht="15.75" customHeight="1" x14ac:dyDescent="0.3"/>
    <row r="7269" ht="15.75" customHeight="1" x14ac:dyDescent="0.3"/>
    <row r="7270" ht="15.75" customHeight="1" x14ac:dyDescent="0.3"/>
    <row r="7271" ht="15.75" customHeight="1" x14ac:dyDescent="0.3"/>
    <row r="7272" ht="15.75" customHeight="1" x14ac:dyDescent="0.3"/>
    <row r="7273" ht="15.75" customHeight="1" x14ac:dyDescent="0.3"/>
    <row r="7274" ht="15.75" customHeight="1" x14ac:dyDescent="0.3"/>
    <row r="7275" ht="15.75" customHeight="1" x14ac:dyDescent="0.3"/>
    <row r="7276" ht="15.75" customHeight="1" x14ac:dyDescent="0.3"/>
    <row r="7277" ht="15.75" customHeight="1" x14ac:dyDescent="0.3"/>
    <row r="7278" ht="15.75" customHeight="1" x14ac:dyDescent="0.3"/>
    <row r="7279" ht="15.75" customHeight="1" x14ac:dyDescent="0.3"/>
    <row r="7280" ht="15.75" customHeight="1" x14ac:dyDescent="0.3"/>
    <row r="7281" ht="15.75" customHeight="1" x14ac:dyDescent="0.3"/>
    <row r="7282" ht="15.75" customHeight="1" x14ac:dyDescent="0.3"/>
    <row r="7283" ht="15.75" customHeight="1" x14ac:dyDescent="0.3"/>
    <row r="7284" ht="15.75" customHeight="1" x14ac:dyDescent="0.3"/>
    <row r="7285" ht="15.75" customHeight="1" x14ac:dyDescent="0.3"/>
    <row r="7286" ht="15.75" customHeight="1" x14ac:dyDescent="0.3"/>
    <row r="7287" ht="15.75" customHeight="1" x14ac:dyDescent="0.3"/>
    <row r="7288" ht="15.75" customHeight="1" x14ac:dyDescent="0.3"/>
    <row r="7289" ht="15.75" customHeight="1" x14ac:dyDescent="0.3"/>
    <row r="7290" ht="15.75" customHeight="1" x14ac:dyDescent="0.3"/>
    <row r="7291" ht="15.75" customHeight="1" x14ac:dyDescent="0.3"/>
    <row r="7292" ht="15.75" customHeight="1" x14ac:dyDescent="0.3"/>
    <row r="7293" ht="15.75" customHeight="1" x14ac:dyDescent="0.3"/>
    <row r="7294" ht="15.75" customHeight="1" x14ac:dyDescent="0.3"/>
    <row r="7295" ht="15.75" customHeight="1" x14ac:dyDescent="0.3"/>
    <row r="7296" ht="15.75" customHeight="1" x14ac:dyDescent="0.3"/>
    <row r="7297" ht="15.75" customHeight="1" x14ac:dyDescent="0.3"/>
    <row r="7298" ht="15.75" customHeight="1" x14ac:dyDescent="0.3"/>
    <row r="7299" ht="15.75" customHeight="1" x14ac:dyDescent="0.3"/>
    <row r="7300" ht="15.75" customHeight="1" x14ac:dyDescent="0.3"/>
    <row r="7301" ht="15.75" customHeight="1" x14ac:dyDescent="0.3"/>
    <row r="7302" ht="15.75" customHeight="1" x14ac:dyDescent="0.3"/>
    <row r="7303" ht="15.75" customHeight="1" x14ac:dyDescent="0.3"/>
    <row r="7304" ht="15.75" customHeight="1" x14ac:dyDescent="0.3"/>
    <row r="7305" ht="15.75" customHeight="1" x14ac:dyDescent="0.3"/>
    <row r="7306" ht="15.75" customHeight="1" x14ac:dyDescent="0.3"/>
    <row r="7307" ht="15.75" customHeight="1" x14ac:dyDescent="0.3"/>
    <row r="7308" ht="15.75" customHeight="1" x14ac:dyDescent="0.3"/>
    <row r="7309" ht="15.75" customHeight="1" x14ac:dyDescent="0.3"/>
    <row r="7310" ht="15.75" customHeight="1" x14ac:dyDescent="0.3"/>
    <row r="7311" ht="15.75" customHeight="1" x14ac:dyDescent="0.3"/>
    <row r="7312" ht="15.75" customHeight="1" x14ac:dyDescent="0.3"/>
    <row r="7313" ht="15.75" customHeight="1" x14ac:dyDescent="0.3"/>
    <row r="7314" ht="15.75" customHeight="1" x14ac:dyDescent="0.3"/>
    <row r="7315" ht="15.75" customHeight="1" x14ac:dyDescent="0.3"/>
    <row r="7316" ht="15.75" customHeight="1" x14ac:dyDescent="0.3"/>
    <row r="7317" ht="15.75" customHeight="1" x14ac:dyDescent="0.3"/>
    <row r="7318" ht="15.75" customHeight="1" x14ac:dyDescent="0.3"/>
    <row r="7319" ht="15.75" customHeight="1" x14ac:dyDescent="0.3"/>
    <row r="7320" ht="15.75" customHeight="1" x14ac:dyDescent="0.3"/>
    <row r="7321" ht="15.75" customHeight="1" x14ac:dyDescent="0.3"/>
    <row r="7322" ht="15.75" customHeight="1" x14ac:dyDescent="0.3"/>
    <row r="7323" ht="15.75" customHeight="1" x14ac:dyDescent="0.3"/>
    <row r="7324" ht="15.75" customHeight="1" x14ac:dyDescent="0.3"/>
    <row r="7325" ht="15.75" customHeight="1" x14ac:dyDescent="0.3"/>
    <row r="7326" ht="15.75" customHeight="1" x14ac:dyDescent="0.3"/>
    <row r="7327" ht="15.75" customHeight="1" x14ac:dyDescent="0.3"/>
    <row r="7328" ht="15.75" customHeight="1" x14ac:dyDescent="0.3"/>
    <row r="7329" ht="15.75" customHeight="1" x14ac:dyDescent="0.3"/>
    <row r="7330" ht="15.75" customHeight="1" x14ac:dyDescent="0.3"/>
    <row r="7331" ht="15.75" customHeight="1" x14ac:dyDescent="0.3"/>
    <row r="7332" ht="15.75" customHeight="1" x14ac:dyDescent="0.3"/>
    <row r="7333" ht="15.75" customHeight="1" x14ac:dyDescent="0.3"/>
    <row r="7334" ht="15.75" customHeight="1" x14ac:dyDescent="0.3"/>
    <row r="7335" ht="15.75" customHeight="1" x14ac:dyDescent="0.3"/>
    <row r="7336" ht="15.75" customHeight="1" x14ac:dyDescent="0.3"/>
    <row r="7337" ht="15.75" customHeight="1" x14ac:dyDescent="0.3"/>
    <row r="7338" ht="15.75" customHeight="1" x14ac:dyDescent="0.3"/>
    <row r="7339" ht="15.75" customHeight="1" x14ac:dyDescent="0.3"/>
    <row r="7340" ht="15.75" customHeight="1" x14ac:dyDescent="0.3"/>
    <row r="7341" ht="15.75" customHeight="1" x14ac:dyDescent="0.3"/>
    <row r="7342" ht="15.75" customHeight="1" x14ac:dyDescent="0.3"/>
    <row r="7343" ht="15.75" customHeight="1" x14ac:dyDescent="0.3"/>
    <row r="7344" ht="15.75" customHeight="1" x14ac:dyDescent="0.3"/>
    <row r="7345" ht="15.75" customHeight="1" x14ac:dyDescent="0.3"/>
    <row r="7346" ht="15.75" customHeight="1" x14ac:dyDescent="0.3"/>
    <row r="7347" ht="15.75" customHeight="1" x14ac:dyDescent="0.3"/>
    <row r="7348" ht="15.75" customHeight="1" x14ac:dyDescent="0.3"/>
    <row r="7349" ht="15.75" customHeight="1" x14ac:dyDescent="0.3"/>
    <row r="7350" ht="15.75" customHeight="1" x14ac:dyDescent="0.3"/>
    <row r="7351" ht="15.75" customHeight="1" x14ac:dyDescent="0.3"/>
    <row r="7352" ht="15.75" customHeight="1" x14ac:dyDescent="0.3"/>
    <row r="7353" ht="15.75" customHeight="1" x14ac:dyDescent="0.3"/>
    <row r="7354" ht="15.75" customHeight="1" x14ac:dyDescent="0.3"/>
    <row r="7355" ht="15.75" customHeight="1" x14ac:dyDescent="0.3"/>
    <row r="7356" ht="15.75" customHeight="1" x14ac:dyDescent="0.3"/>
    <row r="7357" ht="15.75" customHeight="1" x14ac:dyDescent="0.3"/>
    <row r="7358" ht="15.75" customHeight="1" x14ac:dyDescent="0.3"/>
    <row r="7359" ht="15.75" customHeight="1" x14ac:dyDescent="0.3"/>
    <row r="7360" ht="15.75" customHeight="1" x14ac:dyDescent="0.3"/>
    <row r="7361" ht="15.75" customHeight="1" x14ac:dyDescent="0.3"/>
    <row r="7362" ht="15.75" customHeight="1" x14ac:dyDescent="0.3"/>
    <row r="7363" ht="15.75" customHeight="1" x14ac:dyDescent="0.3"/>
    <row r="7364" ht="15.75" customHeight="1" x14ac:dyDescent="0.3"/>
    <row r="7365" ht="15.75" customHeight="1" x14ac:dyDescent="0.3"/>
    <row r="7366" ht="15.75" customHeight="1" x14ac:dyDescent="0.3"/>
    <row r="7367" ht="15.75" customHeight="1" x14ac:dyDescent="0.3"/>
    <row r="7368" ht="15.75" customHeight="1" x14ac:dyDescent="0.3"/>
    <row r="7369" ht="15.75" customHeight="1" x14ac:dyDescent="0.3"/>
    <row r="7370" ht="15.75" customHeight="1" x14ac:dyDescent="0.3"/>
    <row r="7371" ht="15.75" customHeight="1" x14ac:dyDescent="0.3"/>
    <row r="7372" ht="15.75" customHeight="1" x14ac:dyDescent="0.3"/>
    <row r="7373" ht="15.75" customHeight="1" x14ac:dyDescent="0.3"/>
    <row r="7374" ht="15.75" customHeight="1" x14ac:dyDescent="0.3"/>
    <row r="7375" ht="15.75" customHeight="1" x14ac:dyDescent="0.3"/>
    <row r="7376" ht="15.75" customHeight="1" x14ac:dyDescent="0.3"/>
    <row r="7377" ht="15.75" customHeight="1" x14ac:dyDescent="0.3"/>
    <row r="7378" ht="15.75" customHeight="1" x14ac:dyDescent="0.3"/>
    <row r="7379" ht="15.75" customHeight="1" x14ac:dyDescent="0.3"/>
    <row r="7380" ht="15.75" customHeight="1" x14ac:dyDescent="0.3"/>
    <row r="7381" ht="15.75" customHeight="1" x14ac:dyDescent="0.3"/>
    <row r="7382" ht="15.75" customHeight="1" x14ac:dyDescent="0.3"/>
    <row r="7383" ht="15.75" customHeight="1" x14ac:dyDescent="0.3"/>
    <row r="7384" ht="15.75" customHeight="1" x14ac:dyDescent="0.3"/>
    <row r="7385" ht="15.75" customHeight="1" x14ac:dyDescent="0.3"/>
    <row r="7386" ht="15.75" customHeight="1" x14ac:dyDescent="0.3"/>
    <row r="7387" ht="15.75" customHeight="1" x14ac:dyDescent="0.3"/>
    <row r="7388" ht="15.75" customHeight="1" x14ac:dyDescent="0.3"/>
    <row r="7389" ht="15.75" customHeight="1" x14ac:dyDescent="0.3"/>
    <row r="7390" ht="15.75" customHeight="1" x14ac:dyDescent="0.3"/>
    <row r="7391" ht="15.75" customHeight="1" x14ac:dyDescent="0.3"/>
    <row r="7392" ht="15.75" customHeight="1" x14ac:dyDescent="0.3"/>
    <row r="7393" ht="15.75" customHeight="1" x14ac:dyDescent="0.3"/>
    <row r="7394" ht="15.75" customHeight="1" x14ac:dyDescent="0.3"/>
    <row r="7395" ht="15.75" customHeight="1" x14ac:dyDescent="0.3"/>
    <row r="7396" ht="15.75" customHeight="1" x14ac:dyDescent="0.3"/>
    <row r="7397" ht="15.75" customHeight="1" x14ac:dyDescent="0.3"/>
    <row r="7398" ht="15.75" customHeight="1" x14ac:dyDescent="0.3"/>
    <row r="7399" ht="15.75" customHeight="1" x14ac:dyDescent="0.3"/>
    <row r="7400" ht="15.75" customHeight="1" x14ac:dyDescent="0.3"/>
    <row r="7401" ht="15.75" customHeight="1" x14ac:dyDescent="0.3"/>
    <row r="7402" ht="15.75" customHeight="1" x14ac:dyDescent="0.3"/>
    <row r="7403" ht="15.75" customHeight="1" x14ac:dyDescent="0.3"/>
    <row r="7404" ht="15.75" customHeight="1" x14ac:dyDescent="0.3"/>
    <row r="7405" ht="15.75" customHeight="1" x14ac:dyDescent="0.3"/>
    <row r="7406" ht="15.75" customHeight="1" x14ac:dyDescent="0.3"/>
    <row r="7407" ht="15.75" customHeight="1" x14ac:dyDescent="0.3"/>
    <row r="7408" ht="15.75" customHeight="1" x14ac:dyDescent="0.3"/>
    <row r="7409" ht="15.75" customHeight="1" x14ac:dyDescent="0.3"/>
    <row r="7410" ht="15.75" customHeight="1" x14ac:dyDescent="0.3"/>
    <row r="7411" ht="15.75" customHeight="1" x14ac:dyDescent="0.3"/>
    <row r="7412" ht="15.75" customHeight="1" x14ac:dyDescent="0.3"/>
    <row r="7413" ht="15.75" customHeight="1" x14ac:dyDescent="0.3"/>
    <row r="7414" ht="15.75" customHeight="1" x14ac:dyDescent="0.3"/>
    <row r="7415" ht="15.75" customHeight="1" x14ac:dyDescent="0.3"/>
    <row r="7416" ht="15.75" customHeight="1" x14ac:dyDescent="0.3"/>
    <row r="7417" ht="15.75" customHeight="1" x14ac:dyDescent="0.3"/>
    <row r="7418" ht="15.75" customHeight="1" x14ac:dyDescent="0.3"/>
    <row r="7419" ht="15.75" customHeight="1" x14ac:dyDescent="0.3"/>
    <row r="7420" ht="15.75" customHeight="1" x14ac:dyDescent="0.3"/>
    <row r="7421" ht="15.75" customHeight="1" x14ac:dyDescent="0.3"/>
    <row r="7422" ht="15.75" customHeight="1" x14ac:dyDescent="0.3"/>
    <row r="7423" ht="15.75" customHeight="1" x14ac:dyDescent="0.3"/>
    <row r="7424" ht="15.75" customHeight="1" x14ac:dyDescent="0.3"/>
    <row r="7425" ht="15.75" customHeight="1" x14ac:dyDescent="0.3"/>
    <row r="7426" ht="15.75" customHeight="1" x14ac:dyDescent="0.3"/>
    <row r="7427" ht="15.75" customHeight="1" x14ac:dyDescent="0.3"/>
    <row r="7428" ht="15.75" customHeight="1" x14ac:dyDescent="0.3"/>
    <row r="7429" ht="15.75" customHeight="1" x14ac:dyDescent="0.3"/>
    <row r="7430" ht="15.75" customHeight="1" x14ac:dyDescent="0.3"/>
    <row r="7431" ht="15.75" customHeight="1" x14ac:dyDescent="0.3"/>
    <row r="7432" ht="15.75" customHeight="1" x14ac:dyDescent="0.3"/>
    <row r="7433" ht="15.75" customHeight="1" x14ac:dyDescent="0.3"/>
    <row r="7434" ht="15.75" customHeight="1" x14ac:dyDescent="0.3"/>
    <row r="7435" ht="15.75" customHeight="1" x14ac:dyDescent="0.3"/>
    <row r="7436" ht="15.75" customHeight="1" x14ac:dyDescent="0.3"/>
    <row r="7437" ht="15.75" customHeight="1" x14ac:dyDescent="0.3"/>
    <row r="7438" ht="15.75" customHeight="1" x14ac:dyDescent="0.3"/>
    <row r="7439" ht="15.75" customHeight="1" x14ac:dyDescent="0.3"/>
    <row r="7440" ht="15.75" customHeight="1" x14ac:dyDescent="0.3"/>
    <row r="7441" ht="15.75" customHeight="1" x14ac:dyDescent="0.3"/>
    <row r="7442" ht="15.75" customHeight="1" x14ac:dyDescent="0.3"/>
    <row r="7443" ht="15.75" customHeight="1" x14ac:dyDescent="0.3"/>
    <row r="7444" ht="15.75" customHeight="1" x14ac:dyDescent="0.3"/>
    <row r="7445" ht="15.75" customHeight="1" x14ac:dyDescent="0.3"/>
    <row r="7446" ht="15.75" customHeight="1" x14ac:dyDescent="0.3"/>
    <row r="7447" ht="15.75" customHeight="1" x14ac:dyDescent="0.3"/>
    <row r="7448" ht="15.75" customHeight="1" x14ac:dyDescent="0.3"/>
    <row r="7449" ht="15.75" customHeight="1" x14ac:dyDescent="0.3"/>
    <row r="7450" ht="15.75" customHeight="1" x14ac:dyDescent="0.3"/>
    <row r="7451" ht="15.75" customHeight="1" x14ac:dyDescent="0.3"/>
    <row r="7452" ht="15.75" customHeight="1" x14ac:dyDescent="0.3"/>
    <row r="7453" ht="15.75" customHeight="1" x14ac:dyDescent="0.3"/>
    <row r="7454" ht="15.75" customHeight="1" x14ac:dyDescent="0.3"/>
    <row r="7455" ht="15.75" customHeight="1" x14ac:dyDescent="0.3"/>
    <row r="7456" ht="15.75" customHeight="1" x14ac:dyDescent="0.3"/>
    <row r="7457" ht="15.75" customHeight="1" x14ac:dyDescent="0.3"/>
    <row r="7458" ht="15.75" customHeight="1" x14ac:dyDescent="0.3"/>
    <row r="7459" ht="15.75" customHeight="1" x14ac:dyDescent="0.3"/>
    <row r="7460" ht="15.75" customHeight="1" x14ac:dyDescent="0.3"/>
    <row r="7461" ht="15.75" customHeight="1" x14ac:dyDescent="0.3"/>
    <row r="7462" ht="15.75" customHeight="1" x14ac:dyDescent="0.3"/>
    <row r="7463" ht="15.75" customHeight="1" x14ac:dyDescent="0.3"/>
    <row r="7464" ht="15.75" customHeight="1" x14ac:dyDescent="0.3"/>
    <row r="7465" ht="15.75" customHeight="1" x14ac:dyDescent="0.3"/>
    <row r="7466" ht="15.75" customHeight="1" x14ac:dyDescent="0.3"/>
    <row r="7467" ht="15.75" customHeight="1" x14ac:dyDescent="0.3"/>
    <row r="7468" ht="15.75" customHeight="1" x14ac:dyDescent="0.3"/>
    <row r="7469" ht="15.75" customHeight="1" x14ac:dyDescent="0.3"/>
    <row r="7470" ht="15.75" customHeight="1" x14ac:dyDescent="0.3"/>
    <row r="7471" ht="15.75" customHeight="1" x14ac:dyDescent="0.3"/>
    <row r="7472" ht="15.75" customHeight="1" x14ac:dyDescent="0.3"/>
    <row r="7473" ht="15.75" customHeight="1" x14ac:dyDescent="0.3"/>
    <row r="7474" ht="15.75" customHeight="1" x14ac:dyDescent="0.3"/>
    <row r="7475" ht="15.75" customHeight="1" x14ac:dyDescent="0.3"/>
    <row r="7476" ht="15.75" customHeight="1" x14ac:dyDescent="0.3"/>
    <row r="7477" ht="15.75" customHeight="1" x14ac:dyDescent="0.3"/>
    <row r="7478" ht="15.75" customHeight="1" x14ac:dyDescent="0.3"/>
    <row r="7479" ht="15.75" customHeight="1" x14ac:dyDescent="0.3"/>
    <row r="7480" ht="15.75" customHeight="1" x14ac:dyDescent="0.3"/>
    <row r="7481" ht="15.75" customHeight="1" x14ac:dyDescent="0.3"/>
    <row r="7482" ht="15.75" customHeight="1" x14ac:dyDescent="0.3"/>
    <row r="7483" ht="15.75" customHeight="1" x14ac:dyDescent="0.3"/>
    <row r="7484" ht="15.75" customHeight="1" x14ac:dyDescent="0.3"/>
    <row r="7485" ht="15.75" customHeight="1" x14ac:dyDescent="0.3"/>
    <row r="7486" ht="15.75" customHeight="1" x14ac:dyDescent="0.3"/>
    <row r="7487" ht="15.75" customHeight="1" x14ac:dyDescent="0.3"/>
    <row r="7488" ht="15.75" customHeight="1" x14ac:dyDescent="0.3"/>
    <row r="7489" ht="15.75" customHeight="1" x14ac:dyDescent="0.3"/>
    <row r="7490" ht="15.75" customHeight="1" x14ac:dyDescent="0.3"/>
    <row r="7491" ht="15.75" customHeight="1" x14ac:dyDescent="0.3"/>
    <row r="7492" ht="15.75" customHeight="1" x14ac:dyDescent="0.3"/>
    <row r="7493" ht="15.75" customHeight="1" x14ac:dyDescent="0.3"/>
    <row r="7494" ht="15.75" customHeight="1" x14ac:dyDescent="0.3"/>
    <row r="7495" ht="15.75" customHeight="1" x14ac:dyDescent="0.3"/>
    <row r="7496" ht="15.75" customHeight="1" x14ac:dyDescent="0.3"/>
    <row r="7497" ht="15.75" customHeight="1" x14ac:dyDescent="0.3"/>
    <row r="7498" ht="15.75" customHeight="1" x14ac:dyDescent="0.3"/>
    <row r="7499" ht="15.75" customHeight="1" x14ac:dyDescent="0.3"/>
    <row r="7500" ht="15.75" customHeight="1" x14ac:dyDescent="0.3"/>
    <row r="7501" ht="15.75" customHeight="1" x14ac:dyDescent="0.3"/>
    <row r="7502" ht="15.75" customHeight="1" x14ac:dyDescent="0.3"/>
    <row r="7503" ht="15.75" customHeight="1" x14ac:dyDescent="0.3"/>
    <row r="7504" ht="15.75" customHeight="1" x14ac:dyDescent="0.3"/>
    <row r="7505" ht="15.75" customHeight="1" x14ac:dyDescent="0.3"/>
    <row r="7506" ht="15.75" customHeight="1" x14ac:dyDescent="0.3"/>
    <row r="7507" ht="15.75" customHeight="1" x14ac:dyDescent="0.3"/>
    <row r="7508" ht="15.75" customHeight="1" x14ac:dyDescent="0.3"/>
    <row r="7509" ht="15.75" customHeight="1" x14ac:dyDescent="0.3"/>
    <row r="7510" ht="15.75" customHeight="1" x14ac:dyDescent="0.3"/>
    <row r="7511" ht="15.75" customHeight="1" x14ac:dyDescent="0.3"/>
    <row r="7512" ht="15.75" customHeight="1" x14ac:dyDescent="0.3"/>
    <row r="7513" ht="15.75" customHeight="1" x14ac:dyDescent="0.3"/>
    <row r="7514" ht="15.75" customHeight="1" x14ac:dyDescent="0.3"/>
    <row r="7515" ht="15.75" customHeight="1" x14ac:dyDescent="0.3"/>
    <row r="7516" ht="15.75" customHeight="1" x14ac:dyDescent="0.3"/>
    <row r="7517" ht="15.75" customHeight="1" x14ac:dyDescent="0.3"/>
    <row r="7518" ht="15.75" customHeight="1" x14ac:dyDescent="0.3"/>
    <row r="7519" ht="15.75" customHeight="1" x14ac:dyDescent="0.3"/>
    <row r="7520" ht="15.75" customHeight="1" x14ac:dyDescent="0.3"/>
    <row r="7521" ht="15.75" customHeight="1" x14ac:dyDescent="0.3"/>
    <row r="7522" ht="15.75" customHeight="1" x14ac:dyDescent="0.3"/>
    <row r="7523" ht="15.75" customHeight="1" x14ac:dyDescent="0.3"/>
    <row r="7524" ht="15.75" customHeight="1" x14ac:dyDescent="0.3"/>
    <row r="7525" ht="15.75" customHeight="1" x14ac:dyDescent="0.3"/>
    <row r="7526" ht="15.75" customHeight="1" x14ac:dyDescent="0.3"/>
    <row r="7527" ht="15.75" customHeight="1" x14ac:dyDescent="0.3"/>
    <row r="7528" ht="15.75" customHeight="1" x14ac:dyDescent="0.3"/>
    <row r="7529" ht="15.75" customHeight="1" x14ac:dyDescent="0.3"/>
    <row r="7530" ht="15.75" customHeight="1" x14ac:dyDescent="0.3"/>
    <row r="7531" ht="15.75" customHeight="1" x14ac:dyDescent="0.3"/>
    <row r="7532" ht="15.75" customHeight="1" x14ac:dyDescent="0.3"/>
    <row r="7533" ht="15.75" customHeight="1" x14ac:dyDescent="0.3"/>
    <row r="7534" ht="15.75" customHeight="1" x14ac:dyDescent="0.3"/>
    <row r="7535" ht="15.75" customHeight="1" x14ac:dyDescent="0.3"/>
    <row r="7536" ht="15.75" customHeight="1" x14ac:dyDescent="0.3"/>
    <row r="7537" ht="15.75" customHeight="1" x14ac:dyDescent="0.3"/>
    <row r="7538" ht="15.75" customHeight="1" x14ac:dyDescent="0.3"/>
    <row r="7539" ht="15.75" customHeight="1" x14ac:dyDescent="0.3"/>
    <row r="7540" ht="15.75" customHeight="1" x14ac:dyDescent="0.3"/>
    <row r="7541" ht="15.75" customHeight="1" x14ac:dyDescent="0.3"/>
    <row r="7542" ht="15.75" customHeight="1" x14ac:dyDescent="0.3"/>
    <row r="7543" ht="15.75" customHeight="1" x14ac:dyDescent="0.3"/>
    <row r="7544" ht="15.75" customHeight="1" x14ac:dyDescent="0.3"/>
    <row r="7545" ht="15.75" customHeight="1" x14ac:dyDescent="0.3"/>
    <row r="7546" ht="15.75" customHeight="1" x14ac:dyDescent="0.3"/>
    <row r="7547" ht="15.75" customHeight="1" x14ac:dyDescent="0.3"/>
    <row r="7548" ht="15.75" customHeight="1" x14ac:dyDescent="0.3"/>
    <row r="7549" ht="15.75" customHeight="1" x14ac:dyDescent="0.3"/>
    <row r="7550" ht="15.75" customHeight="1" x14ac:dyDescent="0.3"/>
    <row r="7551" ht="15.75" customHeight="1" x14ac:dyDescent="0.3"/>
    <row r="7552" ht="15.75" customHeight="1" x14ac:dyDescent="0.3"/>
    <row r="7553" ht="15.75" customHeight="1" x14ac:dyDescent="0.3"/>
    <row r="7554" ht="15.75" customHeight="1" x14ac:dyDescent="0.3"/>
    <row r="7555" ht="15.75" customHeight="1" x14ac:dyDescent="0.3"/>
    <row r="7556" ht="15.75" customHeight="1" x14ac:dyDescent="0.3"/>
    <row r="7557" ht="15.75" customHeight="1" x14ac:dyDescent="0.3"/>
    <row r="7558" ht="15.75" customHeight="1" x14ac:dyDescent="0.3"/>
    <row r="7559" ht="15.75" customHeight="1" x14ac:dyDescent="0.3"/>
    <row r="7560" ht="15.75" customHeight="1" x14ac:dyDescent="0.3"/>
    <row r="7561" ht="15.75" customHeight="1" x14ac:dyDescent="0.3"/>
    <row r="7562" ht="15.75" customHeight="1" x14ac:dyDescent="0.3"/>
    <row r="7563" ht="15.75" customHeight="1" x14ac:dyDescent="0.3"/>
    <row r="7564" ht="15.75" customHeight="1" x14ac:dyDescent="0.3"/>
    <row r="7565" ht="15.75" customHeight="1" x14ac:dyDescent="0.3"/>
    <row r="7566" ht="15.75" customHeight="1" x14ac:dyDescent="0.3"/>
    <row r="7567" ht="15.75" customHeight="1" x14ac:dyDescent="0.3"/>
    <row r="7568" ht="15.75" customHeight="1" x14ac:dyDescent="0.3"/>
    <row r="7569" ht="15.75" customHeight="1" x14ac:dyDescent="0.3"/>
    <row r="7570" ht="15.75" customHeight="1" x14ac:dyDescent="0.3"/>
    <row r="7571" ht="15.75" customHeight="1" x14ac:dyDescent="0.3"/>
    <row r="7572" ht="15.75" customHeight="1" x14ac:dyDescent="0.3"/>
    <row r="7573" ht="15.75" customHeight="1" x14ac:dyDescent="0.3"/>
    <row r="7574" ht="15.75" customHeight="1" x14ac:dyDescent="0.3"/>
    <row r="7575" ht="15.75" customHeight="1" x14ac:dyDescent="0.3"/>
    <row r="7576" ht="15.75" customHeight="1" x14ac:dyDescent="0.3"/>
    <row r="7577" ht="15.75" customHeight="1" x14ac:dyDescent="0.3"/>
    <row r="7578" ht="15.75" customHeight="1" x14ac:dyDescent="0.3"/>
    <row r="7579" ht="15.75" customHeight="1" x14ac:dyDescent="0.3"/>
    <row r="7580" ht="15.75" customHeight="1" x14ac:dyDescent="0.3"/>
    <row r="7581" ht="15.75" customHeight="1" x14ac:dyDescent="0.3"/>
    <row r="7582" ht="15.75" customHeight="1" x14ac:dyDescent="0.3"/>
    <row r="7583" ht="15.75" customHeight="1" x14ac:dyDescent="0.3"/>
    <row r="7584" ht="15.75" customHeight="1" x14ac:dyDescent="0.3"/>
    <row r="7585" ht="15.75" customHeight="1" x14ac:dyDescent="0.3"/>
    <row r="7586" ht="15.75" customHeight="1" x14ac:dyDescent="0.3"/>
    <row r="7587" ht="15.75" customHeight="1" x14ac:dyDescent="0.3"/>
    <row r="7588" ht="15.75" customHeight="1" x14ac:dyDescent="0.3"/>
    <row r="7589" ht="15.75" customHeight="1" x14ac:dyDescent="0.3"/>
    <row r="7590" ht="15.75" customHeight="1" x14ac:dyDescent="0.3"/>
    <row r="7591" ht="15.75" customHeight="1" x14ac:dyDescent="0.3"/>
    <row r="7592" ht="15.75" customHeight="1" x14ac:dyDescent="0.3"/>
    <row r="7593" ht="15.75" customHeight="1" x14ac:dyDescent="0.3"/>
    <row r="7594" ht="15.75" customHeight="1" x14ac:dyDescent="0.3"/>
    <row r="7595" ht="15.75" customHeight="1" x14ac:dyDescent="0.3"/>
    <row r="7596" ht="15.75" customHeight="1" x14ac:dyDescent="0.3"/>
    <row r="7597" ht="15.75" customHeight="1" x14ac:dyDescent="0.3"/>
    <row r="7598" ht="15.75" customHeight="1" x14ac:dyDescent="0.3"/>
    <row r="7599" ht="15.75" customHeight="1" x14ac:dyDescent="0.3"/>
    <row r="7600" ht="15.75" customHeight="1" x14ac:dyDescent="0.3"/>
    <row r="7601" ht="15.75" customHeight="1" x14ac:dyDescent="0.3"/>
    <row r="7602" ht="15.75" customHeight="1" x14ac:dyDescent="0.3"/>
    <row r="7603" ht="15.75" customHeight="1" x14ac:dyDescent="0.3"/>
    <row r="7604" ht="15.75" customHeight="1" x14ac:dyDescent="0.3"/>
    <row r="7605" ht="15.75" customHeight="1" x14ac:dyDescent="0.3"/>
    <row r="7606" ht="15.75" customHeight="1" x14ac:dyDescent="0.3"/>
    <row r="7607" ht="15.75" customHeight="1" x14ac:dyDescent="0.3"/>
    <row r="7608" ht="15.75" customHeight="1" x14ac:dyDescent="0.3"/>
    <row r="7609" ht="15.75" customHeight="1" x14ac:dyDescent="0.3"/>
    <row r="7610" ht="15.75" customHeight="1" x14ac:dyDescent="0.3"/>
    <row r="7611" ht="15.75" customHeight="1" x14ac:dyDescent="0.3"/>
    <row r="7612" ht="15.75" customHeight="1" x14ac:dyDescent="0.3"/>
    <row r="7613" ht="15.75" customHeight="1" x14ac:dyDescent="0.3"/>
    <row r="7614" ht="15.75" customHeight="1" x14ac:dyDescent="0.3"/>
    <row r="7615" ht="15.75" customHeight="1" x14ac:dyDescent="0.3"/>
    <row r="7616" ht="15.75" customHeight="1" x14ac:dyDescent="0.3"/>
    <row r="7617" ht="15.75" customHeight="1" x14ac:dyDescent="0.3"/>
    <row r="7618" ht="15.75" customHeight="1" x14ac:dyDescent="0.3"/>
    <row r="7619" ht="15.75" customHeight="1" x14ac:dyDescent="0.3"/>
    <row r="7620" ht="15.75" customHeight="1" x14ac:dyDescent="0.3"/>
    <row r="7621" ht="15.75" customHeight="1" x14ac:dyDescent="0.3"/>
    <row r="7622" ht="15.75" customHeight="1" x14ac:dyDescent="0.3"/>
    <row r="7623" ht="15.75" customHeight="1" x14ac:dyDescent="0.3"/>
    <row r="7624" ht="15.75" customHeight="1" x14ac:dyDescent="0.3"/>
    <row r="7625" ht="15.75" customHeight="1" x14ac:dyDescent="0.3"/>
    <row r="7626" ht="15.75" customHeight="1" x14ac:dyDescent="0.3"/>
    <row r="7627" ht="15.75" customHeight="1" x14ac:dyDescent="0.3"/>
    <row r="7628" ht="15.75" customHeight="1" x14ac:dyDescent="0.3"/>
    <row r="7629" ht="15.75" customHeight="1" x14ac:dyDescent="0.3"/>
    <row r="7630" ht="15.75" customHeight="1" x14ac:dyDescent="0.3"/>
    <row r="7631" ht="15.75" customHeight="1" x14ac:dyDescent="0.3"/>
    <row r="7632" ht="15.75" customHeight="1" x14ac:dyDescent="0.3"/>
    <row r="7633" ht="15.75" customHeight="1" x14ac:dyDescent="0.3"/>
    <row r="7634" ht="15.75" customHeight="1" x14ac:dyDescent="0.3"/>
    <row r="7635" ht="15.75" customHeight="1" x14ac:dyDescent="0.3"/>
    <row r="7636" ht="15.75" customHeight="1" x14ac:dyDescent="0.3"/>
    <row r="7637" ht="15.75" customHeight="1" x14ac:dyDescent="0.3"/>
    <row r="7638" ht="15.75" customHeight="1" x14ac:dyDescent="0.3"/>
    <row r="7639" ht="15.75" customHeight="1" x14ac:dyDescent="0.3"/>
    <row r="7640" ht="15.75" customHeight="1" x14ac:dyDescent="0.3"/>
    <row r="7641" ht="15.75" customHeight="1" x14ac:dyDescent="0.3"/>
    <row r="7642" ht="15.75" customHeight="1" x14ac:dyDescent="0.3"/>
    <row r="7643" ht="15.75" customHeight="1" x14ac:dyDescent="0.3"/>
    <row r="7644" ht="15.75" customHeight="1" x14ac:dyDescent="0.3"/>
    <row r="7645" ht="15.75" customHeight="1" x14ac:dyDescent="0.3"/>
    <row r="7646" ht="15.75" customHeight="1" x14ac:dyDescent="0.3"/>
    <row r="7647" ht="15.75" customHeight="1" x14ac:dyDescent="0.3"/>
    <row r="7648" ht="15.75" customHeight="1" x14ac:dyDescent="0.3"/>
    <row r="7649" ht="15.75" customHeight="1" x14ac:dyDescent="0.3"/>
    <row r="7650" ht="15.75" customHeight="1" x14ac:dyDescent="0.3"/>
    <row r="7651" ht="15.75" customHeight="1" x14ac:dyDescent="0.3"/>
    <row r="7652" ht="15.75" customHeight="1" x14ac:dyDescent="0.3"/>
    <row r="7653" ht="15.75" customHeight="1" x14ac:dyDescent="0.3"/>
    <row r="7654" ht="15.75" customHeight="1" x14ac:dyDescent="0.3"/>
    <row r="7655" ht="15.75" customHeight="1" x14ac:dyDescent="0.3"/>
    <row r="7656" ht="15.75" customHeight="1" x14ac:dyDescent="0.3"/>
    <row r="7657" ht="15.75" customHeight="1" x14ac:dyDescent="0.3"/>
    <row r="7658" ht="15.75" customHeight="1" x14ac:dyDescent="0.3"/>
    <row r="7659" ht="15.75" customHeight="1" x14ac:dyDescent="0.3"/>
    <row r="7660" ht="15.75" customHeight="1" x14ac:dyDescent="0.3"/>
    <row r="7661" ht="15.75" customHeight="1" x14ac:dyDescent="0.3"/>
    <row r="7662" ht="15.75" customHeight="1" x14ac:dyDescent="0.3"/>
    <row r="7663" ht="15.75" customHeight="1" x14ac:dyDescent="0.3"/>
    <row r="7664" ht="15.75" customHeight="1" x14ac:dyDescent="0.3"/>
    <row r="7665" ht="15.75" customHeight="1" x14ac:dyDescent="0.3"/>
    <row r="7666" ht="15.75" customHeight="1" x14ac:dyDescent="0.3"/>
    <row r="7667" ht="15.75" customHeight="1" x14ac:dyDescent="0.3"/>
    <row r="7668" ht="15.75" customHeight="1" x14ac:dyDescent="0.3"/>
    <row r="7669" ht="15.75" customHeight="1" x14ac:dyDescent="0.3"/>
    <row r="7670" ht="15.75" customHeight="1" x14ac:dyDescent="0.3"/>
    <row r="7671" ht="15.75" customHeight="1" x14ac:dyDescent="0.3"/>
    <row r="7672" ht="15.75" customHeight="1" x14ac:dyDescent="0.3"/>
    <row r="7673" ht="15.75" customHeight="1" x14ac:dyDescent="0.3"/>
    <row r="7674" ht="15.75" customHeight="1" x14ac:dyDescent="0.3"/>
    <row r="7675" ht="15.75" customHeight="1" x14ac:dyDescent="0.3"/>
    <row r="7676" ht="15.75" customHeight="1" x14ac:dyDescent="0.3"/>
    <row r="7677" ht="15.75" customHeight="1" x14ac:dyDescent="0.3"/>
    <row r="7678" ht="15.75" customHeight="1" x14ac:dyDescent="0.3"/>
    <row r="7679" ht="15.75" customHeight="1" x14ac:dyDescent="0.3"/>
    <row r="7680" ht="15.75" customHeight="1" x14ac:dyDescent="0.3"/>
    <row r="7681" ht="15.75" customHeight="1" x14ac:dyDescent="0.3"/>
    <row r="7682" ht="15.75" customHeight="1" x14ac:dyDescent="0.3"/>
    <row r="7683" ht="15.75" customHeight="1" x14ac:dyDescent="0.3"/>
    <row r="7684" ht="15.75" customHeight="1" x14ac:dyDescent="0.3"/>
    <row r="7685" ht="15.75" customHeight="1" x14ac:dyDescent="0.3"/>
    <row r="7686" ht="15.75" customHeight="1" x14ac:dyDescent="0.3"/>
    <row r="7687" ht="15.75" customHeight="1" x14ac:dyDescent="0.3"/>
    <row r="7688" ht="15.75" customHeight="1" x14ac:dyDescent="0.3"/>
    <row r="7689" ht="15.75" customHeight="1" x14ac:dyDescent="0.3"/>
    <row r="7690" ht="15.75" customHeight="1" x14ac:dyDescent="0.3"/>
    <row r="7691" ht="15.75" customHeight="1" x14ac:dyDescent="0.3"/>
    <row r="7692" ht="15.75" customHeight="1" x14ac:dyDescent="0.3"/>
    <row r="7693" ht="15.75" customHeight="1" x14ac:dyDescent="0.3"/>
    <row r="7694" ht="15.75" customHeight="1" x14ac:dyDescent="0.3"/>
    <row r="7695" ht="15.75" customHeight="1" x14ac:dyDescent="0.3"/>
    <row r="7696" ht="15.75" customHeight="1" x14ac:dyDescent="0.3"/>
    <row r="7697" ht="15.75" customHeight="1" x14ac:dyDescent="0.3"/>
    <row r="7698" ht="15.75" customHeight="1" x14ac:dyDescent="0.3"/>
    <row r="7699" ht="15.75" customHeight="1" x14ac:dyDescent="0.3"/>
    <row r="7700" ht="15.75" customHeight="1" x14ac:dyDescent="0.3"/>
    <row r="7701" ht="15.75" customHeight="1" x14ac:dyDescent="0.3"/>
    <row r="7702" ht="15.75" customHeight="1" x14ac:dyDescent="0.3"/>
    <row r="7703" ht="15.75" customHeight="1" x14ac:dyDescent="0.3"/>
    <row r="7704" ht="15.75" customHeight="1" x14ac:dyDescent="0.3"/>
    <row r="7705" ht="15.75" customHeight="1" x14ac:dyDescent="0.3"/>
    <row r="7706" ht="15.75" customHeight="1" x14ac:dyDescent="0.3"/>
    <row r="7707" ht="15.75" customHeight="1" x14ac:dyDescent="0.3"/>
    <row r="7708" ht="15.75" customHeight="1" x14ac:dyDescent="0.3"/>
    <row r="7709" ht="15.75" customHeight="1" x14ac:dyDescent="0.3"/>
    <row r="7710" ht="15.75" customHeight="1" x14ac:dyDescent="0.3"/>
    <row r="7711" ht="15.75" customHeight="1" x14ac:dyDescent="0.3"/>
    <row r="7712" ht="15.75" customHeight="1" x14ac:dyDescent="0.3"/>
    <row r="7713" ht="15.75" customHeight="1" x14ac:dyDescent="0.3"/>
    <row r="7714" ht="15.75" customHeight="1" x14ac:dyDescent="0.3"/>
    <row r="7715" ht="15.75" customHeight="1" x14ac:dyDescent="0.3"/>
    <row r="7716" ht="15.75" customHeight="1" x14ac:dyDescent="0.3"/>
    <row r="7717" ht="15.75" customHeight="1" x14ac:dyDescent="0.3"/>
    <row r="7718" ht="15.75" customHeight="1" x14ac:dyDescent="0.3"/>
    <row r="7719" ht="15.75" customHeight="1" x14ac:dyDescent="0.3"/>
    <row r="7720" ht="15.75" customHeight="1" x14ac:dyDescent="0.3"/>
    <row r="7721" ht="15.75" customHeight="1" x14ac:dyDescent="0.3"/>
    <row r="7722" ht="15.75" customHeight="1" x14ac:dyDescent="0.3"/>
    <row r="7723" ht="15.75" customHeight="1" x14ac:dyDescent="0.3"/>
    <row r="7724" ht="15.75" customHeight="1" x14ac:dyDescent="0.3"/>
    <row r="7725" ht="15.75" customHeight="1" x14ac:dyDescent="0.3"/>
    <row r="7726" ht="15.75" customHeight="1" x14ac:dyDescent="0.3"/>
    <row r="7727" ht="15.75" customHeight="1" x14ac:dyDescent="0.3"/>
    <row r="7728" ht="15.75" customHeight="1" x14ac:dyDescent="0.3"/>
    <row r="7729" ht="15.75" customHeight="1" x14ac:dyDescent="0.3"/>
    <row r="7730" ht="15.75" customHeight="1" x14ac:dyDescent="0.3"/>
    <row r="7731" ht="15.75" customHeight="1" x14ac:dyDescent="0.3"/>
    <row r="7732" ht="15.75" customHeight="1" x14ac:dyDescent="0.3"/>
    <row r="7733" ht="15.75" customHeight="1" x14ac:dyDescent="0.3"/>
    <row r="7734" ht="15.75" customHeight="1" x14ac:dyDescent="0.3"/>
    <row r="7735" ht="15.75" customHeight="1" x14ac:dyDescent="0.3"/>
    <row r="7736" ht="15.75" customHeight="1" x14ac:dyDescent="0.3"/>
    <row r="7737" ht="15.75" customHeight="1" x14ac:dyDescent="0.3"/>
    <row r="7738" ht="15.75" customHeight="1" x14ac:dyDescent="0.3"/>
    <row r="7739" ht="15.75" customHeight="1" x14ac:dyDescent="0.3"/>
    <row r="7740" ht="15.75" customHeight="1" x14ac:dyDescent="0.3"/>
    <row r="7741" ht="15.75" customHeight="1" x14ac:dyDescent="0.3"/>
    <row r="7742" ht="15.75" customHeight="1" x14ac:dyDescent="0.3"/>
    <row r="7743" ht="15.75" customHeight="1" x14ac:dyDescent="0.3"/>
    <row r="7744" ht="15.75" customHeight="1" x14ac:dyDescent="0.3"/>
    <row r="7745" ht="15.75" customHeight="1" x14ac:dyDescent="0.3"/>
    <row r="7746" ht="15.75" customHeight="1" x14ac:dyDescent="0.3"/>
    <row r="7747" ht="15.75" customHeight="1" x14ac:dyDescent="0.3"/>
    <row r="7748" ht="15.75" customHeight="1" x14ac:dyDescent="0.3"/>
    <row r="7749" ht="15.75" customHeight="1" x14ac:dyDescent="0.3"/>
    <row r="7750" ht="15.75" customHeight="1" x14ac:dyDescent="0.3"/>
    <row r="7751" ht="15.75" customHeight="1" x14ac:dyDescent="0.3"/>
    <row r="7752" ht="15.75" customHeight="1" x14ac:dyDescent="0.3"/>
    <row r="7753" ht="15.75" customHeight="1" x14ac:dyDescent="0.3"/>
    <row r="7754" ht="15.75" customHeight="1" x14ac:dyDescent="0.3"/>
    <row r="7755" ht="15.75" customHeight="1" x14ac:dyDescent="0.3"/>
    <row r="7756" ht="15.75" customHeight="1" x14ac:dyDescent="0.3"/>
    <row r="7757" ht="15.75" customHeight="1" x14ac:dyDescent="0.3"/>
    <row r="7758" ht="15.75" customHeight="1" x14ac:dyDescent="0.3"/>
    <row r="7759" ht="15.75" customHeight="1" x14ac:dyDescent="0.3"/>
    <row r="7760" ht="15.75" customHeight="1" x14ac:dyDescent="0.3"/>
    <row r="7761" ht="15.75" customHeight="1" x14ac:dyDescent="0.3"/>
    <row r="7762" ht="15.75" customHeight="1" x14ac:dyDescent="0.3"/>
    <row r="7763" ht="15.75" customHeight="1" x14ac:dyDescent="0.3"/>
    <row r="7764" ht="15.75" customHeight="1" x14ac:dyDescent="0.3"/>
    <row r="7765" ht="15.75" customHeight="1" x14ac:dyDescent="0.3"/>
    <row r="7766" ht="15.75" customHeight="1" x14ac:dyDescent="0.3"/>
    <row r="7767" ht="15.75" customHeight="1" x14ac:dyDescent="0.3"/>
    <row r="7768" ht="15.75" customHeight="1" x14ac:dyDescent="0.3"/>
    <row r="7769" ht="15.75" customHeight="1" x14ac:dyDescent="0.3"/>
    <row r="7770" ht="15.75" customHeight="1" x14ac:dyDescent="0.3"/>
    <row r="7771" ht="15.75" customHeight="1" x14ac:dyDescent="0.3"/>
    <row r="7772" ht="15.75" customHeight="1" x14ac:dyDescent="0.3"/>
    <row r="7773" ht="15.75" customHeight="1" x14ac:dyDescent="0.3"/>
    <row r="7774" ht="15.75" customHeight="1" x14ac:dyDescent="0.3"/>
    <row r="7775" ht="15.75" customHeight="1" x14ac:dyDescent="0.3"/>
    <row r="7776" ht="15.75" customHeight="1" x14ac:dyDescent="0.3"/>
    <row r="7777" ht="15.75" customHeight="1" x14ac:dyDescent="0.3"/>
    <row r="7778" ht="15.75" customHeight="1" x14ac:dyDescent="0.3"/>
    <row r="7779" ht="15.75" customHeight="1" x14ac:dyDescent="0.3"/>
    <row r="7780" ht="15.75" customHeight="1" x14ac:dyDescent="0.3"/>
    <row r="7781" ht="15.75" customHeight="1" x14ac:dyDescent="0.3"/>
    <row r="7782" ht="15.75" customHeight="1" x14ac:dyDescent="0.3"/>
    <row r="7783" ht="15.75" customHeight="1" x14ac:dyDescent="0.3"/>
    <row r="7784" ht="15.75" customHeight="1" x14ac:dyDescent="0.3"/>
    <row r="7785" ht="15.75" customHeight="1" x14ac:dyDescent="0.3"/>
    <row r="7786" ht="15.75" customHeight="1" x14ac:dyDescent="0.3"/>
    <row r="7787" ht="15.75" customHeight="1" x14ac:dyDescent="0.3"/>
    <row r="7788" ht="15.75" customHeight="1" x14ac:dyDescent="0.3"/>
    <row r="7789" ht="15.75" customHeight="1" x14ac:dyDescent="0.3"/>
    <row r="7790" ht="15.75" customHeight="1" x14ac:dyDescent="0.3"/>
    <row r="7791" ht="15.75" customHeight="1" x14ac:dyDescent="0.3"/>
    <row r="7792" ht="15.75" customHeight="1" x14ac:dyDescent="0.3"/>
    <row r="7793" ht="15.75" customHeight="1" x14ac:dyDescent="0.3"/>
    <row r="7794" ht="15.75" customHeight="1" x14ac:dyDescent="0.3"/>
    <row r="7795" ht="15.75" customHeight="1" x14ac:dyDescent="0.3"/>
    <row r="7796" ht="15.75" customHeight="1" x14ac:dyDescent="0.3"/>
    <row r="7797" ht="15.75" customHeight="1" x14ac:dyDescent="0.3"/>
    <row r="7798" ht="15.75" customHeight="1" x14ac:dyDescent="0.3"/>
    <row r="7799" ht="15.75" customHeight="1" x14ac:dyDescent="0.3"/>
    <row r="7800" ht="15.75" customHeight="1" x14ac:dyDescent="0.3"/>
    <row r="7801" ht="15.75" customHeight="1" x14ac:dyDescent="0.3"/>
    <row r="7802" ht="15.75" customHeight="1" x14ac:dyDescent="0.3"/>
    <row r="7803" ht="15.75" customHeight="1" x14ac:dyDescent="0.3"/>
    <row r="7804" ht="15.75" customHeight="1" x14ac:dyDescent="0.3"/>
    <row r="7805" ht="15.75" customHeight="1" x14ac:dyDescent="0.3"/>
    <row r="7806" ht="15.75" customHeight="1" x14ac:dyDescent="0.3"/>
    <row r="7807" ht="15.75" customHeight="1" x14ac:dyDescent="0.3"/>
    <row r="7808" ht="15.75" customHeight="1" x14ac:dyDescent="0.3"/>
    <row r="7809" ht="15.75" customHeight="1" x14ac:dyDescent="0.3"/>
    <row r="7810" ht="15.75" customHeight="1" x14ac:dyDescent="0.3"/>
    <row r="7811" ht="15.75" customHeight="1" x14ac:dyDescent="0.3"/>
    <row r="7812" ht="15.75" customHeight="1" x14ac:dyDescent="0.3"/>
    <row r="7813" ht="15.75" customHeight="1" x14ac:dyDescent="0.3"/>
    <row r="7814" ht="15.75" customHeight="1" x14ac:dyDescent="0.3"/>
    <row r="7815" ht="15.75" customHeight="1" x14ac:dyDescent="0.3"/>
    <row r="7816" ht="15.75" customHeight="1" x14ac:dyDescent="0.3"/>
    <row r="7817" ht="15.75" customHeight="1" x14ac:dyDescent="0.3"/>
    <row r="7818" ht="15.75" customHeight="1" x14ac:dyDescent="0.3"/>
    <row r="7819" ht="15.75" customHeight="1" x14ac:dyDescent="0.3"/>
    <row r="7820" ht="15.75" customHeight="1" x14ac:dyDescent="0.3"/>
    <row r="7821" ht="15.75" customHeight="1" x14ac:dyDescent="0.3"/>
    <row r="7822" ht="15.75" customHeight="1" x14ac:dyDescent="0.3"/>
    <row r="7823" ht="15.75" customHeight="1" x14ac:dyDescent="0.3"/>
    <row r="7824" ht="15.75" customHeight="1" x14ac:dyDescent="0.3"/>
    <row r="7825" ht="15.75" customHeight="1" x14ac:dyDescent="0.3"/>
    <row r="7826" ht="15.75" customHeight="1" x14ac:dyDescent="0.3"/>
    <row r="7827" ht="15.75" customHeight="1" x14ac:dyDescent="0.3"/>
    <row r="7828" ht="15.75" customHeight="1" x14ac:dyDescent="0.3"/>
    <row r="7829" ht="15.75" customHeight="1" x14ac:dyDescent="0.3"/>
    <row r="7830" ht="15.75" customHeight="1" x14ac:dyDescent="0.3"/>
    <row r="7831" ht="15.75" customHeight="1" x14ac:dyDescent="0.3"/>
    <row r="7832" ht="15.75" customHeight="1" x14ac:dyDescent="0.3"/>
    <row r="7833" ht="15.75" customHeight="1" x14ac:dyDescent="0.3"/>
    <row r="7834" ht="15.75" customHeight="1" x14ac:dyDescent="0.3"/>
    <row r="7835" ht="15.75" customHeight="1" x14ac:dyDescent="0.3"/>
    <row r="7836" ht="15.75" customHeight="1" x14ac:dyDescent="0.3"/>
    <row r="7837" ht="15.75" customHeight="1" x14ac:dyDescent="0.3"/>
    <row r="7838" ht="15.75" customHeight="1" x14ac:dyDescent="0.3"/>
    <row r="7839" ht="15.75" customHeight="1" x14ac:dyDescent="0.3"/>
    <row r="7840" ht="15.75" customHeight="1" x14ac:dyDescent="0.3"/>
    <row r="7841" ht="15.75" customHeight="1" x14ac:dyDescent="0.3"/>
    <row r="7842" ht="15.75" customHeight="1" x14ac:dyDescent="0.3"/>
    <row r="7843" ht="15.75" customHeight="1" x14ac:dyDescent="0.3"/>
    <row r="7844" ht="15.75" customHeight="1" x14ac:dyDescent="0.3"/>
    <row r="7845" ht="15.75" customHeight="1" x14ac:dyDescent="0.3"/>
    <row r="7846" ht="15.75" customHeight="1" x14ac:dyDescent="0.3"/>
    <row r="7847" ht="15.75" customHeight="1" x14ac:dyDescent="0.3"/>
    <row r="7848" ht="15.75" customHeight="1" x14ac:dyDescent="0.3"/>
    <row r="7849" ht="15.75" customHeight="1" x14ac:dyDescent="0.3"/>
    <row r="7850" ht="15.75" customHeight="1" x14ac:dyDescent="0.3"/>
    <row r="7851" ht="15.75" customHeight="1" x14ac:dyDescent="0.3"/>
    <row r="7852" ht="15.75" customHeight="1" x14ac:dyDescent="0.3"/>
    <row r="7853" ht="15.75" customHeight="1" x14ac:dyDescent="0.3"/>
    <row r="7854" ht="15.75" customHeight="1" x14ac:dyDescent="0.3"/>
    <row r="7855" ht="15.75" customHeight="1" x14ac:dyDescent="0.3"/>
    <row r="7856" ht="15.75" customHeight="1" x14ac:dyDescent="0.3"/>
    <row r="7857" ht="15.75" customHeight="1" x14ac:dyDescent="0.3"/>
    <row r="7858" ht="15.75" customHeight="1" x14ac:dyDescent="0.3"/>
    <row r="7859" ht="15.75" customHeight="1" x14ac:dyDescent="0.3"/>
    <row r="7860" ht="15.75" customHeight="1" x14ac:dyDescent="0.3"/>
    <row r="7861" ht="15.75" customHeight="1" x14ac:dyDescent="0.3"/>
    <row r="7862" ht="15.75" customHeight="1" x14ac:dyDescent="0.3"/>
    <row r="7863" ht="15.75" customHeight="1" x14ac:dyDescent="0.3"/>
    <row r="7864" ht="15.75" customHeight="1" x14ac:dyDescent="0.3"/>
    <row r="7865" ht="15.75" customHeight="1" x14ac:dyDescent="0.3"/>
    <row r="7866" ht="15.75" customHeight="1" x14ac:dyDescent="0.3"/>
    <row r="7867" ht="15.75" customHeight="1" x14ac:dyDescent="0.3"/>
    <row r="7868" ht="15.75" customHeight="1" x14ac:dyDescent="0.3"/>
    <row r="7869" ht="15.75" customHeight="1" x14ac:dyDescent="0.3"/>
    <row r="7870" ht="15.75" customHeight="1" x14ac:dyDescent="0.3"/>
    <row r="7871" ht="15.75" customHeight="1" x14ac:dyDescent="0.3"/>
    <row r="7872" ht="15.75" customHeight="1" x14ac:dyDescent="0.3"/>
    <row r="7873" ht="15.75" customHeight="1" x14ac:dyDescent="0.3"/>
    <row r="7874" ht="15.75" customHeight="1" x14ac:dyDescent="0.3"/>
    <row r="7875" ht="15.75" customHeight="1" x14ac:dyDescent="0.3"/>
    <row r="7876" ht="15.75" customHeight="1" x14ac:dyDescent="0.3"/>
    <row r="7877" ht="15.75" customHeight="1" x14ac:dyDescent="0.3"/>
    <row r="7878" ht="15.75" customHeight="1" x14ac:dyDescent="0.3"/>
    <row r="7879" ht="15.75" customHeight="1" x14ac:dyDescent="0.3"/>
    <row r="7880" ht="15.75" customHeight="1" x14ac:dyDescent="0.3"/>
    <row r="7881" ht="15.75" customHeight="1" x14ac:dyDescent="0.3"/>
    <row r="7882" ht="15.75" customHeight="1" x14ac:dyDescent="0.3"/>
    <row r="7883" ht="15.75" customHeight="1" x14ac:dyDescent="0.3"/>
    <row r="7884" ht="15.75" customHeight="1" x14ac:dyDescent="0.3"/>
    <row r="7885" ht="15.75" customHeight="1" x14ac:dyDescent="0.3"/>
    <row r="7886" ht="15.75" customHeight="1" x14ac:dyDescent="0.3"/>
    <row r="7887" ht="15.75" customHeight="1" x14ac:dyDescent="0.3"/>
    <row r="7888" ht="15.75" customHeight="1" x14ac:dyDescent="0.3"/>
    <row r="7889" ht="15.75" customHeight="1" x14ac:dyDescent="0.3"/>
    <row r="7890" ht="15.75" customHeight="1" x14ac:dyDescent="0.3"/>
    <row r="7891" ht="15.75" customHeight="1" x14ac:dyDescent="0.3"/>
    <row r="7892" ht="15.75" customHeight="1" x14ac:dyDescent="0.3"/>
    <row r="7893" ht="15.75" customHeight="1" x14ac:dyDescent="0.3"/>
    <row r="7894" ht="15.75" customHeight="1" x14ac:dyDescent="0.3"/>
    <row r="7895" ht="15.75" customHeight="1" x14ac:dyDescent="0.3"/>
    <row r="7896" ht="15.75" customHeight="1" x14ac:dyDescent="0.3"/>
    <row r="7897" ht="15.75" customHeight="1" x14ac:dyDescent="0.3"/>
    <row r="7898" ht="15.75" customHeight="1" x14ac:dyDescent="0.3"/>
    <row r="7899" ht="15.75" customHeight="1" x14ac:dyDescent="0.3"/>
    <row r="7900" ht="15.75" customHeight="1" x14ac:dyDescent="0.3"/>
    <row r="7901" ht="15.75" customHeight="1" x14ac:dyDescent="0.3"/>
    <row r="7902" ht="15.75" customHeight="1" x14ac:dyDescent="0.3"/>
    <row r="7903" ht="15.75" customHeight="1" x14ac:dyDescent="0.3"/>
    <row r="7904" ht="15.75" customHeight="1" x14ac:dyDescent="0.3"/>
    <row r="7905" ht="15.75" customHeight="1" x14ac:dyDescent="0.3"/>
    <row r="7906" ht="15.75" customHeight="1" x14ac:dyDescent="0.3"/>
    <row r="7907" ht="15.75" customHeight="1" x14ac:dyDescent="0.3"/>
    <row r="7908" ht="15.75" customHeight="1" x14ac:dyDescent="0.3"/>
    <row r="7909" ht="15.75" customHeight="1" x14ac:dyDescent="0.3"/>
    <row r="7910" ht="15.75" customHeight="1" x14ac:dyDescent="0.3"/>
    <row r="7911" ht="15.75" customHeight="1" x14ac:dyDescent="0.3"/>
    <row r="7912" ht="15.75" customHeight="1" x14ac:dyDescent="0.3"/>
    <row r="7913" ht="15.75" customHeight="1" x14ac:dyDescent="0.3"/>
    <row r="7914" ht="15.75" customHeight="1" x14ac:dyDescent="0.3"/>
    <row r="7915" ht="15.75" customHeight="1" x14ac:dyDescent="0.3"/>
    <row r="7916" ht="15.75" customHeight="1" x14ac:dyDescent="0.3"/>
    <row r="7917" ht="15.75" customHeight="1" x14ac:dyDescent="0.3"/>
    <row r="7918" ht="15.75" customHeight="1" x14ac:dyDescent="0.3"/>
    <row r="7919" ht="15.75" customHeight="1" x14ac:dyDescent="0.3"/>
    <row r="7920" ht="15.75" customHeight="1" x14ac:dyDescent="0.3"/>
    <row r="7921" ht="15.75" customHeight="1" x14ac:dyDescent="0.3"/>
    <row r="7922" ht="15.75" customHeight="1" x14ac:dyDescent="0.3"/>
    <row r="7923" ht="15.75" customHeight="1" x14ac:dyDescent="0.3"/>
    <row r="7924" ht="15.75" customHeight="1" x14ac:dyDescent="0.3"/>
    <row r="7925" ht="15.75" customHeight="1" x14ac:dyDescent="0.3"/>
    <row r="7926" ht="15.75" customHeight="1" x14ac:dyDescent="0.3"/>
    <row r="7927" ht="15.75" customHeight="1" x14ac:dyDescent="0.3"/>
    <row r="7928" ht="15.75" customHeight="1" x14ac:dyDescent="0.3"/>
    <row r="7929" ht="15.75" customHeight="1" x14ac:dyDescent="0.3"/>
    <row r="7930" ht="15.75" customHeight="1" x14ac:dyDescent="0.3"/>
    <row r="7931" ht="15.75" customHeight="1" x14ac:dyDescent="0.3"/>
    <row r="7932" ht="15.75" customHeight="1" x14ac:dyDescent="0.3"/>
    <row r="7933" ht="15.75" customHeight="1" x14ac:dyDescent="0.3"/>
    <row r="7934" ht="15.75" customHeight="1" x14ac:dyDescent="0.3"/>
    <row r="7935" ht="15.75" customHeight="1" x14ac:dyDescent="0.3"/>
    <row r="7936" ht="15.75" customHeight="1" x14ac:dyDescent="0.3"/>
    <row r="7937" ht="15.75" customHeight="1" x14ac:dyDescent="0.3"/>
    <row r="7938" ht="15.75" customHeight="1" x14ac:dyDescent="0.3"/>
    <row r="7939" ht="15.75" customHeight="1" x14ac:dyDescent="0.3"/>
    <row r="7940" ht="15.75" customHeight="1" x14ac:dyDescent="0.3"/>
    <row r="7941" ht="15.75" customHeight="1" x14ac:dyDescent="0.3"/>
    <row r="7942" ht="15.75" customHeight="1" x14ac:dyDescent="0.3"/>
    <row r="7943" ht="15.75" customHeight="1" x14ac:dyDescent="0.3"/>
    <row r="7944" ht="15.75" customHeight="1" x14ac:dyDescent="0.3"/>
    <row r="7945" ht="15.75" customHeight="1" x14ac:dyDescent="0.3"/>
    <row r="7946" ht="15.75" customHeight="1" x14ac:dyDescent="0.3"/>
    <row r="7947" ht="15.75" customHeight="1" x14ac:dyDescent="0.3"/>
    <row r="7948" ht="15.75" customHeight="1" x14ac:dyDescent="0.3"/>
    <row r="7949" ht="15.75" customHeight="1" x14ac:dyDescent="0.3"/>
    <row r="7950" ht="15.75" customHeight="1" x14ac:dyDescent="0.3"/>
    <row r="7951" ht="15.75" customHeight="1" x14ac:dyDescent="0.3"/>
    <row r="7952" ht="15.75" customHeight="1" x14ac:dyDescent="0.3"/>
    <row r="7953" ht="15.75" customHeight="1" x14ac:dyDescent="0.3"/>
    <row r="7954" ht="15.75" customHeight="1" x14ac:dyDescent="0.3"/>
    <row r="7955" ht="15.75" customHeight="1" x14ac:dyDescent="0.3"/>
    <row r="7956" ht="15.75" customHeight="1" x14ac:dyDescent="0.3"/>
    <row r="7957" ht="15.75" customHeight="1" x14ac:dyDescent="0.3"/>
    <row r="7958" ht="15.75" customHeight="1" x14ac:dyDescent="0.3"/>
    <row r="7959" ht="15.75" customHeight="1" x14ac:dyDescent="0.3"/>
    <row r="7960" ht="15.75" customHeight="1" x14ac:dyDescent="0.3"/>
    <row r="7961" ht="15.75" customHeight="1" x14ac:dyDescent="0.3"/>
    <row r="7962" ht="15.75" customHeight="1" x14ac:dyDescent="0.3"/>
    <row r="7963" ht="15.75" customHeight="1" x14ac:dyDescent="0.3"/>
    <row r="7964" ht="15.75" customHeight="1" x14ac:dyDescent="0.3"/>
    <row r="7965" ht="15.75" customHeight="1" x14ac:dyDescent="0.3"/>
    <row r="7966" ht="15.75" customHeight="1" x14ac:dyDescent="0.3"/>
    <row r="7967" ht="15.75" customHeight="1" x14ac:dyDescent="0.3"/>
    <row r="7968" ht="15.75" customHeight="1" x14ac:dyDescent="0.3"/>
    <row r="7969" ht="15.75" customHeight="1" x14ac:dyDescent="0.3"/>
    <row r="7970" ht="15.75" customHeight="1" x14ac:dyDescent="0.3"/>
    <row r="7971" ht="15.75" customHeight="1" x14ac:dyDescent="0.3"/>
    <row r="7972" ht="15.75" customHeight="1" x14ac:dyDescent="0.3"/>
    <row r="7973" ht="15.75" customHeight="1" x14ac:dyDescent="0.3"/>
    <row r="7974" ht="15.75" customHeight="1" x14ac:dyDescent="0.3"/>
    <row r="7975" ht="15.75" customHeight="1" x14ac:dyDescent="0.3"/>
    <row r="7976" ht="15.75" customHeight="1" x14ac:dyDescent="0.3"/>
    <row r="7977" ht="15.75" customHeight="1" x14ac:dyDescent="0.3"/>
    <row r="7978" ht="15.75" customHeight="1" x14ac:dyDescent="0.3"/>
    <row r="7979" ht="15.75" customHeight="1" x14ac:dyDescent="0.3"/>
    <row r="7980" ht="15.75" customHeight="1" x14ac:dyDescent="0.3"/>
    <row r="7981" ht="15.75" customHeight="1" x14ac:dyDescent="0.3"/>
    <row r="7982" ht="15.75" customHeight="1" x14ac:dyDescent="0.3"/>
    <row r="7983" ht="15.75" customHeight="1" x14ac:dyDescent="0.3"/>
    <row r="7984" ht="15.75" customHeight="1" x14ac:dyDescent="0.3"/>
    <row r="7985" ht="15.75" customHeight="1" x14ac:dyDescent="0.3"/>
    <row r="7986" ht="15.75" customHeight="1" x14ac:dyDescent="0.3"/>
    <row r="7987" ht="15.75" customHeight="1" x14ac:dyDescent="0.3"/>
    <row r="7988" ht="15.75" customHeight="1" x14ac:dyDescent="0.3"/>
    <row r="7989" ht="15.75" customHeight="1" x14ac:dyDescent="0.3"/>
    <row r="7990" ht="15.75" customHeight="1" x14ac:dyDescent="0.3"/>
    <row r="7991" ht="15.75" customHeight="1" x14ac:dyDescent="0.3"/>
    <row r="7992" ht="15.75" customHeight="1" x14ac:dyDescent="0.3"/>
    <row r="7993" ht="15.75" customHeight="1" x14ac:dyDescent="0.3"/>
    <row r="7994" ht="15.75" customHeight="1" x14ac:dyDescent="0.3"/>
    <row r="7995" ht="15.75" customHeight="1" x14ac:dyDescent="0.3"/>
    <row r="7996" ht="15.75" customHeight="1" x14ac:dyDescent="0.3"/>
    <row r="7997" ht="15.75" customHeight="1" x14ac:dyDescent="0.3"/>
    <row r="7998" ht="15.75" customHeight="1" x14ac:dyDescent="0.3"/>
    <row r="7999" ht="15.75" customHeight="1" x14ac:dyDescent="0.3"/>
    <row r="8000" ht="15.75" customHeight="1" x14ac:dyDescent="0.3"/>
    <row r="8001" ht="15.75" customHeight="1" x14ac:dyDescent="0.3"/>
    <row r="8002" ht="15.75" customHeight="1" x14ac:dyDescent="0.3"/>
    <row r="8003" ht="15.75" customHeight="1" x14ac:dyDescent="0.3"/>
    <row r="8004" ht="15.75" customHeight="1" x14ac:dyDescent="0.3"/>
    <row r="8005" ht="15.75" customHeight="1" x14ac:dyDescent="0.3"/>
    <row r="8006" ht="15.75" customHeight="1" x14ac:dyDescent="0.3"/>
    <row r="8007" ht="15.75" customHeight="1" x14ac:dyDescent="0.3"/>
    <row r="8008" ht="15.75" customHeight="1" x14ac:dyDescent="0.3"/>
    <row r="8009" ht="15.75" customHeight="1" x14ac:dyDescent="0.3"/>
    <row r="8010" ht="15.75" customHeight="1" x14ac:dyDescent="0.3"/>
    <row r="8011" ht="15.75" customHeight="1" x14ac:dyDescent="0.3"/>
    <row r="8012" ht="15.75" customHeight="1" x14ac:dyDescent="0.3"/>
    <row r="8013" ht="15.75" customHeight="1" x14ac:dyDescent="0.3"/>
    <row r="8014" ht="15.75" customHeight="1" x14ac:dyDescent="0.3"/>
    <row r="8015" ht="15.75" customHeight="1" x14ac:dyDescent="0.3"/>
    <row r="8016" ht="15.75" customHeight="1" x14ac:dyDescent="0.3"/>
    <row r="8017" ht="15.75" customHeight="1" x14ac:dyDescent="0.3"/>
    <row r="8018" ht="15.75" customHeight="1" x14ac:dyDescent="0.3"/>
    <row r="8019" ht="15.75" customHeight="1" x14ac:dyDescent="0.3"/>
    <row r="8020" ht="15.75" customHeight="1" x14ac:dyDescent="0.3"/>
    <row r="8021" ht="15.75" customHeight="1" x14ac:dyDescent="0.3"/>
    <row r="8022" ht="15.75" customHeight="1" x14ac:dyDescent="0.3"/>
    <row r="8023" ht="15.75" customHeight="1" x14ac:dyDescent="0.3"/>
    <row r="8024" ht="15.75" customHeight="1" x14ac:dyDescent="0.3"/>
    <row r="8025" ht="15.75" customHeight="1" x14ac:dyDescent="0.3"/>
    <row r="8026" ht="15.75" customHeight="1" x14ac:dyDescent="0.3"/>
    <row r="8027" ht="15.75" customHeight="1" x14ac:dyDescent="0.3"/>
    <row r="8028" ht="15.75" customHeight="1" x14ac:dyDescent="0.3"/>
    <row r="8029" ht="15.75" customHeight="1" x14ac:dyDescent="0.3"/>
    <row r="8030" ht="15.75" customHeight="1" x14ac:dyDescent="0.3"/>
    <row r="8031" ht="15.75" customHeight="1" x14ac:dyDescent="0.3"/>
    <row r="8032" ht="15.75" customHeight="1" x14ac:dyDescent="0.3"/>
    <row r="8033" ht="15.75" customHeight="1" x14ac:dyDescent="0.3"/>
    <row r="8034" ht="15.75" customHeight="1" x14ac:dyDescent="0.3"/>
    <row r="8035" ht="15.75" customHeight="1" x14ac:dyDescent="0.3"/>
    <row r="8036" ht="15.75" customHeight="1" x14ac:dyDescent="0.3"/>
    <row r="8037" ht="15.75" customHeight="1" x14ac:dyDescent="0.3"/>
    <row r="8038" ht="15.75" customHeight="1" x14ac:dyDescent="0.3"/>
    <row r="8039" ht="15.75" customHeight="1" x14ac:dyDescent="0.3"/>
    <row r="8040" ht="15.75" customHeight="1" x14ac:dyDescent="0.3"/>
    <row r="8041" ht="15.75" customHeight="1" x14ac:dyDescent="0.3"/>
    <row r="8042" ht="15.75" customHeight="1" x14ac:dyDescent="0.3"/>
    <row r="8043" ht="15.75" customHeight="1" x14ac:dyDescent="0.3"/>
    <row r="8044" ht="15.75" customHeight="1" x14ac:dyDescent="0.3"/>
    <row r="8045" ht="15.75" customHeight="1" x14ac:dyDescent="0.3"/>
    <row r="8046" ht="15.75" customHeight="1" x14ac:dyDescent="0.3"/>
    <row r="8047" ht="15.75" customHeight="1" x14ac:dyDescent="0.3"/>
    <row r="8048" ht="15.75" customHeight="1" x14ac:dyDescent="0.3"/>
    <row r="8049" ht="15.75" customHeight="1" x14ac:dyDescent="0.3"/>
    <row r="8050" ht="15.75" customHeight="1" x14ac:dyDescent="0.3"/>
    <row r="8051" ht="15.75" customHeight="1" x14ac:dyDescent="0.3"/>
    <row r="8052" ht="15.75" customHeight="1" x14ac:dyDescent="0.3"/>
    <row r="8053" ht="15.75" customHeight="1" x14ac:dyDescent="0.3"/>
    <row r="8054" ht="15.75" customHeight="1" x14ac:dyDescent="0.3"/>
    <row r="8055" ht="15.75" customHeight="1" x14ac:dyDescent="0.3"/>
    <row r="8056" ht="15.75" customHeight="1" x14ac:dyDescent="0.3"/>
    <row r="8057" ht="15.75" customHeight="1" x14ac:dyDescent="0.3"/>
    <row r="8058" ht="15.75" customHeight="1" x14ac:dyDescent="0.3"/>
    <row r="8059" ht="15.75" customHeight="1" x14ac:dyDescent="0.3"/>
    <row r="8060" ht="15.75" customHeight="1" x14ac:dyDescent="0.3"/>
    <row r="8061" ht="15.75" customHeight="1" x14ac:dyDescent="0.3"/>
    <row r="8062" ht="15.75" customHeight="1" x14ac:dyDescent="0.3"/>
    <row r="8063" ht="15.75" customHeight="1" x14ac:dyDescent="0.3"/>
    <row r="8064" ht="15.75" customHeight="1" x14ac:dyDescent="0.3"/>
    <row r="8065" ht="15.75" customHeight="1" x14ac:dyDescent="0.3"/>
    <row r="8066" ht="15.75" customHeight="1" x14ac:dyDescent="0.3"/>
    <row r="8067" ht="15.75" customHeight="1" x14ac:dyDescent="0.3"/>
    <row r="8068" ht="15.75" customHeight="1" x14ac:dyDescent="0.3"/>
    <row r="8069" ht="15.75" customHeight="1" x14ac:dyDescent="0.3"/>
    <row r="8070" ht="15.75" customHeight="1" x14ac:dyDescent="0.3"/>
    <row r="8071" ht="15.75" customHeight="1" x14ac:dyDescent="0.3"/>
    <row r="8072" ht="15.75" customHeight="1" x14ac:dyDescent="0.3"/>
    <row r="8073" ht="15.75" customHeight="1" x14ac:dyDescent="0.3"/>
    <row r="8074" ht="15.75" customHeight="1" x14ac:dyDescent="0.3"/>
    <row r="8075" ht="15.75" customHeight="1" x14ac:dyDescent="0.3"/>
    <row r="8076" ht="15.75" customHeight="1" x14ac:dyDescent="0.3"/>
    <row r="8077" ht="15.75" customHeight="1" x14ac:dyDescent="0.3"/>
    <row r="8078" ht="15.75" customHeight="1" x14ac:dyDescent="0.3"/>
    <row r="8079" ht="15.75" customHeight="1" x14ac:dyDescent="0.3"/>
    <row r="8080" ht="15.75" customHeight="1" x14ac:dyDescent="0.3"/>
    <row r="8081" ht="15.75" customHeight="1" x14ac:dyDescent="0.3"/>
    <row r="8082" ht="15.75" customHeight="1" x14ac:dyDescent="0.3"/>
    <row r="8083" ht="15.75" customHeight="1" x14ac:dyDescent="0.3"/>
    <row r="8084" ht="15.75" customHeight="1" x14ac:dyDescent="0.3"/>
    <row r="8085" ht="15.75" customHeight="1" x14ac:dyDescent="0.3"/>
    <row r="8086" ht="15.75" customHeight="1" x14ac:dyDescent="0.3"/>
    <row r="8087" ht="15.75" customHeight="1" x14ac:dyDescent="0.3"/>
    <row r="8088" ht="15.75" customHeight="1" x14ac:dyDescent="0.3"/>
    <row r="8089" ht="15.75" customHeight="1" x14ac:dyDescent="0.3"/>
    <row r="8090" ht="15.75" customHeight="1" x14ac:dyDescent="0.3"/>
    <row r="8091" ht="15.75" customHeight="1" x14ac:dyDescent="0.3"/>
    <row r="8092" ht="15.75" customHeight="1" x14ac:dyDescent="0.3"/>
    <row r="8093" ht="15.75" customHeight="1" x14ac:dyDescent="0.3"/>
    <row r="8094" ht="15.75" customHeight="1" x14ac:dyDescent="0.3"/>
    <row r="8095" ht="15.75" customHeight="1" x14ac:dyDescent="0.3"/>
    <row r="8096" ht="15.75" customHeight="1" x14ac:dyDescent="0.3"/>
    <row r="8097" ht="15.75" customHeight="1" x14ac:dyDescent="0.3"/>
    <row r="8098" ht="15.75" customHeight="1" x14ac:dyDescent="0.3"/>
    <row r="8099" ht="15.75" customHeight="1" x14ac:dyDescent="0.3"/>
    <row r="8100" ht="15.75" customHeight="1" x14ac:dyDescent="0.3"/>
    <row r="8101" ht="15.75" customHeight="1" x14ac:dyDescent="0.3"/>
    <row r="8102" ht="15.75" customHeight="1" x14ac:dyDescent="0.3"/>
    <row r="8103" ht="15.75" customHeight="1" x14ac:dyDescent="0.3"/>
    <row r="8104" ht="15.75" customHeight="1" x14ac:dyDescent="0.3"/>
    <row r="8105" ht="15.75" customHeight="1" x14ac:dyDescent="0.3"/>
    <row r="8106" ht="15.75" customHeight="1" x14ac:dyDescent="0.3"/>
    <row r="8107" ht="15.75" customHeight="1" x14ac:dyDescent="0.3"/>
    <row r="8108" ht="15.75" customHeight="1" x14ac:dyDescent="0.3"/>
    <row r="8109" ht="15.75" customHeight="1" x14ac:dyDescent="0.3"/>
    <row r="8110" ht="15.75" customHeight="1" x14ac:dyDescent="0.3"/>
    <row r="8111" ht="15.75" customHeight="1" x14ac:dyDescent="0.3"/>
    <row r="8112" ht="15.75" customHeight="1" x14ac:dyDescent="0.3"/>
    <row r="8113" ht="15.75" customHeight="1" x14ac:dyDescent="0.3"/>
    <row r="8114" ht="15.75" customHeight="1" x14ac:dyDescent="0.3"/>
    <row r="8115" ht="15.75" customHeight="1" x14ac:dyDescent="0.3"/>
    <row r="8116" ht="15.75" customHeight="1" x14ac:dyDescent="0.3"/>
    <row r="8117" ht="15.75" customHeight="1" x14ac:dyDescent="0.3"/>
    <row r="8118" ht="15.75" customHeight="1" x14ac:dyDescent="0.3"/>
    <row r="8119" ht="15.75" customHeight="1" x14ac:dyDescent="0.3"/>
    <row r="8120" ht="15.75" customHeight="1" x14ac:dyDescent="0.3"/>
    <row r="8121" ht="15.75" customHeight="1" x14ac:dyDescent="0.3"/>
    <row r="8122" ht="15.75" customHeight="1" x14ac:dyDescent="0.3"/>
    <row r="8123" ht="15.75" customHeight="1" x14ac:dyDescent="0.3"/>
    <row r="8124" ht="15.75" customHeight="1" x14ac:dyDescent="0.3"/>
    <row r="8125" ht="15.75" customHeight="1" x14ac:dyDescent="0.3"/>
    <row r="8126" ht="15.75" customHeight="1" x14ac:dyDescent="0.3"/>
    <row r="8127" ht="15.75" customHeight="1" x14ac:dyDescent="0.3"/>
    <row r="8128" ht="15.75" customHeight="1" x14ac:dyDescent="0.3"/>
    <row r="8129" ht="15.75" customHeight="1" x14ac:dyDescent="0.3"/>
    <row r="8130" ht="15.75" customHeight="1" x14ac:dyDescent="0.3"/>
    <row r="8131" ht="15.75" customHeight="1" x14ac:dyDescent="0.3"/>
    <row r="8132" ht="15.75" customHeight="1" x14ac:dyDescent="0.3"/>
    <row r="8133" ht="15.75" customHeight="1" x14ac:dyDescent="0.3"/>
    <row r="8134" ht="15.75" customHeight="1" x14ac:dyDescent="0.3"/>
    <row r="8135" ht="15.75" customHeight="1" x14ac:dyDescent="0.3"/>
    <row r="8136" ht="15.75" customHeight="1" x14ac:dyDescent="0.3"/>
    <row r="8137" ht="15.75" customHeight="1" x14ac:dyDescent="0.3"/>
    <row r="8138" ht="15.75" customHeight="1" x14ac:dyDescent="0.3"/>
    <row r="8139" ht="15.75" customHeight="1" x14ac:dyDescent="0.3"/>
    <row r="8140" ht="15.75" customHeight="1" x14ac:dyDescent="0.3"/>
    <row r="8141" ht="15.75" customHeight="1" x14ac:dyDescent="0.3"/>
    <row r="8142" ht="15.75" customHeight="1" x14ac:dyDescent="0.3"/>
    <row r="8143" ht="15.75" customHeight="1" x14ac:dyDescent="0.3"/>
    <row r="8144" ht="15.75" customHeight="1" x14ac:dyDescent="0.3"/>
    <row r="8145" ht="15.75" customHeight="1" x14ac:dyDescent="0.3"/>
    <row r="8146" ht="15.75" customHeight="1" x14ac:dyDescent="0.3"/>
    <row r="8147" ht="15.75" customHeight="1" x14ac:dyDescent="0.3"/>
    <row r="8148" ht="15.75" customHeight="1" x14ac:dyDescent="0.3"/>
    <row r="8149" ht="15.75" customHeight="1" x14ac:dyDescent="0.3"/>
    <row r="8150" ht="15.75" customHeight="1" x14ac:dyDescent="0.3"/>
    <row r="8151" ht="15.75" customHeight="1" x14ac:dyDescent="0.3"/>
    <row r="8152" ht="15.75" customHeight="1" x14ac:dyDescent="0.3"/>
    <row r="8153" ht="15.75" customHeight="1" x14ac:dyDescent="0.3"/>
    <row r="8154" ht="15.75" customHeight="1" x14ac:dyDescent="0.3"/>
    <row r="8155" ht="15.75" customHeight="1" x14ac:dyDescent="0.3"/>
    <row r="8156" ht="15.75" customHeight="1" x14ac:dyDescent="0.3"/>
    <row r="8157" ht="15.75" customHeight="1" x14ac:dyDescent="0.3"/>
    <row r="8158" ht="15.75" customHeight="1" x14ac:dyDescent="0.3"/>
    <row r="8159" ht="15.75" customHeight="1" x14ac:dyDescent="0.3"/>
    <row r="8160" ht="15.75" customHeight="1" x14ac:dyDescent="0.3"/>
    <row r="8161" ht="15.75" customHeight="1" x14ac:dyDescent="0.3"/>
    <row r="8162" ht="15.75" customHeight="1" x14ac:dyDescent="0.3"/>
    <row r="8163" ht="15.75" customHeight="1" x14ac:dyDescent="0.3"/>
    <row r="8164" ht="15.75" customHeight="1" x14ac:dyDescent="0.3"/>
    <row r="8165" ht="15.75" customHeight="1" x14ac:dyDescent="0.3"/>
    <row r="8166" ht="15.75" customHeight="1" x14ac:dyDescent="0.3"/>
    <row r="8167" ht="15.75" customHeight="1" x14ac:dyDescent="0.3"/>
    <row r="8168" ht="15.75" customHeight="1" x14ac:dyDescent="0.3"/>
    <row r="8169" ht="15.75" customHeight="1" x14ac:dyDescent="0.3"/>
    <row r="8170" ht="15.75" customHeight="1" x14ac:dyDescent="0.3"/>
    <row r="8171" ht="15.75" customHeight="1" x14ac:dyDescent="0.3"/>
    <row r="8172" ht="15.75" customHeight="1" x14ac:dyDescent="0.3"/>
    <row r="8173" ht="15.75" customHeight="1" x14ac:dyDescent="0.3"/>
    <row r="8174" ht="15.75" customHeight="1" x14ac:dyDescent="0.3"/>
    <row r="8175" ht="15.75" customHeight="1" x14ac:dyDescent="0.3"/>
    <row r="8176" ht="15.75" customHeight="1" x14ac:dyDescent="0.3"/>
    <row r="8177" ht="15.75" customHeight="1" x14ac:dyDescent="0.3"/>
    <row r="8178" ht="15.75" customHeight="1" x14ac:dyDescent="0.3"/>
    <row r="8179" ht="15.75" customHeight="1" x14ac:dyDescent="0.3"/>
    <row r="8180" ht="15.75" customHeight="1" x14ac:dyDescent="0.3"/>
    <row r="8181" ht="15.75" customHeight="1" x14ac:dyDescent="0.3"/>
    <row r="8182" ht="15.75" customHeight="1" x14ac:dyDescent="0.3"/>
    <row r="8183" ht="15.75" customHeight="1" x14ac:dyDescent="0.3"/>
    <row r="8184" ht="15.75" customHeight="1" x14ac:dyDescent="0.3"/>
    <row r="8185" ht="15.75" customHeight="1" x14ac:dyDescent="0.3"/>
    <row r="8186" ht="15.75" customHeight="1" x14ac:dyDescent="0.3"/>
    <row r="8187" ht="15.75" customHeight="1" x14ac:dyDescent="0.3"/>
    <row r="8188" ht="15.75" customHeight="1" x14ac:dyDescent="0.3"/>
    <row r="8189" ht="15.75" customHeight="1" x14ac:dyDescent="0.3"/>
    <row r="8190" ht="15.75" customHeight="1" x14ac:dyDescent="0.3"/>
    <row r="8191" ht="15.75" customHeight="1" x14ac:dyDescent="0.3"/>
    <row r="8192" ht="15.75" customHeight="1" x14ac:dyDescent="0.3"/>
    <row r="8193" ht="15.75" customHeight="1" x14ac:dyDescent="0.3"/>
    <row r="8194" ht="15.75" customHeight="1" x14ac:dyDescent="0.3"/>
    <row r="8195" ht="15.75" customHeight="1" x14ac:dyDescent="0.3"/>
    <row r="8196" ht="15.75" customHeight="1" x14ac:dyDescent="0.3"/>
    <row r="8197" ht="15.75" customHeight="1" x14ac:dyDescent="0.3"/>
    <row r="8198" ht="15.75" customHeight="1" x14ac:dyDescent="0.3"/>
    <row r="8199" ht="15.75" customHeight="1" x14ac:dyDescent="0.3"/>
    <row r="8200" ht="15.75" customHeight="1" x14ac:dyDescent="0.3"/>
    <row r="8201" ht="15.75" customHeight="1" x14ac:dyDescent="0.3"/>
    <row r="8202" ht="15.75" customHeight="1" x14ac:dyDescent="0.3"/>
    <row r="8203" ht="15.75" customHeight="1" x14ac:dyDescent="0.3"/>
    <row r="8204" ht="15.75" customHeight="1" x14ac:dyDescent="0.3"/>
    <row r="8205" ht="15.75" customHeight="1" x14ac:dyDescent="0.3"/>
    <row r="8206" ht="15.75" customHeight="1" x14ac:dyDescent="0.3"/>
    <row r="8207" ht="15.75" customHeight="1" x14ac:dyDescent="0.3"/>
    <row r="8208" ht="15.75" customHeight="1" x14ac:dyDescent="0.3"/>
    <row r="8209" ht="15.75" customHeight="1" x14ac:dyDescent="0.3"/>
    <row r="8210" ht="15.75" customHeight="1" x14ac:dyDescent="0.3"/>
    <row r="8211" ht="15.75" customHeight="1" x14ac:dyDescent="0.3"/>
    <row r="8212" ht="15.75" customHeight="1" x14ac:dyDescent="0.3"/>
    <row r="8213" ht="15.75" customHeight="1" x14ac:dyDescent="0.3"/>
    <row r="8214" ht="15.75" customHeight="1" x14ac:dyDescent="0.3"/>
    <row r="8215" ht="15.75" customHeight="1" x14ac:dyDescent="0.3"/>
    <row r="8216" ht="15.75" customHeight="1" x14ac:dyDescent="0.3"/>
    <row r="8217" ht="15.75" customHeight="1" x14ac:dyDescent="0.3"/>
    <row r="8218" ht="15.75" customHeight="1" x14ac:dyDescent="0.3"/>
    <row r="8219" ht="15.75" customHeight="1" x14ac:dyDescent="0.3"/>
    <row r="8220" ht="15.75" customHeight="1" x14ac:dyDescent="0.3"/>
    <row r="8221" ht="15.75" customHeight="1" x14ac:dyDescent="0.3"/>
    <row r="8222" ht="15.75" customHeight="1" x14ac:dyDescent="0.3"/>
    <row r="8223" ht="15.75" customHeight="1" x14ac:dyDescent="0.3"/>
    <row r="8224" ht="15.75" customHeight="1" x14ac:dyDescent="0.3"/>
    <row r="8225" ht="15.75" customHeight="1" x14ac:dyDescent="0.3"/>
    <row r="8226" ht="15.75" customHeight="1" x14ac:dyDescent="0.3"/>
    <row r="8227" ht="15.75" customHeight="1" x14ac:dyDescent="0.3"/>
    <row r="8228" ht="15.75" customHeight="1" x14ac:dyDescent="0.3"/>
    <row r="8229" ht="15.75" customHeight="1" x14ac:dyDescent="0.3"/>
    <row r="8230" ht="15.75" customHeight="1" x14ac:dyDescent="0.3"/>
    <row r="8231" ht="15.75" customHeight="1" x14ac:dyDescent="0.3"/>
    <row r="8232" ht="15.75" customHeight="1" x14ac:dyDescent="0.3"/>
    <row r="8233" ht="15.75" customHeight="1" x14ac:dyDescent="0.3"/>
    <row r="8234" ht="15.75" customHeight="1" x14ac:dyDescent="0.3"/>
    <row r="8235" ht="15.75" customHeight="1" x14ac:dyDescent="0.3"/>
    <row r="8236" ht="15.75" customHeight="1" x14ac:dyDescent="0.3"/>
    <row r="8237" ht="15.75" customHeight="1" x14ac:dyDescent="0.3"/>
    <row r="8238" ht="15.75" customHeight="1" x14ac:dyDescent="0.3"/>
    <row r="8239" ht="15.75" customHeight="1" x14ac:dyDescent="0.3"/>
    <row r="8240" ht="15.75" customHeight="1" x14ac:dyDescent="0.3"/>
    <row r="8241" ht="15.75" customHeight="1" x14ac:dyDescent="0.3"/>
    <row r="8242" ht="15.75" customHeight="1" x14ac:dyDescent="0.3"/>
    <row r="8243" ht="15.75" customHeight="1" x14ac:dyDescent="0.3"/>
    <row r="8244" ht="15.75" customHeight="1" x14ac:dyDescent="0.3"/>
    <row r="8245" ht="15.75" customHeight="1" x14ac:dyDescent="0.3"/>
    <row r="8246" ht="15.75" customHeight="1" x14ac:dyDescent="0.3"/>
    <row r="8247" ht="15.75" customHeight="1" x14ac:dyDescent="0.3"/>
    <row r="8248" ht="15.75" customHeight="1" x14ac:dyDescent="0.3"/>
    <row r="8249" ht="15.75" customHeight="1" x14ac:dyDescent="0.3"/>
    <row r="8250" ht="15.75" customHeight="1" x14ac:dyDescent="0.3"/>
    <row r="8251" ht="15.75" customHeight="1" x14ac:dyDescent="0.3"/>
    <row r="8252" ht="15.75" customHeight="1" x14ac:dyDescent="0.3"/>
    <row r="8253" ht="15.75" customHeight="1" x14ac:dyDescent="0.3"/>
    <row r="8254" ht="15.75" customHeight="1" x14ac:dyDescent="0.3"/>
    <row r="8255" ht="15.75" customHeight="1" x14ac:dyDescent="0.3"/>
    <row r="8256" ht="15.75" customHeight="1" x14ac:dyDescent="0.3"/>
    <row r="8257" ht="15.75" customHeight="1" x14ac:dyDescent="0.3"/>
    <row r="8258" ht="15.75" customHeight="1" x14ac:dyDescent="0.3"/>
    <row r="8259" ht="15.75" customHeight="1" x14ac:dyDescent="0.3"/>
    <row r="8260" ht="15.75" customHeight="1" x14ac:dyDescent="0.3"/>
    <row r="8261" ht="15.75" customHeight="1" x14ac:dyDescent="0.3"/>
    <row r="8262" ht="15.75" customHeight="1" x14ac:dyDescent="0.3"/>
    <row r="8263" ht="15.75" customHeight="1" x14ac:dyDescent="0.3"/>
    <row r="8264" ht="15.75" customHeight="1" x14ac:dyDescent="0.3"/>
    <row r="8265" ht="15.75" customHeight="1" x14ac:dyDescent="0.3"/>
    <row r="8266" ht="15.75" customHeight="1" x14ac:dyDescent="0.3"/>
    <row r="8267" ht="15.75" customHeight="1" x14ac:dyDescent="0.3"/>
    <row r="8268" ht="15.75" customHeight="1" x14ac:dyDescent="0.3"/>
    <row r="8269" ht="15.75" customHeight="1" x14ac:dyDescent="0.3"/>
    <row r="8270" ht="15.75" customHeight="1" x14ac:dyDescent="0.3"/>
    <row r="8271" ht="15.75" customHeight="1" x14ac:dyDescent="0.3"/>
    <row r="8272" ht="15.75" customHeight="1" x14ac:dyDescent="0.3"/>
    <row r="8273" ht="15.75" customHeight="1" x14ac:dyDescent="0.3"/>
    <row r="8274" ht="15.75" customHeight="1" x14ac:dyDescent="0.3"/>
    <row r="8275" ht="15.75" customHeight="1" x14ac:dyDescent="0.3"/>
    <row r="8276" ht="15.75" customHeight="1" x14ac:dyDescent="0.3"/>
    <row r="8277" ht="15.75" customHeight="1" x14ac:dyDescent="0.3"/>
    <row r="8278" ht="15.75" customHeight="1" x14ac:dyDescent="0.3"/>
    <row r="8279" ht="15.75" customHeight="1" x14ac:dyDescent="0.3"/>
    <row r="8280" ht="15.75" customHeight="1" x14ac:dyDescent="0.3"/>
    <row r="8281" ht="15.75" customHeight="1" x14ac:dyDescent="0.3"/>
    <row r="8282" ht="15.75" customHeight="1" x14ac:dyDescent="0.3"/>
    <row r="8283" ht="15.75" customHeight="1" x14ac:dyDescent="0.3"/>
    <row r="8284" ht="15.75" customHeight="1" x14ac:dyDescent="0.3"/>
    <row r="8285" ht="15.75" customHeight="1" x14ac:dyDescent="0.3"/>
    <row r="8286" ht="15.75" customHeight="1" x14ac:dyDescent="0.3"/>
    <row r="8287" ht="15.75" customHeight="1" x14ac:dyDescent="0.3"/>
    <row r="8288" ht="15.75" customHeight="1" x14ac:dyDescent="0.3"/>
    <row r="8289" ht="15.75" customHeight="1" x14ac:dyDescent="0.3"/>
    <row r="8290" ht="15.75" customHeight="1" x14ac:dyDescent="0.3"/>
    <row r="8291" ht="15.75" customHeight="1" x14ac:dyDescent="0.3"/>
    <row r="8292" ht="15.75" customHeight="1" x14ac:dyDescent="0.3"/>
    <row r="8293" ht="15.75" customHeight="1" x14ac:dyDescent="0.3"/>
    <row r="8294" ht="15.75" customHeight="1" x14ac:dyDescent="0.3"/>
    <row r="8295" ht="15.75" customHeight="1" x14ac:dyDescent="0.3"/>
    <row r="8296" ht="15.75" customHeight="1" x14ac:dyDescent="0.3"/>
    <row r="8297" ht="15.75" customHeight="1" x14ac:dyDescent="0.3"/>
    <row r="8298" ht="15.75" customHeight="1" x14ac:dyDescent="0.3"/>
    <row r="8299" ht="15.75" customHeight="1" x14ac:dyDescent="0.3"/>
    <row r="8300" ht="15.75" customHeight="1" x14ac:dyDescent="0.3"/>
    <row r="8301" ht="15.75" customHeight="1" x14ac:dyDescent="0.3"/>
    <row r="8302" ht="15.75" customHeight="1" x14ac:dyDescent="0.3"/>
    <row r="8303" ht="15.75" customHeight="1" x14ac:dyDescent="0.3"/>
    <row r="8304" ht="15.75" customHeight="1" x14ac:dyDescent="0.3"/>
    <row r="8305" ht="15.75" customHeight="1" x14ac:dyDescent="0.3"/>
    <row r="8306" ht="15.75" customHeight="1" x14ac:dyDescent="0.3"/>
    <row r="8307" ht="15.75" customHeight="1" x14ac:dyDescent="0.3"/>
    <row r="8308" ht="15.75" customHeight="1" x14ac:dyDescent="0.3"/>
    <row r="8309" ht="15.75" customHeight="1" x14ac:dyDescent="0.3"/>
    <row r="8310" ht="15.75" customHeight="1" x14ac:dyDescent="0.3"/>
    <row r="8311" ht="15.75" customHeight="1" x14ac:dyDescent="0.3"/>
    <row r="8312" ht="15.75" customHeight="1" x14ac:dyDescent="0.3"/>
    <row r="8313" ht="15.75" customHeight="1" x14ac:dyDescent="0.3"/>
    <row r="8314" ht="15.75" customHeight="1" x14ac:dyDescent="0.3"/>
    <row r="8315" ht="15.75" customHeight="1" x14ac:dyDescent="0.3"/>
    <row r="8316" ht="15.75" customHeight="1" x14ac:dyDescent="0.3"/>
    <row r="8317" ht="15.75" customHeight="1" x14ac:dyDescent="0.3"/>
    <row r="8318" ht="15.75" customHeight="1" x14ac:dyDescent="0.3"/>
    <row r="8319" ht="15.75" customHeight="1" x14ac:dyDescent="0.3"/>
    <row r="8320" ht="15.75" customHeight="1" x14ac:dyDescent="0.3"/>
    <row r="8321" ht="15.75" customHeight="1" x14ac:dyDescent="0.3"/>
    <row r="8322" ht="15.75" customHeight="1" x14ac:dyDescent="0.3"/>
    <row r="8323" ht="15.75" customHeight="1" x14ac:dyDescent="0.3"/>
    <row r="8324" ht="15.75" customHeight="1" x14ac:dyDescent="0.3"/>
    <row r="8325" ht="15.75" customHeight="1" x14ac:dyDescent="0.3"/>
    <row r="8326" ht="15.75" customHeight="1" x14ac:dyDescent="0.3"/>
    <row r="8327" ht="15.75" customHeight="1" x14ac:dyDescent="0.3"/>
    <row r="8328" ht="15.75" customHeight="1" x14ac:dyDescent="0.3"/>
    <row r="8329" ht="15.75" customHeight="1" x14ac:dyDescent="0.3"/>
    <row r="8330" ht="15.75" customHeight="1" x14ac:dyDescent="0.3"/>
    <row r="8331" ht="15.75" customHeight="1" x14ac:dyDescent="0.3"/>
    <row r="8332" ht="15.75" customHeight="1" x14ac:dyDescent="0.3"/>
    <row r="8333" ht="15.75" customHeight="1" x14ac:dyDescent="0.3"/>
    <row r="8334" ht="15.75" customHeight="1" x14ac:dyDescent="0.3"/>
    <row r="8335" ht="15.75" customHeight="1" x14ac:dyDescent="0.3"/>
    <row r="8336" ht="15.75" customHeight="1" x14ac:dyDescent="0.3"/>
    <row r="8337" ht="15.75" customHeight="1" x14ac:dyDescent="0.3"/>
    <row r="8338" ht="15.75" customHeight="1" x14ac:dyDescent="0.3"/>
    <row r="8339" ht="15.75" customHeight="1" x14ac:dyDescent="0.3"/>
    <row r="8340" ht="15.75" customHeight="1" x14ac:dyDescent="0.3"/>
    <row r="8341" ht="15.75" customHeight="1" x14ac:dyDescent="0.3"/>
    <row r="8342" ht="15.75" customHeight="1" x14ac:dyDescent="0.3"/>
    <row r="8343" ht="15.75" customHeight="1" x14ac:dyDescent="0.3"/>
    <row r="8344" ht="15.75" customHeight="1" x14ac:dyDescent="0.3"/>
    <row r="8345" ht="15.75" customHeight="1" x14ac:dyDescent="0.3"/>
    <row r="8346" ht="15.75" customHeight="1" x14ac:dyDescent="0.3"/>
    <row r="8347" ht="15.75" customHeight="1" x14ac:dyDescent="0.3"/>
    <row r="8348" ht="15.75" customHeight="1" x14ac:dyDescent="0.3"/>
    <row r="8349" ht="15.75" customHeight="1" x14ac:dyDescent="0.3"/>
    <row r="8350" ht="15.75" customHeight="1" x14ac:dyDescent="0.3"/>
    <row r="8351" ht="15.75" customHeight="1" x14ac:dyDescent="0.3"/>
    <row r="8352" ht="15.75" customHeight="1" x14ac:dyDescent="0.3"/>
    <row r="8353" ht="15.75" customHeight="1" x14ac:dyDescent="0.3"/>
    <row r="8354" ht="15.75" customHeight="1" x14ac:dyDescent="0.3"/>
    <row r="8355" ht="15.75" customHeight="1" x14ac:dyDescent="0.3"/>
    <row r="8356" ht="15.75" customHeight="1" x14ac:dyDescent="0.3"/>
    <row r="8357" ht="15.75" customHeight="1" x14ac:dyDescent="0.3"/>
    <row r="8358" ht="15.75" customHeight="1" x14ac:dyDescent="0.3"/>
    <row r="8359" ht="15.75" customHeight="1" x14ac:dyDescent="0.3"/>
    <row r="8360" ht="15.75" customHeight="1" x14ac:dyDescent="0.3"/>
    <row r="8361" ht="15.75" customHeight="1" x14ac:dyDescent="0.3"/>
    <row r="8362" ht="15.75" customHeight="1" x14ac:dyDescent="0.3"/>
    <row r="8363" ht="15.75" customHeight="1" x14ac:dyDescent="0.3"/>
    <row r="8364" ht="15.75" customHeight="1" x14ac:dyDescent="0.3"/>
    <row r="8365" ht="15.75" customHeight="1" x14ac:dyDescent="0.3"/>
    <row r="8366" ht="15.75" customHeight="1" x14ac:dyDescent="0.3"/>
    <row r="8367" ht="15.75" customHeight="1" x14ac:dyDescent="0.3"/>
    <row r="8368" ht="15.75" customHeight="1" x14ac:dyDescent="0.3"/>
    <row r="8369" ht="15.75" customHeight="1" x14ac:dyDescent="0.3"/>
    <row r="8370" ht="15.75" customHeight="1" x14ac:dyDescent="0.3"/>
    <row r="8371" ht="15.75" customHeight="1" x14ac:dyDescent="0.3"/>
    <row r="8372" ht="15.75" customHeight="1" x14ac:dyDescent="0.3"/>
    <row r="8373" ht="15.75" customHeight="1" x14ac:dyDescent="0.3"/>
    <row r="8374" ht="15.75" customHeight="1" x14ac:dyDescent="0.3"/>
    <row r="8375" ht="15.75" customHeight="1" x14ac:dyDescent="0.3"/>
    <row r="8376" ht="15.75" customHeight="1" x14ac:dyDescent="0.3"/>
    <row r="8377" ht="15.75" customHeight="1" x14ac:dyDescent="0.3"/>
    <row r="8378" ht="15.75" customHeight="1" x14ac:dyDescent="0.3"/>
    <row r="8379" ht="15.75" customHeight="1" x14ac:dyDescent="0.3"/>
    <row r="8380" ht="15.75" customHeight="1" x14ac:dyDescent="0.3"/>
    <row r="8381" ht="15.75" customHeight="1" x14ac:dyDescent="0.3"/>
    <row r="8382" ht="15.75" customHeight="1" x14ac:dyDescent="0.3"/>
    <row r="8383" ht="15.75" customHeight="1" x14ac:dyDescent="0.3"/>
    <row r="8384" ht="15.75" customHeight="1" x14ac:dyDescent="0.3"/>
    <row r="8385" ht="15.75" customHeight="1" x14ac:dyDescent="0.3"/>
    <row r="8386" ht="15.75" customHeight="1" x14ac:dyDescent="0.3"/>
    <row r="8387" ht="15.75" customHeight="1" x14ac:dyDescent="0.3"/>
    <row r="8388" ht="15.75" customHeight="1" x14ac:dyDescent="0.3"/>
    <row r="8389" ht="15.75" customHeight="1" x14ac:dyDescent="0.3"/>
    <row r="8390" ht="15.75" customHeight="1" x14ac:dyDescent="0.3"/>
    <row r="8391" ht="15.75" customHeight="1" x14ac:dyDescent="0.3"/>
    <row r="8392" ht="15.75" customHeight="1" x14ac:dyDescent="0.3"/>
    <row r="8393" ht="15.75" customHeight="1" x14ac:dyDescent="0.3"/>
    <row r="8394" ht="15.75" customHeight="1" x14ac:dyDescent="0.3"/>
    <row r="8395" ht="15.75" customHeight="1" x14ac:dyDescent="0.3"/>
    <row r="8396" ht="15.75" customHeight="1" x14ac:dyDescent="0.3"/>
    <row r="8397" ht="15.75" customHeight="1" x14ac:dyDescent="0.3"/>
    <row r="8398" ht="15.75" customHeight="1" x14ac:dyDescent="0.3"/>
    <row r="8399" ht="15.75" customHeight="1" x14ac:dyDescent="0.3"/>
    <row r="8400" ht="15.75" customHeight="1" x14ac:dyDescent="0.3"/>
    <row r="8401" ht="15.75" customHeight="1" x14ac:dyDescent="0.3"/>
    <row r="8402" ht="15.75" customHeight="1" x14ac:dyDescent="0.3"/>
    <row r="8403" ht="15.75" customHeight="1" x14ac:dyDescent="0.3"/>
    <row r="8404" ht="15.75" customHeight="1" x14ac:dyDescent="0.3"/>
    <row r="8405" ht="15.75" customHeight="1" x14ac:dyDescent="0.3"/>
    <row r="8406" ht="15.75" customHeight="1" x14ac:dyDescent="0.3"/>
    <row r="8407" ht="15.75" customHeight="1" x14ac:dyDescent="0.3"/>
    <row r="8408" ht="15.75" customHeight="1" x14ac:dyDescent="0.3"/>
    <row r="8409" ht="15.75" customHeight="1" x14ac:dyDescent="0.3"/>
    <row r="8410" ht="15.75" customHeight="1" x14ac:dyDescent="0.3"/>
    <row r="8411" ht="15.75" customHeight="1" x14ac:dyDescent="0.3"/>
    <row r="8412" ht="15.75" customHeight="1" x14ac:dyDescent="0.3"/>
    <row r="8413" ht="15.75" customHeight="1" x14ac:dyDescent="0.3"/>
    <row r="8414" ht="15.75" customHeight="1" x14ac:dyDescent="0.3"/>
    <row r="8415" ht="15.75" customHeight="1" x14ac:dyDescent="0.3"/>
    <row r="8416" ht="15.75" customHeight="1" x14ac:dyDescent="0.3"/>
    <row r="8417" ht="15.75" customHeight="1" x14ac:dyDescent="0.3"/>
    <row r="8418" ht="15.75" customHeight="1" x14ac:dyDescent="0.3"/>
    <row r="8419" ht="15.75" customHeight="1" x14ac:dyDescent="0.3"/>
    <row r="8420" ht="15.75" customHeight="1" x14ac:dyDescent="0.3"/>
    <row r="8421" ht="15.75" customHeight="1" x14ac:dyDescent="0.3"/>
    <row r="8422" ht="15.75" customHeight="1" x14ac:dyDescent="0.3"/>
    <row r="8423" ht="15.75" customHeight="1" x14ac:dyDescent="0.3"/>
    <row r="8424" ht="15.75" customHeight="1" x14ac:dyDescent="0.3"/>
    <row r="8425" ht="15.75" customHeight="1" x14ac:dyDescent="0.3"/>
    <row r="8426" ht="15.75" customHeight="1" x14ac:dyDescent="0.3"/>
    <row r="8427" ht="15.75" customHeight="1" x14ac:dyDescent="0.3"/>
    <row r="8428" ht="15.75" customHeight="1" x14ac:dyDescent="0.3"/>
    <row r="8429" ht="15.75" customHeight="1" x14ac:dyDescent="0.3"/>
    <row r="8430" ht="15.75" customHeight="1" x14ac:dyDescent="0.3"/>
    <row r="8431" ht="15.75" customHeight="1" x14ac:dyDescent="0.3"/>
    <row r="8432" ht="15.75" customHeight="1" x14ac:dyDescent="0.3"/>
    <row r="8433" ht="15.75" customHeight="1" x14ac:dyDescent="0.3"/>
    <row r="8434" ht="15.75" customHeight="1" x14ac:dyDescent="0.3"/>
    <row r="8435" ht="15.75" customHeight="1" x14ac:dyDescent="0.3"/>
    <row r="8436" ht="15.75" customHeight="1" x14ac:dyDescent="0.3"/>
    <row r="8437" ht="15.75" customHeight="1" x14ac:dyDescent="0.3"/>
    <row r="8438" ht="15.75" customHeight="1" x14ac:dyDescent="0.3"/>
    <row r="8439" ht="15.75" customHeight="1" x14ac:dyDescent="0.3"/>
    <row r="8440" ht="15.75" customHeight="1" x14ac:dyDescent="0.3"/>
    <row r="8441" ht="15.75" customHeight="1" x14ac:dyDescent="0.3"/>
    <row r="8442" ht="15.75" customHeight="1" x14ac:dyDescent="0.3"/>
    <row r="8443" ht="15.75" customHeight="1" x14ac:dyDescent="0.3"/>
    <row r="8444" ht="15.75" customHeight="1" x14ac:dyDescent="0.3"/>
    <row r="8445" ht="15.75" customHeight="1" x14ac:dyDescent="0.3"/>
    <row r="8446" ht="15.75" customHeight="1" x14ac:dyDescent="0.3"/>
    <row r="8447" ht="15.75" customHeight="1" x14ac:dyDescent="0.3"/>
    <row r="8448" ht="15.75" customHeight="1" x14ac:dyDescent="0.3"/>
    <row r="8449" ht="15.75" customHeight="1" x14ac:dyDescent="0.3"/>
    <row r="8450" ht="15.75" customHeight="1" x14ac:dyDescent="0.3"/>
    <row r="8451" ht="15.75" customHeight="1" x14ac:dyDescent="0.3"/>
    <row r="8452" ht="15.75" customHeight="1" x14ac:dyDescent="0.3"/>
    <row r="8453" ht="15.75" customHeight="1" x14ac:dyDescent="0.3"/>
    <row r="8454" ht="15.75" customHeight="1" x14ac:dyDescent="0.3"/>
    <row r="8455" ht="15.75" customHeight="1" x14ac:dyDescent="0.3"/>
    <row r="8456" ht="15.75" customHeight="1" x14ac:dyDescent="0.3"/>
    <row r="8457" ht="15.75" customHeight="1" x14ac:dyDescent="0.3"/>
    <row r="8458" ht="15.75" customHeight="1" x14ac:dyDescent="0.3"/>
    <row r="8459" ht="15.75" customHeight="1" x14ac:dyDescent="0.3"/>
    <row r="8460" ht="15.75" customHeight="1" x14ac:dyDescent="0.3"/>
    <row r="8461" ht="15.75" customHeight="1" x14ac:dyDescent="0.3"/>
    <row r="8462" ht="15.75" customHeight="1" x14ac:dyDescent="0.3"/>
    <row r="8463" ht="15.75" customHeight="1" x14ac:dyDescent="0.3"/>
    <row r="8464" ht="15.75" customHeight="1" x14ac:dyDescent="0.3"/>
    <row r="8465" ht="15.75" customHeight="1" x14ac:dyDescent="0.3"/>
    <row r="8466" ht="15.75" customHeight="1" x14ac:dyDescent="0.3"/>
    <row r="8467" ht="15.75" customHeight="1" x14ac:dyDescent="0.3"/>
    <row r="8468" ht="15.75" customHeight="1" x14ac:dyDescent="0.3"/>
    <row r="8469" ht="15.75" customHeight="1" x14ac:dyDescent="0.3"/>
    <row r="8470" ht="15.75" customHeight="1" x14ac:dyDescent="0.3"/>
    <row r="8471" ht="15.75" customHeight="1" x14ac:dyDescent="0.3"/>
    <row r="8472" ht="15.75" customHeight="1" x14ac:dyDescent="0.3"/>
    <row r="8473" ht="15.75" customHeight="1" x14ac:dyDescent="0.3"/>
    <row r="8474" ht="15.75" customHeight="1" x14ac:dyDescent="0.3"/>
    <row r="8475" ht="15.75" customHeight="1" x14ac:dyDescent="0.3"/>
    <row r="8476" ht="15.75" customHeight="1" x14ac:dyDescent="0.3"/>
    <row r="8477" ht="15.75" customHeight="1" x14ac:dyDescent="0.3"/>
    <row r="8478" ht="15.75" customHeight="1" x14ac:dyDescent="0.3"/>
    <row r="8479" ht="15.75" customHeight="1" x14ac:dyDescent="0.3"/>
    <row r="8480" ht="15.75" customHeight="1" x14ac:dyDescent="0.3"/>
    <row r="8481" ht="15.75" customHeight="1" x14ac:dyDescent="0.3"/>
    <row r="8482" ht="15.75" customHeight="1" x14ac:dyDescent="0.3"/>
    <row r="8483" ht="15.75" customHeight="1" x14ac:dyDescent="0.3"/>
    <row r="8484" ht="15.75" customHeight="1" x14ac:dyDescent="0.3"/>
    <row r="8485" ht="15.75" customHeight="1" x14ac:dyDescent="0.3"/>
    <row r="8486" ht="15.75" customHeight="1" x14ac:dyDescent="0.3"/>
    <row r="8487" ht="15.75" customHeight="1" x14ac:dyDescent="0.3"/>
    <row r="8488" ht="15.75" customHeight="1" x14ac:dyDescent="0.3"/>
    <row r="8489" ht="15.75" customHeight="1" x14ac:dyDescent="0.3"/>
    <row r="8490" ht="15.75" customHeight="1" x14ac:dyDescent="0.3"/>
    <row r="8491" ht="15.75" customHeight="1" x14ac:dyDescent="0.3"/>
    <row r="8492" ht="15.75" customHeight="1" x14ac:dyDescent="0.3"/>
    <row r="8493" ht="15.75" customHeight="1" x14ac:dyDescent="0.3"/>
    <row r="8494" ht="15.75" customHeight="1" x14ac:dyDescent="0.3"/>
    <row r="8495" ht="15.75" customHeight="1" x14ac:dyDescent="0.3"/>
    <row r="8496" ht="15.75" customHeight="1" x14ac:dyDescent="0.3"/>
    <row r="8497" ht="15.75" customHeight="1" x14ac:dyDescent="0.3"/>
    <row r="8498" ht="15.75" customHeight="1" x14ac:dyDescent="0.3"/>
    <row r="8499" ht="15.75" customHeight="1" x14ac:dyDescent="0.3"/>
    <row r="8500" ht="15.75" customHeight="1" x14ac:dyDescent="0.3"/>
    <row r="8501" ht="15.75" customHeight="1" x14ac:dyDescent="0.3"/>
    <row r="8502" ht="15.75" customHeight="1" x14ac:dyDescent="0.3"/>
    <row r="8503" ht="15.75" customHeight="1" x14ac:dyDescent="0.3"/>
    <row r="8504" ht="15.75" customHeight="1" x14ac:dyDescent="0.3"/>
    <row r="8505" ht="15.75" customHeight="1" x14ac:dyDescent="0.3"/>
    <row r="8506" ht="15.75" customHeight="1" x14ac:dyDescent="0.3"/>
    <row r="8507" ht="15.75" customHeight="1" x14ac:dyDescent="0.3"/>
    <row r="8508" ht="15.75" customHeight="1" x14ac:dyDescent="0.3"/>
    <row r="8509" ht="15.75" customHeight="1" x14ac:dyDescent="0.3"/>
    <row r="8510" ht="15.75" customHeight="1" x14ac:dyDescent="0.3"/>
    <row r="8511" ht="15.75" customHeight="1" x14ac:dyDescent="0.3"/>
    <row r="8512" ht="15.75" customHeight="1" x14ac:dyDescent="0.3"/>
    <row r="8513" ht="15.75" customHeight="1" x14ac:dyDescent="0.3"/>
    <row r="8514" ht="15.75" customHeight="1" x14ac:dyDescent="0.3"/>
    <row r="8515" ht="15.75" customHeight="1" x14ac:dyDescent="0.3"/>
    <row r="8516" ht="15.75" customHeight="1" x14ac:dyDescent="0.3"/>
    <row r="8517" ht="15.75" customHeight="1" x14ac:dyDescent="0.3"/>
    <row r="8518" ht="15.75" customHeight="1" x14ac:dyDescent="0.3"/>
    <row r="8519" ht="15.75" customHeight="1" x14ac:dyDescent="0.3"/>
    <row r="8520" ht="15.75" customHeight="1" x14ac:dyDescent="0.3"/>
    <row r="8521" ht="15.75" customHeight="1" x14ac:dyDescent="0.3"/>
    <row r="8522" ht="15.75" customHeight="1" x14ac:dyDescent="0.3"/>
    <row r="8523" ht="15.75" customHeight="1" x14ac:dyDescent="0.3"/>
    <row r="8524" ht="15.75" customHeight="1" x14ac:dyDescent="0.3"/>
    <row r="8525" ht="15.75" customHeight="1" x14ac:dyDescent="0.3"/>
    <row r="8526" ht="15.75" customHeight="1" x14ac:dyDescent="0.3"/>
    <row r="8527" ht="15.75" customHeight="1" x14ac:dyDescent="0.3"/>
    <row r="8528" ht="15.75" customHeight="1" x14ac:dyDescent="0.3"/>
    <row r="8529" ht="15.75" customHeight="1" x14ac:dyDescent="0.3"/>
    <row r="8530" ht="15.75" customHeight="1" x14ac:dyDescent="0.3"/>
    <row r="8531" ht="15.75" customHeight="1" x14ac:dyDescent="0.3"/>
    <row r="8532" ht="15.75" customHeight="1" x14ac:dyDescent="0.3"/>
    <row r="8533" ht="15.75" customHeight="1" x14ac:dyDescent="0.3"/>
    <row r="8534" ht="15.75" customHeight="1" x14ac:dyDescent="0.3"/>
    <row r="8535" ht="15.75" customHeight="1" x14ac:dyDescent="0.3"/>
    <row r="8536" ht="15.75" customHeight="1" x14ac:dyDescent="0.3"/>
    <row r="8537" ht="15.75" customHeight="1" x14ac:dyDescent="0.3"/>
    <row r="8538" ht="15.75" customHeight="1" x14ac:dyDescent="0.3"/>
    <row r="8539" ht="15.75" customHeight="1" x14ac:dyDescent="0.3"/>
    <row r="8540" ht="15.75" customHeight="1" x14ac:dyDescent="0.3"/>
    <row r="8541" ht="15.75" customHeight="1" x14ac:dyDescent="0.3"/>
    <row r="8542" ht="15.75" customHeight="1" x14ac:dyDescent="0.3"/>
    <row r="8543" ht="15.75" customHeight="1" x14ac:dyDescent="0.3"/>
    <row r="8544" ht="15.75" customHeight="1" x14ac:dyDescent="0.3"/>
    <row r="8545" ht="15.75" customHeight="1" x14ac:dyDescent="0.3"/>
    <row r="8546" ht="15.75" customHeight="1" x14ac:dyDescent="0.3"/>
    <row r="8547" ht="15.75" customHeight="1" x14ac:dyDescent="0.3"/>
    <row r="8548" ht="15.75" customHeight="1" x14ac:dyDescent="0.3"/>
    <row r="8549" ht="15.75" customHeight="1" x14ac:dyDescent="0.3"/>
    <row r="8550" ht="15.75" customHeight="1" x14ac:dyDescent="0.3"/>
    <row r="8551" ht="15.75" customHeight="1" x14ac:dyDescent="0.3"/>
    <row r="8552" ht="15.75" customHeight="1" x14ac:dyDescent="0.3"/>
    <row r="8553" ht="15.75" customHeight="1" x14ac:dyDescent="0.3"/>
    <row r="8554" ht="15.75" customHeight="1" x14ac:dyDescent="0.3"/>
    <row r="8555" ht="15.75" customHeight="1" x14ac:dyDescent="0.3"/>
    <row r="8556" ht="15.75" customHeight="1" x14ac:dyDescent="0.3"/>
    <row r="8557" ht="15.75" customHeight="1" x14ac:dyDescent="0.3"/>
    <row r="8558" ht="15.75" customHeight="1" x14ac:dyDescent="0.3"/>
    <row r="8559" ht="15.75" customHeight="1" x14ac:dyDescent="0.3"/>
    <row r="8560" ht="15.75" customHeight="1" x14ac:dyDescent="0.3"/>
    <row r="8561" ht="15.75" customHeight="1" x14ac:dyDescent="0.3"/>
    <row r="8562" ht="15.75" customHeight="1" x14ac:dyDescent="0.3"/>
    <row r="8563" ht="15.75" customHeight="1" x14ac:dyDescent="0.3"/>
    <row r="8564" ht="15.75" customHeight="1" x14ac:dyDescent="0.3"/>
    <row r="8565" ht="15.75" customHeight="1" x14ac:dyDescent="0.3"/>
    <row r="8566" ht="15.75" customHeight="1" x14ac:dyDescent="0.3"/>
    <row r="8567" ht="15.75" customHeight="1" x14ac:dyDescent="0.3"/>
    <row r="8568" ht="15.75" customHeight="1" x14ac:dyDescent="0.3"/>
    <row r="8569" ht="15.75" customHeight="1" x14ac:dyDescent="0.3"/>
    <row r="8570" ht="15.75" customHeight="1" x14ac:dyDescent="0.3"/>
    <row r="8571" ht="15.75" customHeight="1" x14ac:dyDescent="0.3"/>
    <row r="8572" ht="15.75" customHeight="1" x14ac:dyDescent="0.3"/>
    <row r="8573" ht="15.75" customHeight="1" x14ac:dyDescent="0.3"/>
    <row r="8574" ht="15.75" customHeight="1" x14ac:dyDescent="0.3"/>
    <row r="8575" ht="15.75" customHeight="1" x14ac:dyDescent="0.3"/>
    <row r="8576" ht="15.75" customHeight="1" x14ac:dyDescent="0.3"/>
    <row r="8577" ht="15.75" customHeight="1" x14ac:dyDescent="0.3"/>
    <row r="8578" ht="15.75" customHeight="1" x14ac:dyDescent="0.3"/>
    <row r="8579" ht="15.75" customHeight="1" x14ac:dyDescent="0.3"/>
    <row r="8580" ht="15.75" customHeight="1" x14ac:dyDescent="0.3"/>
    <row r="8581" ht="15.75" customHeight="1" x14ac:dyDescent="0.3"/>
    <row r="8582" ht="15.75" customHeight="1" x14ac:dyDescent="0.3"/>
    <row r="8583" ht="15.75" customHeight="1" x14ac:dyDescent="0.3"/>
    <row r="8584" ht="15.75" customHeight="1" x14ac:dyDescent="0.3"/>
    <row r="8585" ht="15.75" customHeight="1" x14ac:dyDescent="0.3"/>
    <row r="8586" ht="15.75" customHeight="1" x14ac:dyDescent="0.3"/>
    <row r="8587" ht="15.75" customHeight="1" x14ac:dyDescent="0.3"/>
    <row r="8588" ht="15.75" customHeight="1" x14ac:dyDescent="0.3"/>
    <row r="8589" ht="15.75" customHeight="1" x14ac:dyDescent="0.3"/>
    <row r="8590" ht="15.75" customHeight="1" x14ac:dyDescent="0.3"/>
    <row r="8591" ht="15.75" customHeight="1" x14ac:dyDescent="0.3"/>
    <row r="8592" ht="15.75" customHeight="1" x14ac:dyDescent="0.3"/>
    <row r="8593" ht="15.75" customHeight="1" x14ac:dyDescent="0.3"/>
    <row r="8594" ht="15.75" customHeight="1" x14ac:dyDescent="0.3"/>
    <row r="8595" ht="15.75" customHeight="1" x14ac:dyDescent="0.3"/>
    <row r="8596" ht="15.75" customHeight="1" x14ac:dyDescent="0.3"/>
    <row r="8597" ht="15.75" customHeight="1" x14ac:dyDescent="0.3"/>
    <row r="8598" ht="15.75" customHeight="1" x14ac:dyDescent="0.3"/>
    <row r="8599" ht="15.75" customHeight="1" x14ac:dyDescent="0.3"/>
    <row r="8600" ht="15.75" customHeight="1" x14ac:dyDescent="0.3"/>
    <row r="8601" ht="15.75" customHeight="1" x14ac:dyDescent="0.3"/>
    <row r="8602" ht="15.75" customHeight="1" x14ac:dyDescent="0.3"/>
    <row r="8603" ht="15.75" customHeight="1" x14ac:dyDescent="0.3"/>
    <row r="8604" ht="15.75" customHeight="1" x14ac:dyDescent="0.3"/>
    <row r="8605" ht="15.75" customHeight="1" x14ac:dyDescent="0.3"/>
    <row r="8606" ht="15.75" customHeight="1" x14ac:dyDescent="0.3"/>
    <row r="8607" ht="15.75" customHeight="1" x14ac:dyDescent="0.3"/>
    <row r="8608" ht="15.75" customHeight="1" x14ac:dyDescent="0.3"/>
    <row r="8609" ht="15.75" customHeight="1" x14ac:dyDescent="0.3"/>
    <row r="8610" ht="15.75" customHeight="1" x14ac:dyDescent="0.3"/>
    <row r="8611" ht="15.75" customHeight="1" x14ac:dyDescent="0.3"/>
    <row r="8612" ht="15.75" customHeight="1" x14ac:dyDescent="0.3"/>
    <row r="8613" ht="15.75" customHeight="1" x14ac:dyDescent="0.3"/>
    <row r="8614" ht="15.75" customHeight="1" x14ac:dyDescent="0.3"/>
    <row r="8615" ht="15.75" customHeight="1" x14ac:dyDescent="0.3"/>
    <row r="8616" ht="15.75" customHeight="1" x14ac:dyDescent="0.3"/>
    <row r="8617" ht="15.75" customHeight="1" x14ac:dyDescent="0.3"/>
    <row r="8618" ht="15.75" customHeight="1" x14ac:dyDescent="0.3"/>
    <row r="8619" ht="15.75" customHeight="1" x14ac:dyDescent="0.3"/>
    <row r="8620" ht="15.75" customHeight="1" x14ac:dyDescent="0.3"/>
    <row r="8621" ht="15.75" customHeight="1" x14ac:dyDescent="0.3"/>
    <row r="8622" ht="15.75" customHeight="1" x14ac:dyDescent="0.3"/>
    <row r="8623" ht="15.75" customHeight="1" x14ac:dyDescent="0.3"/>
    <row r="8624" ht="15.75" customHeight="1" x14ac:dyDescent="0.3"/>
    <row r="8625" ht="15.75" customHeight="1" x14ac:dyDescent="0.3"/>
    <row r="8626" ht="15.75" customHeight="1" x14ac:dyDescent="0.3"/>
    <row r="8627" ht="15.75" customHeight="1" x14ac:dyDescent="0.3"/>
    <row r="8628" ht="15.75" customHeight="1" x14ac:dyDescent="0.3"/>
    <row r="8629" ht="15.75" customHeight="1" x14ac:dyDescent="0.3"/>
    <row r="8630" ht="15.75" customHeight="1" x14ac:dyDescent="0.3"/>
    <row r="8631" ht="15.75" customHeight="1" x14ac:dyDescent="0.3"/>
    <row r="8632" ht="15.75" customHeight="1" x14ac:dyDescent="0.3"/>
    <row r="8633" ht="15.75" customHeight="1" x14ac:dyDescent="0.3"/>
    <row r="8634" ht="15.75" customHeight="1" x14ac:dyDescent="0.3"/>
    <row r="8635" ht="15.75" customHeight="1" x14ac:dyDescent="0.3"/>
    <row r="8636" ht="15.75" customHeight="1" x14ac:dyDescent="0.3"/>
    <row r="8637" ht="15.75" customHeight="1" x14ac:dyDescent="0.3"/>
    <row r="8638" ht="15.75" customHeight="1" x14ac:dyDescent="0.3"/>
    <row r="8639" ht="15.75" customHeight="1" x14ac:dyDescent="0.3"/>
    <row r="8640" ht="15.75" customHeight="1" x14ac:dyDescent="0.3"/>
    <row r="8641" ht="15.75" customHeight="1" x14ac:dyDescent="0.3"/>
    <row r="8642" ht="15.75" customHeight="1" x14ac:dyDescent="0.3"/>
    <row r="8643" ht="15.75" customHeight="1" x14ac:dyDescent="0.3"/>
    <row r="8644" ht="15.75" customHeight="1" x14ac:dyDescent="0.3"/>
    <row r="8645" ht="15.75" customHeight="1" x14ac:dyDescent="0.3"/>
    <row r="8646" ht="15.75" customHeight="1" x14ac:dyDescent="0.3"/>
    <row r="8647" ht="15.75" customHeight="1" x14ac:dyDescent="0.3"/>
    <row r="8648" ht="15.75" customHeight="1" x14ac:dyDescent="0.3"/>
    <row r="8649" ht="15.75" customHeight="1" x14ac:dyDescent="0.3"/>
    <row r="8650" ht="15.75" customHeight="1" x14ac:dyDescent="0.3"/>
    <row r="8651" ht="15.75" customHeight="1" x14ac:dyDescent="0.3"/>
    <row r="8652" ht="15.75" customHeight="1" x14ac:dyDescent="0.3"/>
    <row r="8653" ht="15.75" customHeight="1" x14ac:dyDescent="0.3"/>
    <row r="8654" ht="15.75" customHeight="1" x14ac:dyDescent="0.3"/>
    <row r="8655" ht="15.75" customHeight="1" x14ac:dyDescent="0.3"/>
    <row r="8656" ht="15.75" customHeight="1" x14ac:dyDescent="0.3"/>
    <row r="8657" ht="15.75" customHeight="1" x14ac:dyDescent="0.3"/>
    <row r="8658" ht="15.75" customHeight="1" x14ac:dyDescent="0.3"/>
    <row r="8659" ht="15.75" customHeight="1" x14ac:dyDescent="0.3"/>
    <row r="8660" ht="15.75" customHeight="1" x14ac:dyDescent="0.3"/>
    <row r="8661" ht="15.75" customHeight="1" x14ac:dyDescent="0.3"/>
    <row r="8662" ht="15.75" customHeight="1" x14ac:dyDescent="0.3"/>
    <row r="8663" ht="15.75" customHeight="1" x14ac:dyDescent="0.3"/>
    <row r="8664" ht="15.75" customHeight="1" x14ac:dyDescent="0.3"/>
    <row r="8665" ht="15.75" customHeight="1" x14ac:dyDescent="0.3"/>
    <row r="8666" ht="15.75" customHeight="1" x14ac:dyDescent="0.3"/>
    <row r="8667" ht="15.75" customHeight="1" x14ac:dyDescent="0.3"/>
    <row r="8668" ht="15.75" customHeight="1" x14ac:dyDescent="0.3"/>
    <row r="8669" ht="15.75" customHeight="1" x14ac:dyDescent="0.3"/>
    <row r="8670" ht="15.75" customHeight="1" x14ac:dyDescent="0.3"/>
    <row r="8671" ht="15.75" customHeight="1" x14ac:dyDescent="0.3"/>
    <row r="8672" ht="15.75" customHeight="1" x14ac:dyDescent="0.3"/>
    <row r="8673" ht="15.75" customHeight="1" x14ac:dyDescent="0.3"/>
    <row r="8674" ht="15.75" customHeight="1" x14ac:dyDescent="0.3"/>
    <row r="8675" ht="15.75" customHeight="1" x14ac:dyDescent="0.3"/>
    <row r="8676" ht="15.75" customHeight="1" x14ac:dyDescent="0.3"/>
    <row r="8677" ht="15.75" customHeight="1" x14ac:dyDescent="0.3"/>
    <row r="8678" ht="15.75" customHeight="1" x14ac:dyDescent="0.3"/>
    <row r="8679" ht="15.75" customHeight="1" x14ac:dyDescent="0.3"/>
    <row r="8680" ht="15.75" customHeight="1" x14ac:dyDescent="0.3"/>
    <row r="8681" ht="15.75" customHeight="1" x14ac:dyDescent="0.3"/>
    <row r="8682" ht="15.75" customHeight="1" x14ac:dyDescent="0.3"/>
    <row r="8683" ht="15.75" customHeight="1" x14ac:dyDescent="0.3"/>
    <row r="8684" ht="15.75" customHeight="1" x14ac:dyDescent="0.3"/>
    <row r="8685" ht="15.75" customHeight="1" x14ac:dyDescent="0.3"/>
    <row r="8686" ht="15.75" customHeight="1" x14ac:dyDescent="0.3"/>
    <row r="8687" ht="15.75" customHeight="1" x14ac:dyDescent="0.3"/>
    <row r="8688" ht="15.75" customHeight="1" x14ac:dyDescent="0.3"/>
    <row r="8689" ht="15.75" customHeight="1" x14ac:dyDescent="0.3"/>
    <row r="8690" ht="15.75" customHeight="1" x14ac:dyDescent="0.3"/>
    <row r="8691" ht="15.75" customHeight="1" x14ac:dyDescent="0.3"/>
    <row r="8692" ht="15.75" customHeight="1" x14ac:dyDescent="0.3"/>
    <row r="8693" ht="15.75" customHeight="1" x14ac:dyDescent="0.3"/>
    <row r="8694" ht="15.75" customHeight="1" x14ac:dyDescent="0.3"/>
    <row r="8695" ht="15.75" customHeight="1" x14ac:dyDescent="0.3"/>
    <row r="8696" ht="15.75" customHeight="1" x14ac:dyDescent="0.3"/>
    <row r="8697" ht="15.75" customHeight="1" x14ac:dyDescent="0.3"/>
    <row r="8698" ht="15.75" customHeight="1" x14ac:dyDescent="0.3"/>
    <row r="8699" ht="15.75" customHeight="1" x14ac:dyDescent="0.3"/>
    <row r="8700" ht="15.75" customHeight="1" x14ac:dyDescent="0.3"/>
    <row r="8701" ht="15.75" customHeight="1" x14ac:dyDescent="0.3"/>
    <row r="8702" ht="15.75" customHeight="1" x14ac:dyDescent="0.3"/>
    <row r="8703" ht="15.75" customHeight="1" x14ac:dyDescent="0.3"/>
    <row r="8704" ht="15.75" customHeight="1" x14ac:dyDescent="0.3"/>
    <row r="8705" ht="15.75" customHeight="1" x14ac:dyDescent="0.3"/>
    <row r="8706" ht="15.75" customHeight="1" x14ac:dyDescent="0.3"/>
    <row r="8707" ht="15.75" customHeight="1" x14ac:dyDescent="0.3"/>
    <row r="8708" ht="15.75" customHeight="1" x14ac:dyDescent="0.3"/>
    <row r="8709" ht="15.75" customHeight="1" x14ac:dyDescent="0.3"/>
    <row r="8710" ht="15.75" customHeight="1" x14ac:dyDescent="0.3"/>
    <row r="8711" ht="15.75" customHeight="1" x14ac:dyDescent="0.3"/>
    <row r="8712" ht="15.75" customHeight="1" x14ac:dyDescent="0.3"/>
    <row r="8713" ht="15.75" customHeight="1" x14ac:dyDescent="0.3"/>
    <row r="8714" ht="15.75" customHeight="1" x14ac:dyDescent="0.3"/>
    <row r="8715" ht="15.75" customHeight="1" x14ac:dyDescent="0.3"/>
    <row r="8716" ht="15.75" customHeight="1" x14ac:dyDescent="0.3"/>
    <row r="8717" ht="15.75" customHeight="1" x14ac:dyDescent="0.3"/>
    <row r="8718" ht="15.75" customHeight="1" x14ac:dyDescent="0.3"/>
    <row r="8719" ht="15.75" customHeight="1" x14ac:dyDescent="0.3"/>
    <row r="8720" ht="15.75" customHeight="1" x14ac:dyDescent="0.3"/>
    <row r="8721" ht="15.75" customHeight="1" x14ac:dyDescent="0.3"/>
    <row r="8722" ht="15.75" customHeight="1" x14ac:dyDescent="0.3"/>
    <row r="8723" ht="15.75" customHeight="1" x14ac:dyDescent="0.3"/>
    <row r="8724" ht="15.75" customHeight="1" x14ac:dyDescent="0.3"/>
    <row r="8725" ht="15.75" customHeight="1" x14ac:dyDescent="0.3"/>
    <row r="8726" ht="15.75" customHeight="1" x14ac:dyDescent="0.3"/>
    <row r="8727" ht="15.75" customHeight="1" x14ac:dyDescent="0.3"/>
    <row r="8728" ht="15.75" customHeight="1" x14ac:dyDescent="0.3"/>
    <row r="8729" ht="15.75" customHeight="1" x14ac:dyDescent="0.3"/>
    <row r="8730" ht="15.75" customHeight="1" x14ac:dyDescent="0.3"/>
    <row r="8731" ht="15.75" customHeight="1" x14ac:dyDescent="0.3"/>
    <row r="8732" ht="15.75" customHeight="1" x14ac:dyDescent="0.3"/>
    <row r="8733" ht="15.75" customHeight="1" x14ac:dyDescent="0.3"/>
    <row r="8734" ht="15.75" customHeight="1" x14ac:dyDescent="0.3"/>
    <row r="8735" ht="15.75" customHeight="1" x14ac:dyDescent="0.3"/>
    <row r="8736" ht="15.75" customHeight="1" x14ac:dyDescent="0.3"/>
    <row r="8737" ht="15.75" customHeight="1" x14ac:dyDescent="0.3"/>
    <row r="8738" ht="15.75" customHeight="1" x14ac:dyDescent="0.3"/>
    <row r="8739" ht="15.75" customHeight="1" x14ac:dyDescent="0.3"/>
    <row r="8740" ht="15.75" customHeight="1" x14ac:dyDescent="0.3"/>
    <row r="8741" ht="15.75" customHeight="1" x14ac:dyDescent="0.3"/>
    <row r="8742" ht="15.75" customHeight="1" x14ac:dyDescent="0.3"/>
    <row r="8743" ht="15.75" customHeight="1" x14ac:dyDescent="0.3"/>
    <row r="8744" ht="15.75" customHeight="1" x14ac:dyDescent="0.3"/>
    <row r="8745" ht="15.75" customHeight="1" x14ac:dyDescent="0.3"/>
    <row r="8746" ht="15.75" customHeight="1" x14ac:dyDescent="0.3"/>
    <row r="8747" ht="15.75" customHeight="1" x14ac:dyDescent="0.3"/>
    <row r="8748" ht="15.75" customHeight="1" x14ac:dyDescent="0.3"/>
    <row r="8749" ht="15.75" customHeight="1" x14ac:dyDescent="0.3"/>
    <row r="8750" ht="15.75" customHeight="1" x14ac:dyDescent="0.3"/>
    <row r="8751" ht="15.75" customHeight="1" x14ac:dyDescent="0.3"/>
    <row r="8752" ht="15.75" customHeight="1" x14ac:dyDescent="0.3"/>
    <row r="8753" ht="15.75" customHeight="1" x14ac:dyDescent="0.3"/>
    <row r="8754" ht="15.75" customHeight="1" x14ac:dyDescent="0.3"/>
    <row r="8755" ht="15.75" customHeight="1" x14ac:dyDescent="0.3"/>
    <row r="8756" ht="15.75" customHeight="1" x14ac:dyDescent="0.3"/>
    <row r="8757" ht="15.75" customHeight="1" x14ac:dyDescent="0.3"/>
    <row r="8758" ht="15.75" customHeight="1" x14ac:dyDescent="0.3"/>
    <row r="8759" ht="15.75" customHeight="1" x14ac:dyDescent="0.3"/>
    <row r="8760" ht="15.75" customHeight="1" x14ac:dyDescent="0.3"/>
    <row r="8761" ht="15.75" customHeight="1" x14ac:dyDescent="0.3"/>
    <row r="8762" ht="15.75" customHeight="1" x14ac:dyDescent="0.3"/>
    <row r="8763" ht="15.75" customHeight="1" x14ac:dyDescent="0.3"/>
    <row r="8764" ht="15.75" customHeight="1" x14ac:dyDescent="0.3"/>
    <row r="8765" ht="15.75" customHeight="1" x14ac:dyDescent="0.3"/>
    <row r="8766" ht="15.75" customHeight="1" x14ac:dyDescent="0.3"/>
    <row r="8767" ht="15.75" customHeight="1" x14ac:dyDescent="0.3"/>
    <row r="8768" ht="15.75" customHeight="1" x14ac:dyDescent="0.3"/>
    <row r="8769" ht="15.75" customHeight="1" x14ac:dyDescent="0.3"/>
    <row r="8770" ht="15.75" customHeight="1" x14ac:dyDescent="0.3"/>
    <row r="8771" ht="15.75" customHeight="1" x14ac:dyDescent="0.3"/>
    <row r="8772" ht="15.75" customHeight="1" x14ac:dyDescent="0.3"/>
    <row r="8773" ht="15.75" customHeight="1" x14ac:dyDescent="0.3"/>
    <row r="8774" ht="15.75" customHeight="1" x14ac:dyDescent="0.3"/>
    <row r="8775" ht="15.75" customHeight="1" x14ac:dyDescent="0.3"/>
    <row r="8776" ht="15.75" customHeight="1" x14ac:dyDescent="0.3"/>
    <row r="8777" ht="15.75" customHeight="1" x14ac:dyDescent="0.3"/>
    <row r="8778" ht="15.75" customHeight="1" x14ac:dyDescent="0.3"/>
    <row r="8779" ht="15.75" customHeight="1" x14ac:dyDescent="0.3"/>
    <row r="8780" ht="15.75" customHeight="1" x14ac:dyDescent="0.3"/>
    <row r="8781" ht="15.75" customHeight="1" x14ac:dyDescent="0.3"/>
    <row r="8782" ht="15.75" customHeight="1" x14ac:dyDescent="0.3"/>
    <row r="8783" ht="15.75" customHeight="1" x14ac:dyDescent="0.3"/>
    <row r="8784" ht="15.75" customHeight="1" x14ac:dyDescent="0.3"/>
    <row r="8785" ht="15.75" customHeight="1" x14ac:dyDescent="0.3"/>
    <row r="8786" ht="15.75" customHeight="1" x14ac:dyDescent="0.3"/>
    <row r="8787" ht="15.75" customHeight="1" x14ac:dyDescent="0.3"/>
    <row r="8788" ht="15.75" customHeight="1" x14ac:dyDescent="0.3"/>
    <row r="8789" ht="15.75" customHeight="1" x14ac:dyDescent="0.3"/>
    <row r="8790" ht="15.75" customHeight="1" x14ac:dyDescent="0.3"/>
    <row r="8791" ht="15.75" customHeight="1" x14ac:dyDescent="0.3"/>
    <row r="8792" ht="15.75" customHeight="1" x14ac:dyDescent="0.3"/>
    <row r="8793" ht="15.75" customHeight="1" x14ac:dyDescent="0.3"/>
    <row r="8794" ht="15.75" customHeight="1" x14ac:dyDescent="0.3"/>
    <row r="8795" ht="15.75" customHeight="1" x14ac:dyDescent="0.3"/>
    <row r="8796" ht="15.75" customHeight="1" x14ac:dyDescent="0.3"/>
    <row r="8797" ht="15.75" customHeight="1" x14ac:dyDescent="0.3"/>
    <row r="8798" ht="15.75" customHeight="1" x14ac:dyDescent="0.3"/>
    <row r="8799" ht="15.75" customHeight="1" x14ac:dyDescent="0.3"/>
    <row r="8800" ht="15.75" customHeight="1" x14ac:dyDescent="0.3"/>
    <row r="8801" ht="15.75" customHeight="1" x14ac:dyDescent="0.3"/>
    <row r="8802" ht="15.75" customHeight="1" x14ac:dyDescent="0.3"/>
    <row r="8803" ht="15.75" customHeight="1" x14ac:dyDescent="0.3"/>
    <row r="8804" ht="15.75" customHeight="1" x14ac:dyDescent="0.3"/>
    <row r="8805" ht="15.75" customHeight="1" x14ac:dyDescent="0.3"/>
    <row r="8806" ht="15.75" customHeight="1" x14ac:dyDescent="0.3"/>
    <row r="8807" ht="15.75" customHeight="1" x14ac:dyDescent="0.3"/>
    <row r="8808" ht="15.75" customHeight="1" x14ac:dyDescent="0.3"/>
    <row r="8809" ht="15.75" customHeight="1" x14ac:dyDescent="0.3"/>
    <row r="8810" ht="15.75" customHeight="1" x14ac:dyDescent="0.3"/>
    <row r="8811" ht="15.75" customHeight="1" x14ac:dyDescent="0.3"/>
    <row r="8812" ht="15.75" customHeight="1" x14ac:dyDescent="0.3"/>
    <row r="8813" ht="15.75" customHeight="1" x14ac:dyDescent="0.3"/>
    <row r="8814" ht="15.75" customHeight="1" x14ac:dyDescent="0.3"/>
    <row r="8815" ht="15.75" customHeight="1" x14ac:dyDescent="0.3"/>
    <row r="8816" ht="15.75" customHeight="1" x14ac:dyDescent="0.3"/>
    <row r="8817" ht="15.75" customHeight="1" x14ac:dyDescent="0.3"/>
    <row r="8818" ht="15.75" customHeight="1" x14ac:dyDescent="0.3"/>
    <row r="8819" ht="15.75" customHeight="1" x14ac:dyDescent="0.3"/>
    <row r="8820" ht="15.75" customHeight="1" x14ac:dyDescent="0.3"/>
    <row r="8821" ht="15.75" customHeight="1" x14ac:dyDescent="0.3"/>
    <row r="8822" ht="15.75" customHeight="1" x14ac:dyDescent="0.3"/>
    <row r="8823" ht="15.75" customHeight="1" x14ac:dyDescent="0.3"/>
    <row r="8824" ht="15.75" customHeight="1" x14ac:dyDescent="0.3"/>
    <row r="8825" ht="15.75" customHeight="1" x14ac:dyDescent="0.3"/>
    <row r="8826" ht="15.75" customHeight="1" x14ac:dyDescent="0.3"/>
    <row r="8827" ht="15.75" customHeight="1" x14ac:dyDescent="0.3"/>
    <row r="8828" ht="15.75" customHeight="1" x14ac:dyDescent="0.3"/>
    <row r="8829" ht="15.75" customHeight="1" x14ac:dyDescent="0.3"/>
    <row r="8830" ht="15.75" customHeight="1" x14ac:dyDescent="0.3"/>
    <row r="8831" ht="15.75" customHeight="1" x14ac:dyDescent="0.3"/>
    <row r="8832" ht="15.75" customHeight="1" x14ac:dyDescent="0.3"/>
    <row r="8833" ht="15.75" customHeight="1" x14ac:dyDescent="0.3"/>
    <row r="8834" ht="15.75" customHeight="1" x14ac:dyDescent="0.3"/>
    <row r="8835" ht="15.75" customHeight="1" x14ac:dyDescent="0.3"/>
    <row r="8836" ht="15.75" customHeight="1" x14ac:dyDescent="0.3"/>
    <row r="8837" ht="15.75" customHeight="1" x14ac:dyDescent="0.3"/>
    <row r="8838" ht="15.75" customHeight="1" x14ac:dyDescent="0.3"/>
    <row r="8839" ht="15.75" customHeight="1" x14ac:dyDescent="0.3"/>
    <row r="8840" ht="15.75" customHeight="1" x14ac:dyDescent="0.3"/>
    <row r="8841" ht="15.75" customHeight="1" x14ac:dyDescent="0.3"/>
    <row r="8842" ht="15.75" customHeight="1" x14ac:dyDescent="0.3"/>
    <row r="8843" ht="15.75" customHeight="1" x14ac:dyDescent="0.3"/>
    <row r="8844" ht="15.75" customHeight="1" x14ac:dyDescent="0.3"/>
    <row r="8845" ht="15.75" customHeight="1" x14ac:dyDescent="0.3"/>
    <row r="8846" ht="15.75" customHeight="1" x14ac:dyDescent="0.3"/>
    <row r="8847" ht="15.75" customHeight="1" x14ac:dyDescent="0.3"/>
    <row r="8848" ht="15.75" customHeight="1" x14ac:dyDescent="0.3"/>
    <row r="8849" ht="15.75" customHeight="1" x14ac:dyDescent="0.3"/>
    <row r="8850" ht="15.75" customHeight="1" x14ac:dyDescent="0.3"/>
    <row r="8851" ht="15.75" customHeight="1" x14ac:dyDescent="0.3"/>
    <row r="8852" ht="15.75" customHeight="1" x14ac:dyDescent="0.3"/>
    <row r="8853" ht="15.75" customHeight="1" x14ac:dyDescent="0.3"/>
    <row r="8854" ht="15.75" customHeight="1" x14ac:dyDescent="0.3"/>
    <row r="8855" ht="15.75" customHeight="1" x14ac:dyDescent="0.3"/>
    <row r="8856" ht="15.75" customHeight="1" x14ac:dyDescent="0.3"/>
    <row r="8857" ht="15.75" customHeight="1" x14ac:dyDescent="0.3"/>
    <row r="8858" ht="15.75" customHeight="1" x14ac:dyDescent="0.3"/>
    <row r="8859" ht="15.75" customHeight="1" x14ac:dyDescent="0.3"/>
    <row r="8860" ht="15.75" customHeight="1" x14ac:dyDescent="0.3"/>
    <row r="8861" ht="15.75" customHeight="1" x14ac:dyDescent="0.3"/>
    <row r="8862" ht="15.75" customHeight="1" x14ac:dyDescent="0.3"/>
    <row r="8863" ht="15.75" customHeight="1" x14ac:dyDescent="0.3"/>
    <row r="8864" ht="15.75" customHeight="1" x14ac:dyDescent="0.3"/>
    <row r="8865" ht="15.75" customHeight="1" x14ac:dyDescent="0.3"/>
    <row r="8866" ht="15.75" customHeight="1" x14ac:dyDescent="0.3"/>
    <row r="8867" ht="15.75" customHeight="1" x14ac:dyDescent="0.3"/>
    <row r="8868" ht="15.75" customHeight="1" x14ac:dyDescent="0.3"/>
    <row r="8869" ht="15.75" customHeight="1" x14ac:dyDescent="0.3"/>
    <row r="8870" ht="15.75" customHeight="1" x14ac:dyDescent="0.3"/>
    <row r="8871" ht="15.75" customHeight="1" x14ac:dyDescent="0.3"/>
    <row r="8872" ht="15.75" customHeight="1" x14ac:dyDescent="0.3"/>
    <row r="8873" ht="15.75" customHeight="1" x14ac:dyDescent="0.3"/>
    <row r="8874" ht="15.75" customHeight="1" x14ac:dyDescent="0.3"/>
    <row r="8875" ht="15.75" customHeight="1" x14ac:dyDescent="0.3"/>
    <row r="8876" ht="15.75" customHeight="1" x14ac:dyDescent="0.3"/>
    <row r="8877" ht="15.75" customHeight="1" x14ac:dyDescent="0.3"/>
    <row r="8878" ht="15.75" customHeight="1" x14ac:dyDescent="0.3"/>
    <row r="8879" ht="15.75" customHeight="1" x14ac:dyDescent="0.3"/>
    <row r="8880" ht="15.75" customHeight="1" x14ac:dyDescent="0.3"/>
    <row r="8881" ht="15.75" customHeight="1" x14ac:dyDescent="0.3"/>
    <row r="8882" ht="15.75" customHeight="1" x14ac:dyDescent="0.3"/>
    <row r="8883" ht="15.75" customHeight="1" x14ac:dyDescent="0.3"/>
    <row r="8884" ht="15.75" customHeight="1" x14ac:dyDescent="0.3"/>
    <row r="8885" ht="15.75" customHeight="1" x14ac:dyDescent="0.3"/>
    <row r="8886" ht="15.75" customHeight="1" x14ac:dyDescent="0.3"/>
    <row r="8887" ht="15.75" customHeight="1" x14ac:dyDescent="0.3"/>
    <row r="8888" ht="15.75" customHeight="1" x14ac:dyDescent="0.3"/>
    <row r="8889" ht="15.75" customHeight="1" x14ac:dyDescent="0.3"/>
    <row r="8890" ht="15.75" customHeight="1" x14ac:dyDescent="0.3"/>
    <row r="8891" ht="15.75" customHeight="1" x14ac:dyDescent="0.3"/>
    <row r="8892" ht="15.75" customHeight="1" x14ac:dyDescent="0.3"/>
    <row r="8893" ht="15.75" customHeight="1" x14ac:dyDescent="0.3"/>
    <row r="8894" ht="15.75" customHeight="1" x14ac:dyDescent="0.3"/>
    <row r="8895" ht="15.75" customHeight="1" x14ac:dyDescent="0.3"/>
    <row r="8896" ht="15.75" customHeight="1" x14ac:dyDescent="0.3"/>
    <row r="8897" ht="15.75" customHeight="1" x14ac:dyDescent="0.3"/>
    <row r="8898" ht="15.75" customHeight="1" x14ac:dyDescent="0.3"/>
    <row r="8899" ht="15.75" customHeight="1" x14ac:dyDescent="0.3"/>
    <row r="8900" ht="15.75" customHeight="1" x14ac:dyDescent="0.3"/>
    <row r="8901" ht="15.75" customHeight="1" x14ac:dyDescent="0.3"/>
    <row r="8902" ht="15.75" customHeight="1" x14ac:dyDescent="0.3"/>
    <row r="8903" ht="15.75" customHeight="1" x14ac:dyDescent="0.3"/>
    <row r="8904" ht="15.75" customHeight="1" x14ac:dyDescent="0.3"/>
    <row r="8905" ht="15.75" customHeight="1" x14ac:dyDescent="0.3"/>
    <row r="8906" ht="15.75" customHeight="1" x14ac:dyDescent="0.3"/>
    <row r="8907" ht="15.75" customHeight="1" x14ac:dyDescent="0.3"/>
    <row r="8908" ht="15.75" customHeight="1" x14ac:dyDescent="0.3"/>
    <row r="8909" ht="15.75" customHeight="1" x14ac:dyDescent="0.3"/>
    <row r="8910" ht="15.75" customHeight="1" x14ac:dyDescent="0.3"/>
    <row r="8911" ht="15.75" customHeight="1" x14ac:dyDescent="0.3"/>
    <row r="8912" ht="15.75" customHeight="1" x14ac:dyDescent="0.3"/>
    <row r="8913" ht="15.75" customHeight="1" x14ac:dyDescent="0.3"/>
    <row r="8914" ht="15.75" customHeight="1" x14ac:dyDescent="0.3"/>
    <row r="8915" ht="15.75" customHeight="1" x14ac:dyDescent="0.3"/>
    <row r="8916" ht="15.75" customHeight="1" x14ac:dyDescent="0.3"/>
    <row r="8917" ht="15.75" customHeight="1" x14ac:dyDescent="0.3"/>
    <row r="8918" ht="15.75" customHeight="1" x14ac:dyDescent="0.3"/>
    <row r="8919" ht="15.75" customHeight="1" x14ac:dyDescent="0.3"/>
    <row r="8920" ht="15.75" customHeight="1" x14ac:dyDescent="0.3"/>
    <row r="8921" ht="15.75" customHeight="1" x14ac:dyDescent="0.3"/>
    <row r="8922" ht="15.75" customHeight="1" x14ac:dyDescent="0.3"/>
    <row r="8923" ht="15.75" customHeight="1" x14ac:dyDescent="0.3"/>
    <row r="8924" ht="15.75" customHeight="1" x14ac:dyDescent="0.3"/>
    <row r="8925" ht="15.75" customHeight="1" x14ac:dyDescent="0.3"/>
    <row r="8926" ht="15.75" customHeight="1" x14ac:dyDescent="0.3"/>
    <row r="8927" ht="15.75" customHeight="1" x14ac:dyDescent="0.3"/>
    <row r="8928" ht="15.75" customHeight="1" x14ac:dyDescent="0.3"/>
    <row r="8929" ht="15.75" customHeight="1" x14ac:dyDescent="0.3"/>
    <row r="8930" ht="15.75" customHeight="1" x14ac:dyDescent="0.3"/>
    <row r="8931" ht="15.75" customHeight="1" x14ac:dyDescent="0.3"/>
    <row r="8932" ht="15.75" customHeight="1" x14ac:dyDescent="0.3"/>
    <row r="8933" ht="15.75" customHeight="1" x14ac:dyDescent="0.3"/>
    <row r="8934" ht="15.75" customHeight="1" x14ac:dyDescent="0.3"/>
    <row r="8935" ht="15.75" customHeight="1" x14ac:dyDescent="0.3"/>
    <row r="8936" ht="15.75" customHeight="1" x14ac:dyDescent="0.3"/>
    <row r="8937" ht="15.75" customHeight="1" x14ac:dyDescent="0.3"/>
    <row r="8938" ht="15.75" customHeight="1" x14ac:dyDescent="0.3"/>
    <row r="8939" ht="15.75" customHeight="1" x14ac:dyDescent="0.3"/>
    <row r="8940" ht="15.75" customHeight="1" x14ac:dyDescent="0.3"/>
    <row r="8941" ht="15.75" customHeight="1" x14ac:dyDescent="0.3"/>
    <row r="8942" ht="15.75" customHeight="1" x14ac:dyDescent="0.3"/>
    <row r="8943" ht="15.75" customHeight="1" x14ac:dyDescent="0.3"/>
    <row r="8944" ht="15.75" customHeight="1" x14ac:dyDescent="0.3"/>
    <row r="8945" ht="15.75" customHeight="1" x14ac:dyDescent="0.3"/>
    <row r="8946" ht="15.75" customHeight="1" x14ac:dyDescent="0.3"/>
    <row r="8947" ht="15.75" customHeight="1" x14ac:dyDescent="0.3"/>
    <row r="8948" ht="15.75" customHeight="1" x14ac:dyDescent="0.3"/>
    <row r="8949" ht="15.75" customHeight="1" x14ac:dyDescent="0.3"/>
    <row r="8950" ht="15.75" customHeight="1" x14ac:dyDescent="0.3"/>
    <row r="8951" ht="15.75" customHeight="1" x14ac:dyDescent="0.3"/>
    <row r="8952" ht="15.75" customHeight="1" x14ac:dyDescent="0.3"/>
    <row r="8953" ht="15.75" customHeight="1" x14ac:dyDescent="0.3"/>
    <row r="8954" ht="15.75" customHeight="1" x14ac:dyDescent="0.3"/>
    <row r="8955" ht="15.75" customHeight="1" x14ac:dyDescent="0.3"/>
    <row r="8956" ht="15.75" customHeight="1" x14ac:dyDescent="0.3"/>
    <row r="8957" ht="15.75" customHeight="1" x14ac:dyDescent="0.3"/>
    <row r="8958" ht="15.75" customHeight="1" x14ac:dyDescent="0.3"/>
    <row r="8959" ht="15.75" customHeight="1" x14ac:dyDescent="0.3"/>
    <row r="8960" ht="15.75" customHeight="1" x14ac:dyDescent="0.3"/>
    <row r="8961" ht="15.75" customHeight="1" x14ac:dyDescent="0.3"/>
    <row r="8962" ht="15.75" customHeight="1" x14ac:dyDescent="0.3"/>
    <row r="8963" ht="15.75" customHeight="1" x14ac:dyDescent="0.3"/>
    <row r="8964" ht="15.75" customHeight="1" x14ac:dyDescent="0.3"/>
    <row r="8965" ht="15.75" customHeight="1" x14ac:dyDescent="0.3"/>
    <row r="8966" ht="15.75" customHeight="1" x14ac:dyDescent="0.3"/>
    <row r="8967" ht="15.75" customHeight="1" x14ac:dyDescent="0.3"/>
    <row r="8968" ht="15.75" customHeight="1" x14ac:dyDescent="0.3"/>
    <row r="8969" ht="15.75" customHeight="1" x14ac:dyDescent="0.3"/>
    <row r="8970" ht="15.75" customHeight="1" x14ac:dyDescent="0.3"/>
    <row r="8971" ht="15.75" customHeight="1" x14ac:dyDescent="0.3"/>
    <row r="8972" ht="15.75" customHeight="1" x14ac:dyDescent="0.3"/>
    <row r="8973" ht="15.75" customHeight="1" x14ac:dyDescent="0.3"/>
    <row r="8974" ht="15.75" customHeight="1" x14ac:dyDescent="0.3"/>
    <row r="8975" ht="15.75" customHeight="1" x14ac:dyDescent="0.3"/>
    <row r="8976" ht="15.75" customHeight="1" x14ac:dyDescent="0.3"/>
    <row r="8977" ht="15.75" customHeight="1" x14ac:dyDescent="0.3"/>
    <row r="8978" ht="15.75" customHeight="1" x14ac:dyDescent="0.3"/>
    <row r="8979" ht="15.75" customHeight="1" x14ac:dyDescent="0.3"/>
    <row r="8980" ht="15.75" customHeight="1" x14ac:dyDescent="0.3"/>
    <row r="8981" ht="15.75" customHeight="1" x14ac:dyDescent="0.3"/>
    <row r="8982" ht="15.75" customHeight="1" x14ac:dyDescent="0.3"/>
    <row r="8983" ht="15.75" customHeight="1" x14ac:dyDescent="0.3"/>
    <row r="8984" ht="15.75" customHeight="1" x14ac:dyDescent="0.3"/>
    <row r="8985" ht="15.75" customHeight="1" x14ac:dyDescent="0.3"/>
    <row r="8986" ht="15.75" customHeight="1" x14ac:dyDescent="0.3"/>
    <row r="8987" ht="15.75" customHeight="1" x14ac:dyDescent="0.3"/>
    <row r="8988" ht="15.75" customHeight="1" x14ac:dyDescent="0.3"/>
    <row r="8989" ht="15.75" customHeight="1" x14ac:dyDescent="0.3"/>
    <row r="8990" ht="15.75" customHeight="1" x14ac:dyDescent="0.3"/>
    <row r="8991" ht="15.75" customHeight="1" x14ac:dyDescent="0.3"/>
    <row r="8992" ht="15.75" customHeight="1" x14ac:dyDescent="0.3"/>
    <row r="8993" ht="15.75" customHeight="1" x14ac:dyDescent="0.3"/>
    <row r="8994" ht="15.75" customHeight="1" x14ac:dyDescent="0.3"/>
    <row r="8995" ht="15.75" customHeight="1" x14ac:dyDescent="0.3"/>
    <row r="8996" ht="15.75" customHeight="1" x14ac:dyDescent="0.3"/>
    <row r="8997" ht="15.75" customHeight="1" x14ac:dyDescent="0.3"/>
    <row r="8998" ht="15.75" customHeight="1" x14ac:dyDescent="0.3"/>
    <row r="8999" ht="15.75" customHeight="1" x14ac:dyDescent="0.3"/>
    <row r="9000" ht="15.75" customHeight="1" x14ac:dyDescent="0.3"/>
    <row r="9001" ht="15.75" customHeight="1" x14ac:dyDescent="0.3"/>
    <row r="9002" ht="15.75" customHeight="1" x14ac:dyDescent="0.3"/>
    <row r="9003" ht="15.75" customHeight="1" x14ac:dyDescent="0.3"/>
    <row r="9004" ht="15.75" customHeight="1" x14ac:dyDescent="0.3"/>
    <row r="9005" ht="15.75" customHeight="1" x14ac:dyDescent="0.3"/>
    <row r="9006" ht="15.75" customHeight="1" x14ac:dyDescent="0.3"/>
    <row r="9007" ht="15.75" customHeight="1" x14ac:dyDescent="0.3"/>
    <row r="9008" ht="15.75" customHeight="1" x14ac:dyDescent="0.3"/>
    <row r="9009" ht="15.75" customHeight="1" x14ac:dyDescent="0.3"/>
    <row r="9010" ht="15.75" customHeight="1" x14ac:dyDescent="0.3"/>
    <row r="9011" ht="15.75" customHeight="1" x14ac:dyDescent="0.3"/>
    <row r="9012" ht="15.75" customHeight="1" x14ac:dyDescent="0.3"/>
    <row r="9013" ht="15.75" customHeight="1" x14ac:dyDescent="0.3"/>
    <row r="9014" ht="15.75" customHeight="1" x14ac:dyDescent="0.3"/>
    <row r="9015" ht="15.75" customHeight="1" x14ac:dyDescent="0.3"/>
    <row r="9016" ht="15.75" customHeight="1" x14ac:dyDescent="0.3"/>
    <row r="9017" ht="15.75" customHeight="1" x14ac:dyDescent="0.3"/>
    <row r="9018" ht="15.75" customHeight="1" x14ac:dyDescent="0.3"/>
    <row r="9019" ht="15.75" customHeight="1" x14ac:dyDescent="0.3"/>
    <row r="9020" ht="15.75" customHeight="1" x14ac:dyDescent="0.3"/>
    <row r="9021" ht="15.75" customHeight="1" x14ac:dyDescent="0.3"/>
    <row r="9022" ht="15.75" customHeight="1" x14ac:dyDescent="0.3"/>
    <row r="9023" ht="15.75" customHeight="1" x14ac:dyDescent="0.3"/>
    <row r="9024" ht="15.75" customHeight="1" x14ac:dyDescent="0.3"/>
    <row r="9025" ht="15.75" customHeight="1" x14ac:dyDescent="0.3"/>
    <row r="9026" ht="15.75" customHeight="1" x14ac:dyDescent="0.3"/>
    <row r="9027" ht="15.75" customHeight="1" x14ac:dyDescent="0.3"/>
    <row r="9028" ht="15.75" customHeight="1" x14ac:dyDescent="0.3"/>
    <row r="9029" ht="15.75" customHeight="1" x14ac:dyDescent="0.3"/>
    <row r="9030" ht="15.75" customHeight="1" x14ac:dyDescent="0.3"/>
    <row r="9031" ht="15.75" customHeight="1" x14ac:dyDescent="0.3"/>
    <row r="9032" ht="15.75" customHeight="1" x14ac:dyDescent="0.3"/>
    <row r="9033" ht="15.75" customHeight="1" x14ac:dyDescent="0.3"/>
    <row r="9034" ht="15.75" customHeight="1" x14ac:dyDescent="0.3"/>
    <row r="9035" ht="15.75" customHeight="1" x14ac:dyDescent="0.3"/>
    <row r="9036" ht="15.75" customHeight="1" x14ac:dyDescent="0.3"/>
    <row r="9037" ht="15.75" customHeight="1" x14ac:dyDescent="0.3"/>
    <row r="9038" ht="15.75" customHeight="1" x14ac:dyDescent="0.3"/>
    <row r="9039" ht="15.75" customHeight="1" x14ac:dyDescent="0.3"/>
    <row r="9040" ht="15.75" customHeight="1" x14ac:dyDescent="0.3"/>
    <row r="9041" ht="15.75" customHeight="1" x14ac:dyDescent="0.3"/>
    <row r="9042" ht="15.75" customHeight="1" x14ac:dyDescent="0.3"/>
    <row r="9043" ht="15.75" customHeight="1" x14ac:dyDescent="0.3"/>
    <row r="9044" ht="15.75" customHeight="1" x14ac:dyDescent="0.3"/>
    <row r="9045" ht="15.75" customHeight="1" x14ac:dyDescent="0.3"/>
    <row r="9046" ht="15.75" customHeight="1" x14ac:dyDescent="0.3"/>
    <row r="9047" ht="15.75" customHeight="1" x14ac:dyDescent="0.3"/>
    <row r="9048" ht="15.75" customHeight="1" x14ac:dyDescent="0.3"/>
    <row r="9049" ht="15.75" customHeight="1" x14ac:dyDescent="0.3"/>
    <row r="9050" ht="15.75" customHeight="1" x14ac:dyDescent="0.3"/>
    <row r="9051" ht="15.75" customHeight="1" x14ac:dyDescent="0.3"/>
    <row r="9052" ht="15.75" customHeight="1" x14ac:dyDescent="0.3"/>
    <row r="9053" ht="15.75" customHeight="1" x14ac:dyDescent="0.3"/>
    <row r="9054" ht="15.75" customHeight="1" x14ac:dyDescent="0.3"/>
    <row r="9055" ht="15.75" customHeight="1" x14ac:dyDescent="0.3"/>
    <row r="9056" ht="15.75" customHeight="1" x14ac:dyDescent="0.3"/>
    <row r="9057" ht="15.75" customHeight="1" x14ac:dyDescent="0.3"/>
    <row r="9058" ht="15.75" customHeight="1" x14ac:dyDescent="0.3"/>
    <row r="9059" ht="15.75" customHeight="1" x14ac:dyDescent="0.3"/>
    <row r="9060" ht="15.75" customHeight="1" x14ac:dyDescent="0.3"/>
    <row r="9061" ht="15.75" customHeight="1" x14ac:dyDescent="0.3"/>
    <row r="9062" ht="15.75" customHeight="1" x14ac:dyDescent="0.3"/>
    <row r="9063" ht="15.75" customHeight="1" x14ac:dyDescent="0.3"/>
    <row r="9064" ht="15.75" customHeight="1" x14ac:dyDescent="0.3"/>
    <row r="9065" ht="15.75" customHeight="1" x14ac:dyDescent="0.3"/>
    <row r="9066" ht="15.75" customHeight="1" x14ac:dyDescent="0.3"/>
    <row r="9067" ht="15.75" customHeight="1" x14ac:dyDescent="0.3"/>
    <row r="9068" ht="15.75" customHeight="1" x14ac:dyDescent="0.3"/>
    <row r="9069" ht="15.75" customHeight="1" x14ac:dyDescent="0.3"/>
    <row r="9070" ht="15.75" customHeight="1" x14ac:dyDescent="0.3"/>
    <row r="9071" ht="15.75" customHeight="1" x14ac:dyDescent="0.3"/>
    <row r="9072" ht="15.75" customHeight="1" x14ac:dyDescent="0.3"/>
    <row r="9073" ht="15.75" customHeight="1" x14ac:dyDescent="0.3"/>
    <row r="9074" ht="15.75" customHeight="1" x14ac:dyDescent="0.3"/>
    <row r="9075" ht="15.75" customHeight="1" x14ac:dyDescent="0.3"/>
    <row r="9076" ht="15.75" customHeight="1" x14ac:dyDescent="0.3"/>
    <row r="9077" ht="15.75" customHeight="1" x14ac:dyDescent="0.3"/>
    <row r="9078" ht="15.75" customHeight="1" x14ac:dyDescent="0.3"/>
    <row r="9079" ht="15.75" customHeight="1" x14ac:dyDescent="0.3"/>
    <row r="9080" ht="15.75" customHeight="1" x14ac:dyDescent="0.3"/>
    <row r="9081" ht="15.75" customHeight="1" x14ac:dyDescent="0.3"/>
    <row r="9082" ht="15.75" customHeight="1" x14ac:dyDescent="0.3"/>
    <row r="9083" ht="15.75" customHeight="1" x14ac:dyDescent="0.3"/>
    <row r="9084" ht="15.75" customHeight="1" x14ac:dyDescent="0.3"/>
    <row r="9085" ht="15.75" customHeight="1" x14ac:dyDescent="0.3"/>
    <row r="9086" ht="15.75" customHeight="1" x14ac:dyDescent="0.3"/>
    <row r="9087" ht="15.75" customHeight="1" x14ac:dyDescent="0.3"/>
    <row r="9088" ht="15.75" customHeight="1" x14ac:dyDescent="0.3"/>
    <row r="9089" ht="15.75" customHeight="1" x14ac:dyDescent="0.3"/>
    <row r="9090" ht="15.75" customHeight="1" x14ac:dyDescent="0.3"/>
    <row r="9091" ht="15.75" customHeight="1" x14ac:dyDescent="0.3"/>
    <row r="9092" ht="15.75" customHeight="1" x14ac:dyDescent="0.3"/>
    <row r="9093" ht="15.75" customHeight="1" x14ac:dyDescent="0.3"/>
    <row r="9094" ht="15.75" customHeight="1" x14ac:dyDescent="0.3"/>
    <row r="9095" ht="15.75" customHeight="1" x14ac:dyDescent="0.3"/>
    <row r="9096" ht="15.75" customHeight="1" x14ac:dyDescent="0.3"/>
    <row r="9097" ht="15.75" customHeight="1" x14ac:dyDescent="0.3"/>
    <row r="9098" ht="15.75" customHeight="1" x14ac:dyDescent="0.3"/>
    <row r="9099" ht="15.75" customHeight="1" x14ac:dyDescent="0.3"/>
    <row r="9100" ht="15.75" customHeight="1" x14ac:dyDescent="0.3"/>
    <row r="9101" ht="15.75" customHeight="1" x14ac:dyDescent="0.3"/>
    <row r="9102" ht="15.75" customHeight="1" x14ac:dyDescent="0.3"/>
    <row r="9103" ht="15.75" customHeight="1" x14ac:dyDescent="0.3"/>
    <row r="9104" ht="15.75" customHeight="1" x14ac:dyDescent="0.3"/>
    <row r="9105" ht="15.75" customHeight="1" x14ac:dyDescent="0.3"/>
    <row r="9106" ht="15.75" customHeight="1" x14ac:dyDescent="0.3"/>
    <row r="9107" ht="15.75" customHeight="1" x14ac:dyDescent="0.3"/>
    <row r="9108" ht="15.75" customHeight="1" x14ac:dyDescent="0.3"/>
    <row r="9109" ht="15.75" customHeight="1" x14ac:dyDescent="0.3"/>
    <row r="9110" ht="15.75" customHeight="1" x14ac:dyDescent="0.3"/>
    <row r="9111" ht="15.75" customHeight="1" x14ac:dyDescent="0.3"/>
    <row r="9112" ht="15.75" customHeight="1" x14ac:dyDescent="0.3"/>
    <row r="9113" ht="15.75" customHeight="1" x14ac:dyDescent="0.3"/>
    <row r="9114" ht="15.75" customHeight="1" x14ac:dyDescent="0.3"/>
    <row r="9115" ht="15.75" customHeight="1" x14ac:dyDescent="0.3"/>
    <row r="9116" ht="15.75" customHeight="1" x14ac:dyDescent="0.3"/>
    <row r="9117" ht="15.75" customHeight="1" x14ac:dyDescent="0.3"/>
    <row r="9118" ht="15.75" customHeight="1" x14ac:dyDescent="0.3"/>
    <row r="9119" ht="15.75" customHeight="1" x14ac:dyDescent="0.3"/>
    <row r="9120" ht="15.75" customHeight="1" x14ac:dyDescent="0.3"/>
    <row r="9121" ht="15.75" customHeight="1" x14ac:dyDescent="0.3"/>
    <row r="9122" ht="15.75" customHeight="1" x14ac:dyDescent="0.3"/>
    <row r="9123" ht="15.75" customHeight="1" x14ac:dyDescent="0.3"/>
    <row r="9124" ht="15.75" customHeight="1" x14ac:dyDescent="0.3"/>
    <row r="9125" ht="15.75" customHeight="1" x14ac:dyDescent="0.3"/>
    <row r="9126" ht="15.75" customHeight="1" x14ac:dyDescent="0.3"/>
    <row r="9127" ht="15.75" customHeight="1" x14ac:dyDescent="0.3"/>
    <row r="9128" ht="15.75" customHeight="1" x14ac:dyDescent="0.3"/>
    <row r="9129" ht="15.75" customHeight="1" x14ac:dyDescent="0.3"/>
    <row r="9130" ht="15.75" customHeight="1" x14ac:dyDescent="0.3"/>
    <row r="9131" ht="15.75" customHeight="1" x14ac:dyDescent="0.3"/>
    <row r="9132" ht="15.75" customHeight="1" x14ac:dyDescent="0.3"/>
    <row r="9133" ht="15.75" customHeight="1" x14ac:dyDescent="0.3"/>
    <row r="9134" ht="15.75" customHeight="1" x14ac:dyDescent="0.3"/>
    <row r="9135" ht="15.75" customHeight="1" x14ac:dyDescent="0.3"/>
    <row r="9136" ht="15.75" customHeight="1" x14ac:dyDescent="0.3"/>
    <row r="9137" ht="15.75" customHeight="1" x14ac:dyDescent="0.3"/>
    <row r="9138" ht="15.75" customHeight="1" x14ac:dyDescent="0.3"/>
    <row r="9139" ht="15.75" customHeight="1" x14ac:dyDescent="0.3"/>
    <row r="9140" ht="15.75" customHeight="1" x14ac:dyDescent="0.3"/>
    <row r="9141" ht="15.75" customHeight="1" x14ac:dyDescent="0.3"/>
    <row r="9142" ht="15.75" customHeight="1" x14ac:dyDescent="0.3"/>
    <row r="9143" ht="15.75" customHeight="1" x14ac:dyDescent="0.3"/>
    <row r="9144" ht="15.75" customHeight="1" x14ac:dyDescent="0.3"/>
    <row r="9145" ht="15.75" customHeight="1" x14ac:dyDescent="0.3"/>
    <row r="9146" ht="15.75" customHeight="1" x14ac:dyDescent="0.3"/>
    <row r="9147" ht="15.75" customHeight="1" x14ac:dyDescent="0.3"/>
    <row r="9148" ht="15.75" customHeight="1" x14ac:dyDescent="0.3"/>
    <row r="9149" ht="15.75" customHeight="1" x14ac:dyDescent="0.3"/>
    <row r="9150" ht="15.75" customHeight="1" x14ac:dyDescent="0.3"/>
    <row r="9151" ht="15.75" customHeight="1" x14ac:dyDescent="0.3"/>
    <row r="9152" ht="15.75" customHeight="1" x14ac:dyDescent="0.3"/>
    <row r="9153" ht="15.75" customHeight="1" x14ac:dyDescent="0.3"/>
    <row r="9154" ht="15.75" customHeight="1" x14ac:dyDescent="0.3"/>
    <row r="9155" ht="15.75" customHeight="1" x14ac:dyDescent="0.3"/>
    <row r="9156" ht="15.75" customHeight="1" x14ac:dyDescent="0.3"/>
    <row r="9157" ht="15.75" customHeight="1" x14ac:dyDescent="0.3"/>
    <row r="9158" ht="15.75" customHeight="1" x14ac:dyDescent="0.3"/>
    <row r="9159" ht="15.75" customHeight="1" x14ac:dyDescent="0.3"/>
    <row r="9160" ht="15.75" customHeight="1" x14ac:dyDescent="0.3"/>
    <row r="9161" ht="15.75" customHeight="1" x14ac:dyDescent="0.3"/>
    <row r="9162" ht="15.75" customHeight="1" x14ac:dyDescent="0.3"/>
    <row r="9163" ht="15.75" customHeight="1" x14ac:dyDescent="0.3"/>
    <row r="9164" ht="15.75" customHeight="1" x14ac:dyDescent="0.3"/>
    <row r="9165" ht="15.75" customHeight="1" x14ac:dyDescent="0.3"/>
    <row r="9166" ht="15.75" customHeight="1" x14ac:dyDescent="0.3"/>
    <row r="9167" ht="15.75" customHeight="1" x14ac:dyDescent="0.3"/>
    <row r="9168" ht="15.75" customHeight="1" x14ac:dyDescent="0.3"/>
    <row r="9169" ht="15.75" customHeight="1" x14ac:dyDescent="0.3"/>
    <row r="9170" ht="15.75" customHeight="1" x14ac:dyDescent="0.3"/>
    <row r="9171" ht="15.75" customHeight="1" x14ac:dyDescent="0.3"/>
    <row r="9172" ht="15.75" customHeight="1" x14ac:dyDescent="0.3"/>
    <row r="9173" ht="15.75" customHeight="1" x14ac:dyDescent="0.3"/>
    <row r="9174" ht="15.75" customHeight="1" x14ac:dyDescent="0.3"/>
    <row r="9175" ht="15.75" customHeight="1" x14ac:dyDescent="0.3"/>
    <row r="9176" ht="15.75" customHeight="1" x14ac:dyDescent="0.3"/>
    <row r="9177" ht="15.75" customHeight="1" x14ac:dyDescent="0.3"/>
    <row r="9178" ht="15.75" customHeight="1" x14ac:dyDescent="0.3"/>
    <row r="9179" ht="15.75" customHeight="1" x14ac:dyDescent="0.3"/>
    <row r="9180" ht="15.75" customHeight="1" x14ac:dyDescent="0.3"/>
    <row r="9181" ht="15.75" customHeight="1" x14ac:dyDescent="0.3"/>
    <row r="9182" ht="15.75" customHeight="1" x14ac:dyDescent="0.3"/>
    <row r="9183" ht="15.75" customHeight="1" x14ac:dyDescent="0.3"/>
    <row r="9184" ht="15.75" customHeight="1" x14ac:dyDescent="0.3"/>
    <row r="9185" ht="15.75" customHeight="1" x14ac:dyDescent="0.3"/>
    <row r="9186" ht="15.75" customHeight="1" x14ac:dyDescent="0.3"/>
    <row r="9187" ht="15.75" customHeight="1" x14ac:dyDescent="0.3"/>
    <row r="9188" ht="15.75" customHeight="1" x14ac:dyDescent="0.3"/>
    <row r="9189" ht="15.75" customHeight="1" x14ac:dyDescent="0.3"/>
    <row r="9190" ht="15.75" customHeight="1" x14ac:dyDescent="0.3"/>
    <row r="9191" ht="15.75" customHeight="1" x14ac:dyDescent="0.3"/>
    <row r="9192" ht="15.75" customHeight="1" x14ac:dyDescent="0.3"/>
    <row r="9193" ht="15.75" customHeight="1" x14ac:dyDescent="0.3"/>
    <row r="9194" ht="15.75" customHeight="1" x14ac:dyDescent="0.3"/>
    <row r="9195" ht="15.75" customHeight="1" x14ac:dyDescent="0.3"/>
    <row r="9196" ht="15.75" customHeight="1" x14ac:dyDescent="0.3"/>
    <row r="9197" ht="15.75" customHeight="1" x14ac:dyDescent="0.3"/>
    <row r="9198" ht="15.75" customHeight="1" x14ac:dyDescent="0.3"/>
    <row r="9199" ht="15.75" customHeight="1" x14ac:dyDescent="0.3"/>
    <row r="9200" ht="15.75" customHeight="1" x14ac:dyDescent="0.3"/>
    <row r="9201" ht="15.75" customHeight="1" x14ac:dyDescent="0.3"/>
    <row r="9202" ht="15.75" customHeight="1" x14ac:dyDescent="0.3"/>
    <row r="9203" ht="15.75" customHeight="1" x14ac:dyDescent="0.3"/>
    <row r="9204" ht="15.75" customHeight="1" x14ac:dyDescent="0.3"/>
    <row r="9205" ht="15.75" customHeight="1" x14ac:dyDescent="0.3"/>
    <row r="9206" ht="15.75" customHeight="1" x14ac:dyDescent="0.3"/>
    <row r="9207" ht="15.75" customHeight="1" x14ac:dyDescent="0.3"/>
    <row r="9208" ht="15.75" customHeight="1" x14ac:dyDescent="0.3"/>
    <row r="9209" ht="15.75" customHeight="1" x14ac:dyDescent="0.3"/>
    <row r="9210" ht="15.75" customHeight="1" x14ac:dyDescent="0.3"/>
    <row r="9211" ht="15.75" customHeight="1" x14ac:dyDescent="0.3"/>
    <row r="9212" ht="15.75" customHeight="1" x14ac:dyDescent="0.3"/>
    <row r="9213" ht="15.75" customHeight="1" x14ac:dyDescent="0.3"/>
    <row r="9214" ht="15.75" customHeight="1" x14ac:dyDescent="0.3"/>
    <row r="9215" ht="15.75" customHeight="1" x14ac:dyDescent="0.3"/>
    <row r="9216" ht="15.75" customHeight="1" x14ac:dyDescent="0.3"/>
    <row r="9217" ht="15.75" customHeight="1" x14ac:dyDescent="0.3"/>
    <row r="9218" ht="15.75" customHeight="1" x14ac:dyDescent="0.3"/>
    <row r="9219" ht="15.75" customHeight="1" x14ac:dyDescent="0.3"/>
    <row r="9220" ht="15.75" customHeight="1" x14ac:dyDescent="0.3"/>
    <row r="9221" ht="15.75" customHeight="1" x14ac:dyDescent="0.3"/>
    <row r="9222" ht="15.75" customHeight="1" x14ac:dyDescent="0.3"/>
    <row r="9223" ht="15.75" customHeight="1" x14ac:dyDescent="0.3"/>
    <row r="9224" ht="15.75" customHeight="1" x14ac:dyDescent="0.3"/>
    <row r="9225" ht="15.75" customHeight="1" x14ac:dyDescent="0.3"/>
    <row r="9226" ht="15.75" customHeight="1" x14ac:dyDescent="0.3"/>
    <row r="9227" ht="15.75" customHeight="1" x14ac:dyDescent="0.3"/>
    <row r="9228" ht="15.75" customHeight="1" x14ac:dyDescent="0.3"/>
    <row r="9229" ht="15.75" customHeight="1" x14ac:dyDescent="0.3"/>
    <row r="9230" ht="15.75" customHeight="1" x14ac:dyDescent="0.3"/>
    <row r="9231" ht="15.75" customHeight="1" x14ac:dyDescent="0.3"/>
    <row r="9232" ht="15.75" customHeight="1" x14ac:dyDescent="0.3"/>
    <row r="9233" ht="15.75" customHeight="1" x14ac:dyDescent="0.3"/>
    <row r="9234" ht="15.75" customHeight="1" x14ac:dyDescent="0.3"/>
    <row r="9235" ht="15.75" customHeight="1" x14ac:dyDescent="0.3"/>
    <row r="9236" ht="15.75" customHeight="1" x14ac:dyDescent="0.3"/>
    <row r="9237" ht="15.75" customHeight="1" x14ac:dyDescent="0.3"/>
    <row r="9238" ht="15.75" customHeight="1" x14ac:dyDescent="0.3"/>
    <row r="9239" ht="15.75" customHeight="1" x14ac:dyDescent="0.3"/>
    <row r="9240" ht="15.75" customHeight="1" x14ac:dyDescent="0.3"/>
    <row r="9241" ht="15.75" customHeight="1" x14ac:dyDescent="0.3"/>
    <row r="9242" ht="15.75" customHeight="1" x14ac:dyDescent="0.3"/>
    <row r="9243" ht="15.75" customHeight="1" x14ac:dyDescent="0.3"/>
    <row r="9244" ht="15.75" customHeight="1" x14ac:dyDescent="0.3"/>
    <row r="9245" ht="15.75" customHeight="1" x14ac:dyDescent="0.3"/>
    <row r="9246" ht="15.75" customHeight="1" x14ac:dyDescent="0.3"/>
    <row r="9247" ht="15.75" customHeight="1" x14ac:dyDescent="0.3"/>
    <row r="9248" ht="15.75" customHeight="1" x14ac:dyDescent="0.3"/>
    <row r="9249" ht="15.75" customHeight="1" x14ac:dyDescent="0.3"/>
    <row r="9250" ht="15.75" customHeight="1" x14ac:dyDescent="0.3"/>
    <row r="9251" ht="15.75" customHeight="1" x14ac:dyDescent="0.3"/>
    <row r="9252" ht="15.75" customHeight="1" x14ac:dyDescent="0.3"/>
    <row r="9253" ht="15.75" customHeight="1" x14ac:dyDescent="0.3"/>
    <row r="9254" ht="15.75" customHeight="1" x14ac:dyDescent="0.3"/>
    <row r="9255" ht="15.75" customHeight="1" x14ac:dyDescent="0.3"/>
    <row r="9256" ht="15.75" customHeight="1" x14ac:dyDescent="0.3"/>
    <row r="9257" ht="15.75" customHeight="1" x14ac:dyDescent="0.3"/>
    <row r="9258" ht="15.75" customHeight="1" x14ac:dyDescent="0.3"/>
    <row r="9259" ht="15.75" customHeight="1" x14ac:dyDescent="0.3"/>
    <row r="9260" ht="15.75" customHeight="1" x14ac:dyDescent="0.3"/>
    <row r="9261" ht="15.75" customHeight="1" x14ac:dyDescent="0.3"/>
    <row r="9262" ht="15.75" customHeight="1" x14ac:dyDescent="0.3"/>
    <row r="9263" ht="15.75" customHeight="1" x14ac:dyDescent="0.3"/>
    <row r="9264" ht="15.75" customHeight="1" x14ac:dyDescent="0.3"/>
    <row r="9265" ht="15.75" customHeight="1" x14ac:dyDescent="0.3"/>
    <row r="9266" ht="15.75" customHeight="1" x14ac:dyDescent="0.3"/>
    <row r="9267" ht="15.75" customHeight="1" x14ac:dyDescent="0.3"/>
    <row r="9268" ht="15.75" customHeight="1" x14ac:dyDescent="0.3"/>
    <row r="9269" ht="15.75" customHeight="1" x14ac:dyDescent="0.3"/>
    <row r="9270" ht="15.75" customHeight="1" x14ac:dyDescent="0.3"/>
    <row r="9271" ht="15.75" customHeight="1" x14ac:dyDescent="0.3"/>
    <row r="9272" ht="15.75" customHeight="1" x14ac:dyDescent="0.3"/>
    <row r="9273" ht="15.75" customHeight="1" x14ac:dyDescent="0.3"/>
    <row r="9274" ht="15.75" customHeight="1" x14ac:dyDescent="0.3"/>
    <row r="9275" ht="15.75" customHeight="1" x14ac:dyDescent="0.3"/>
    <row r="9276" ht="15.75" customHeight="1" x14ac:dyDescent="0.3"/>
    <row r="9277" ht="15.75" customHeight="1" x14ac:dyDescent="0.3"/>
    <row r="9278" ht="15.75" customHeight="1" x14ac:dyDescent="0.3"/>
    <row r="9279" ht="15.75" customHeight="1" x14ac:dyDescent="0.3"/>
    <row r="9280" ht="15.75" customHeight="1" x14ac:dyDescent="0.3"/>
    <row r="9281" ht="15.75" customHeight="1" x14ac:dyDescent="0.3"/>
    <row r="9282" ht="15.75" customHeight="1" x14ac:dyDescent="0.3"/>
    <row r="9283" ht="15.75" customHeight="1" x14ac:dyDescent="0.3"/>
    <row r="9284" ht="15.75" customHeight="1" x14ac:dyDescent="0.3"/>
    <row r="9285" ht="15.75" customHeight="1" x14ac:dyDescent="0.3"/>
    <row r="9286" ht="15.75" customHeight="1" x14ac:dyDescent="0.3"/>
    <row r="9287" ht="15.75" customHeight="1" x14ac:dyDescent="0.3"/>
    <row r="9288" ht="15.75" customHeight="1" x14ac:dyDescent="0.3"/>
    <row r="9289" ht="15.75" customHeight="1" x14ac:dyDescent="0.3"/>
    <row r="9290" ht="15.75" customHeight="1" x14ac:dyDescent="0.3"/>
    <row r="9291" ht="15.75" customHeight="1" x14ac:dyDescent="0.3"/>
    <row r="9292" ht="15.75" customHeight="1" x14ac:dyDescent="0.3"/>
    <row r="9293" ht="15.75" customHeight="1" x14ac:dyDescent="0.3"/>
    <row r="9294" ht="15.75" customHeight="1" x14ac:dyDescent="0.3"/>
    <row r="9295" ht="15.75" customHeight="1" x14ac:dyDescent="0.3"/>
    <row r="9296" ht="15.75" customHeight="1" x14ac:dyDescent="0.3"/>
    <row r="9297" ht="15.75" customHeight="1" x14ac:dyDescent="0.3"/>
    <row r="9298" ht="15.75" customHeight="1" x14ac:dyDescent="0.3"/>
    <row r="9299" ht="15.75" customHeight="1" x14ac:dyDescent="0.3"/>
    <row r="9300" ht="15.75" customHeight="1" x14ac:dyDescent="0.3"/>
    <row r="9301" ht="15.75" customHeight="1" x14ac:dyDescent="0.3"/>
    <row r="9302" ht="15.75" customHeight="1" x14ac:dyDescent="0.3"/>
    <row r="9303" ht="15.75" customHeight="1" x14ac:dyDescent="0.3"/>
    <row r="9304" ht="15.75" customHeight="1" x14ac:dyDescent="0.3"/>
    <row r="9305" ht="15.75" customHeight="1" x14ac:dyDescent="0.3"/>
    <row r="9306" ht="15.75" customHeight="1" x14ac:dyDescent="0.3"/>
    <row r="9307" ht="15.75" customHeight="1" x14ac:dyDescent="0.3"/>
    <row r="9308" ht="15.75" customHeight="1" x14ac:dyDescent="0.3"/>
    <row r="9309" ht="15.75" customHeight="1" x14ac:dyDescent="0.3"/>
    <row r="9310" ht="15.75" customHeight="1" x14ac:dyDescent="0.3"/>
    <row r="9311" ht="15.75" customHeight="1" x14ac:dyDescent="0.3"/>
    <row r="9312" ht="15.75" customHeight="1" x14ac:dyDescent="0.3"/>
    <row r="9313" ht="15.75" customHeight="1" x14ac:dyDescent="0.3"/>
    <row r="9314" ht="15.75" customHeight="1" x14ac:dyDescent="0.3"/>
    <row r="9315" ht="15.75" customHeight="1" x14ac:dyDescent="0.3"/>
    <row r="9316" ht="15.75" customHeight="1" x14ac:dyDescent="0.3"/>
    <row r="9317" ht="15.75" customHeight="1" x14ac:dyDescent="0.3"/>
    <row r="9318" ht="15.75" customHeight="1" x14ac:dyDescent="0.3"/>
    <row r="9319" ht="15.75" customHeight="1" x14ac:dyDescent="0.3"/>
    <row r="9320" ht="15.75" customHeight="1" x14ac:dyDescent="0.3"/>
    <row r="9321" ht="15.75" customHeight="1" x14ac:dyDescent="0.3"/>
    <row r="9322" ht="15.75" customHeight="1" x14ac:dyDescent="0.3"/>
    <row r="9323" ht="15.75" customHeight="1" x14ac:dyDescent="0.3"/>
    <row r="9324" ht="15.75" customHeight="1" x14ac:dyDescent="0.3"/>
    <row r="9325" ht="15.75" customHeight="1" x14ac:dyDescent="0.3"/>
    <row r="9326" ht="15.75" customHeight="1" x14ac:dyDescent="0.3"/>
    <row r="9327" ht="15.75" customHeight="1" x14ac:dyDescent="0.3"/>
    <row r="9328" ht="15.75" customHeight="1" x14ac:dyDescent="0.3"/>
    <row r="9329" ht="15.75" customHeight="1" x14ac:dyDescent="0.3"/>
    <row r="9330" ht="15.75" customHeight="1" x14ac:dyDescent="0.3"/>
    <row r="9331" ht="15.75" customHeight="1" x14ac:dyDescent="0.3"/>
    <row r="9332" ht="15.75" customHeight="1" x14ac:dyDescent="0.3"/>
    <row r="9333" ht="15.75" customHeight="1" x14ac:dyDescent="0.3"/>
    <row r="9334" ht="15.75" customHeight="1" x14ac:dyDescent="0.3"/>
    <row r="9335" ht="15.75" customHeight="1" x14ac:dyDescent="0.3"/>
    <row r="9336" ht="15.75" customHeight="1" x14ac:dyDescent="0.3"/>
    <row r="9337" ht="15.75" customHeight="1" x14ac:dyDescent="0.3"/>
    <row r="9338" ht="15.75" customHeight="1" x14ac:dyDescent="0.3"/>
    <row r="9339" ht="15.75" customHeight="1" x14ac:dyDescent="0.3"/>
    <row r="9340" ht="15.75" customHeight="1" x14ac:dyDescent="0.3"/>
    <row r="9341" ht="15.75" customHeight="1" x14ac:dyDescent="0.3"/>
    <row r="9342" ht="15.75" customHeight="1" x14ac:dyDescent="0.3"/>
    <row r="9343" ht="15.75" customHeight="1" x14ac:dyDescent="0.3"/>
    <row r="9344" ht="15.75" customHeight="1" x14ac:dyDescent="0.3"/>
    <row r="9345" ht="15.75" customHeight="1" x14ac:dyDescent="0.3"/>
    <row r="9346" ht="15.75" customHeight="1" x14ac:dyDescent="0.3"/>
    <row r="9347" ht="15.75" customHeight="1" x14ac:dyDescent="0.3"/>
    <row r="9348" ht="15.75" customHeight="1" x14ac:dyDescent="0.3"/>
    <row r="9349" ht="15.75" customHeight="1" x14ac:dyDescent="0.3"/>
    <row r="9350" ht="15.75" customHeight="1" x14ac:dyDescent="0.3"/>
    <row r="9351" ht="15.75" customHeight="1" x14ac:dyDescent="0.3"/>
    <row r="9352" ht="15.75" customHeight="1" x14ac:dyDescent="0.3"/>
    <row r="9353" ht="15.75" customHeight="1" x14ac:dyDescent="0.3"/>
    <row r="9354" ht="15.75" customHeight="1" x14ac:dyDescent="0.3"/>
    <row r="9355" ht="15.75" customHeight="1" x14ac:dyDescent="0.3"/>
    <row r="9356" ht="15.75" customHeight="1" x14ac:dyDescent="0.3"/>
    <row r="9357" ht="15.75" customHeight="1" x14ac:dyDescent="0.3"/>
    <row r="9358" ht="15.75" customHeight="1" x14ac:dyDescent="0.3"/>
    <row r="9359" ht="15.75" customHeight="1" x14ac:dyDescent="0.3"/>
    <row r="9360" ht="15.75" customHeight="1" x14ac:dyDescent="0.3"/>
    <row r="9361" ht="15.75" customHeight="1" x14ac:dyDescent="0.3"/>
    <row r="9362" ht="15.75" customHeight="1" x14ac:dyDescent="0.3"/>
    <row r="9363" ht="15.75" customHeight="1" x14ac:dyDescent="0.3"/>
    <row r="9364" ht="15.75" customHeight="1" x14ac:dyDescent="0.3"/>
    <row r="9365" ht="15.75" customHeight="1" x14ac:dyDescent="0.3"/>
    <row r="9366" ht="15.75" customHeight="1" x14ac:dyDescent="0.3"/>
    <row r="9367" ht="15.75" customHeight="1" x14ac:dyDescent="0.3"/>
    <row r="9368" ht="15.75" customHeight="1" x14ac:dyDescent="0.3"/>
    <row r="9369" ht="15.75" customHeight="1" x14ac:dyDescent="0.3"/>
    <row r="9370" ht="15.75" customHeight="1" x14ac:dyDescent="0.3"/>
    <row r="9371" ht="15.75" customHeight="1" x14ac:dyDescent="0.3"/>
    <row r="9372" ht="15.75" customHeight="1" x14ac:dyDescent="0.3"/>
    <row r="9373" ht="15.75" customHeight="1" x14ac:dyDescent="0.3"/>
    <row r="9374" ht="15.75" customHeight="1" x14ac:dyDescent="0.3"/>
    <row r="9375" ht="15.75" customHeight="1" x14ac:dyDescent="0.3"/>
    <row r="9376" ht="15.75" customHeight="1" x14ac:dyDescent="0.3"/>
    <row r="9377" ht="15.75" customHeight="1" x14ac:dyDescent="0.3"/>
    <row r="9378" ht="15.75" customHeight="1" x14ac:dyDescent="0.3"/>
    <row r="9379" ht="15.75" customHeight="1" x14ac:dyDescent="0.3"/>
    <row r="9380" ht="15.75" customHeight="1" x14ac:dyDescent="0.3"/>
    <row r="9381" ht="15.75" customHeight="1" x14ac:dyDescent="0.3"/>
    <row r="9382" ht="15.75" customHeight="1" x14ac:dyDescent="0.3"/>
    <row r="9383" ht="15.75" customHeight="1" x14ac:dyDescent="0.3"/>
    <row r="9384" ht="15.75" customHeight="1" x14ac:dyDescent="0.3"/>
    <row r="9385" ht="15.75" customHeight="1" x14ac:dyDescent="0.3"/>
    <row r="9386" ht="15.75" customHeight="1" x14ac:dyDescent="0.3"/>
    <row r="9387" ht="15.75" customHeight="1" x14ac:dyDescent="0.3"/>
    <row r="9388" ht="15.75" customHeight="1" x14ac:dyDescent="0.3"/>
    <row r="9389" ht="15.75" customHeight="1" x14ac:dyDescent="0.3"/>
    <row r="9390" ht="15.75" customHeight="1" x14ac:dyDescent="0.3"/>
    <row r="9391" ht="15.75" customHeight="1" x14ac:dyDescent="0.3"/>
    <row r="9392" ht="15.75" customHeight="1" x14ac:dyDescent="0.3"/>
    <row r="9393" ht="15.75" customHeight="1" x14ac:dyDescent="0.3"/>
    <row r="9394" ht="15.75" customHeight="1" x14ac:dyDescent="0.3"/>
    <row r="9395" ht="15.75" customHeight="1" x14ac:dyDescent="0.3"/>
    <row r="9396" ht="15.75" customHeight="1" x14ac:dyDescent="0.3"/>
    <row r="9397" ht="15.75" customHeight="1" x14ac:dyDescent="0.3"/>
    <row r="9398" ht="15.75" customHeight="1" x14ac:dyDescent="0.3"/>
    <row r="9399" ht="15.75" customHeight="1" x14ac:dyDescent="0.3"/>
    <row r="9400" ht="15.75" customHeight="1" x14ac:dyDescent="0.3"/>
    <row r="9401" ht="15.75" customHeight="1" x14ac:dyDescent="0.3"/>
    <row r="9402" ht="15.75" customHeight="1" x14ac:dyDescent="0.3"/>
    <row r="9403" ht="15.75" customHeight="1" x14ac:dyDescent="0.3"/>
    <row r="9404" ht="15.75" customHeight="1" x14ac:dyDescent="0.3"/>
    <row r="9405" ht="15.75" customHeight="1" x14ac:dyDescent="0.3"/>
    <row r="9406" ht="15.75" customHeight="1" x14ac:dyDescent="0.3"/>
    <row r="9407" ht="15.75" customHeight="1" x14ac:dyDescent="0.3"/>
    <row r="9408" ht="15.75" customHeight="1" x14ac:dyDescent="0.3"/>
    <row r="9409" ht="15.75" customHeight="1" x14ac:dyDescent="0.3"/>
    <row r="9410" ht="15.75" customHeight="1" x14ac:dyDescent="0.3"/>
    <row r="9411" ht="15.75" customHeight="1" x14ac:dyDescent="0.3"/>
    <row r="9412" ht="15.75" customHeight="1" x14ac:dyDescent="0.3"/>
    <row r="9413" ht="15.75" customHeight="1" x14ac:dyDescent="0.3"/>
    <row r="9414" ht="15.75" customHeight="1" x14ac:dyDescent="0.3"/>
    <row r="9415" ht="15.75" customHeight="1" x14ac:dyDescent="0.3"/>
    <row r="9416" ht="15.75" customHeight="1" x14ac:dyDescent="0.3"/>
    <row r="9417" ht="15.75" customHeight="1" x14ac:dyDescent="0.3"/>
    <row r="9418" ht="15.75" customHeight="1" x14ac:dyDescent="0.3"/>
    <row r="9419" ht="15.75" customHeight="1" x14ac:dyDescent="0.3"/>
    <row r="9420" ht="15.75" customHeight="1" x14ac:dyDescent="0.3"/>
    <row r="9421" ht="15.75" customHeight="1" x14ac:dyDescent="0.3"/>
    <row r="9422" ht="15.75" customHeight="1" x14ac:dyDescent="0.3"/>
    <row r="9423" ht="15.75" customHeight="1" x14ac:dyDescent="0.3"/>
    <row r="9424" ht="15.75" customHeight="1" x14ac:dyDescent="0.3"/>
    <row r="9425" ht="15.75" customHeight="1" x14ac:dyDescent="0.3"/>
    <row r="9426" ht="15.75" customHeight="1" x14ac:dyDescent="0.3"/>
    <row r="9427" ht="15.75" customHeight="1" x14ac:dyDescent="0.3"/>
    <row r="9428" ht="15.75" customHeight="1" x14ac:dyDescent="0.3"/>
    <row r="9429" ht="15.75" customHeight="1" x14ac:dyDescent="0.3"/>
    <row r="9430" ht="15.75" customHeight="1" x14ac:dyDescent="0.3"/>
    <row r="9431" ht="15.75" customHeight="1" x14ac:dyDescent="0.3"/>
    <row r="9432" ht="15.75" customHeight="1" x14ac:dyDescent="0.3"/>
    <row r="9433" ht="15.75" customHeight="1" x14ac:dyDescent="0.3"/>
    <row r="9434" ht="15.75" customHeight="1" x14ac:dyDescent="0.3"/>
    <row r="9435" ht="15.75" customHeight="1" x14ac:dyDescent="0.3"/>
    <row r="9436" ht="15.75" customHeight="1" x14ac:dyDescent="0.3"/>
    <row r="9437" ht="15.75" customHeight="1" x14ac:dyDescent="0.3"/>
    <row r="9438" ht="15.75" customHeight="1" x14ac:dyDescent="0.3"/>
    <row r="9439" ht="15.75" customHeight="1" x14ac:dyDescent="0.3"/>
    <row r="9440" ht="15.75" customHeight="1" x14ac:dyDescent="0.3"/>
    <row r="9441" ht="15.75" customHeight="1" x14ac:dyDescent="0.3"/>
    <row r="9442" ht="15.75" customHeight="1" x14ac:dyDescent="0.3"/>
    <row r="9443" ht="15.75" customHeight="1" x14ac:dyDescent="0.3"/>
    <row r="9444" ht="15.75" customHeight="1" x14ac:dyDescent="0.3"/>
    <row r="9445" ht="15.75" customHeight="1" x14ac:dyDescent="0.3"/>
    <row r="9446" ht="15.75" customHeight="1" x14ac:dyDescent="0.3"/>
    <row r="9447" ht="15.75" customHeight="1" x14ac:dyDescent="0.3"/>
    <row r="9448" ht="15.75" customHeight="1" x14ac:dyDescent="0.3"/>
    <row r="9449" ht="15.75" customHeight="1" x14ac:dyDescent="0.3"/>
    <row r="9450" ht="15.75" customHeight="1" x14ac:dyDescent="0.3"/>
    <row r="9451" ht="15.75" customHeight="1" x14ac:dyDescent="0.3"/>
    <row r="9452" ht="15.75" customHeight="1" x14ac:dyDescent="0.3"/>
    <row r="9453" ht="15.75" customHeight="1" x14ac:dyDescent="0.3"/>
    <row r="9454" ht="15.75" customHeight="1" x14ac:dyDescent="0.3"/>
    <row r="9455" ht="15.75" customHeight="1" x14ac:dyDescent="0.3"/>
    <row r="9456" ht="15.75" customHeight="1" x14ac:dyDescent="0.3"/>
    <row r="9457" ht="15.75" customHeight="1" x14ac:dyDescent="0.3"/>
    <row r="9458" ht="15.75" customHeight="1" x14ac:dyDescent="0.3"/>
    <row r="9459" ht="15.75" customHeight="1" x14ac:dyDescent="0.3"/>
    <row r="9460" ht="15.75" customHeight="1" x14ac:dyDescent="0.3"/>
    <row r="9461" ht="15.75" customHeight="1" x14ac:dyDescent="0.3"/>
    <row r="9462" ht="15.75" customHeight="1" x14ac:dyDescent="0.3"/>
    <row r="9463" ht="15.75" customHeight="1" x14ac:dyDescent="0.3"/>
    <row r="9464" ht="15.75" customHeight="1" x14ac:dyDescent="0.3"/>
    <row r="9465" ht="15.75" customHeight="1" x14ac:dyDescent="0.3"/>
    <row r="9466" ht="15.75" customHeight="1" x14ac:dyDescent="0.3"/>
    <row r="9467" ht="15.75" customHeight="1" x14ac:dyDescent="0.3"/>
    <row r="9468" ht="15.75" customHeight="1" x14ac:dyDescent="0.3"/>
    <row r="9469" ht="15.75" customHeight="1" x14ac:dyDescent="0.3"/>
    <row r="9470" ht="15.75" customHeight="1" x14ac:dyDescent="0.3"/>
    <row r="9471" ht="15.75" customHeight="1" x14ac:dyDescent="0.3"/>
    <row r="9472" ht="15.75" customHeight="1" x14ac:dyDescent="0.3"/>
    <row r="9473" ht="15.75" customHeight="1" x14ac:dyDescent="0.3"/>
    <row r="9474" ht="15.75" customHeight="1" x14ac:dyDescent="0.3"/>
    <row r="9475" ht="15.75" customHeight="1" x14ac:dyDescent="0.3"/>
    <row r="9476" ht="15.75" customHeight="1" x14ac:dyDescent="0.3"/>
    <row r="9477" ht="15.75" customHeight="1" x14ac:dyDescent="0.3"/>
    <row r="9478" ht="15.75" customHeight="1" x14ac:dyDescent="0.3"/>
    <row r="9479" ht="15.75" customHeight="1" x14ac:dyDescent="0.3"/>
    <row r="9480" ht="15.75" customHeight="1" x14ac:dyDescent="0.3"/>
    <row r="9481" ht="15.75" customHeight="1" x14ac:dyDescent="0.3"/>
    <row r="9482" ht="15.75" customHeight="1" x14ac:dyDescent="0.3"/>
    <row r="9483" ht="15.75" customHeight="1" x14ac:dyDescent="0.3"/>
    <row r="9484" ht="15.75" customHeight="1" x14ac:dyDescent="0.3"/>
    <row r="9485" ht="15.75" customHeight="1" x14ac:dyDescent="0.3"/>
    <row r="9486" ht="15.75" customHeight="1" x14ac:dyDescent="0.3"/>
    <row r="9487" ht="15.75" customHeight="1" x14ac:dyDescent="0.3"/>
    <row r="9488" ht="15.75" customHeight="1" x14ac:dyDescent="0.3"/>
    <row r="9489" ht="15.75" customHeight="1" x14ac:dyDescent="0.3"/>
    <row r="9490" ht="15.75" customHeight="1" x14ac:dyDescent="0.3"/>
    <row r="9491" ht="15.75" customHeight="1" x14ac:dyDescent="0.3"/>
    <row r="9492" ht="15.75" customHeight="1" x14ac:dyDescent="0.3"/>
    <row r="9493" ht="15.75" customHeight="1" x14ac:dyDescent="0.3"/>
    <row r="9494" ht="15.75" customHeight="1" x14ac:dyDescent="0.3"/>
    <row r="9495" ht="15.75" customHeight="1" x14ac:dyDescent="0.3"/>
    <row r="9496" ht="15.75" customHeight="1" x14ac:dyDescent="0.3"/>
    <row r="9497" ht="15.75" customHeight="1" x14ac:dyDescent="0.3"/>
    <row r="9498" ht="15.75" customHeight="1" x14ac:dyDescent="0.3"/>
    <row r="9499" ht="15.75" customHeight="1" x14ac:dyDescent="0.3"/>
    <row r="9500" ht="15.75" customHeight="1" x14ac:dyDescent="0.3"/>
    <row r="9501" ht="15.75" customHeight="1" x14ac:dyDescent="0.3"/>
    <row r="9502" ht="15.75" customHeight="1" x14ac:dyDescent="0.3"/>
    <row r="9503" ht="15.75" customHeight="1" x14ac:dyDescent="0.3"/>
    <row r="9504" ht="15.75" customHeight="1" x14ac:dyDescent="0.3"/>
    <row r="9505" ht="15.75" customHeight="1" x14ac:dyDescent="0.3"/>
    <row r="9506" ht="15.75" customHeight="1" x14ac:dyDescent="0.3"/>
    <row r="9507" ht="15.75" customHeight="1" x14ac:dyDescent="0.3"/>
    <row r="9508" ht="15.75" customHeight="1" x14ac:dyDescent="0.3"/>
    <row r="9509" ht="15.75" customHeight="1" x14ac:dyDescent="0.3"/>
    <row r="9510" ht="15.75" customHeight="1" x14ac:dyDescent="0.3"/>
    <row r="9511" ht="15.75" customHeight="1" x14ac:dyDescent="0.3"/>
    <row r="9512" ht="15.75" customHeight="1" x14ac:dyDescent="0.3"/>
    <row r="9513" ht="15.75" customHeight="1" x14ac:dyDescent="0.3"/>
    <row r="9514" ht="15.75" customHeight="1" x14ac:dyDescent="0.3"/>
    <row r="9515" ht="15.75" customHeight="1" x14ac:dyDescent="0.3"/>
    <row r="9516" ht="15.75" customHeight="1" x14ac:dyDescent="0.3"/>
    <row r="9517" ht="15.75" customHeight="1" x14ac:dyDescent="0.3"/>
    <row r="9518" ht="15.75" customHeight="1" x14ac:dyDescent="0.3"/>
    <row r="9519" ht="15.75" customHeight="1" x14ac:dyDescent="0.3"/>
    <row r="9520" ht="15.75" customHeight="1" x14ac:dyDescent="0.3"/>
    <row r="9521" ht="15.75" customHeight="1" x14ac:dyDescent="0.3"/>
    <row r="9522" ht="15.75" customHeight="1" x14ac:dyDescent="0.3"/>
    <row r="9523" ht="15.75" customHeight="1" x14ac:dyDescent="0.3"/>
    <row r="9524" ht="15.75" customHeight="1" x14ac:dyDescent="0.3"/>
    <row r="9525" ht="15.75" customHeight="1" x14ac:dyDescent="0.3"/>
    <row r="9526" ht="15.75" customHeight="1" x14ac:dyDescent="0.3"/>
    <row r="9527" ht="15.75" customHeight="1" x14ac:dyDescent="0.3"/>
    <row r="9528" ht="15.75" customHeight="1" x14ac:dyDescent="0.3"/>
    <row r="9529" ht="15.75" customHeight="1" x14ac:dyDescent="0.3"/>
    <row r="9530" ht="15.75" customHeight="1" x14ac:dyDescent="0.3"/>
    <row r="9531" ht="15.75" customHeight="1" x14ac:dyDescent="0.3"/>
    <row r="9532" ht="15.75" customHeight="1" x14ac:dyDescent="0.3"/>
    <row r="9533" ht="15.75" customHeight="1" x14ac:dyDescent="0.3"/>
    <row r="9534" ht="15.75" customHeight="1" x14ac:dyDescent="0.3"/>
    <row r="9535" ht="15.75" customHeight="1" x14ac:dyDescent="0.3"/>
    <row r="9536" ht="15.75" customHeight="1" x14ac:dyDescent="0.3"/>
    <row r="9537" ht="15.75" customHeight="1" x14ac:dyDescent="0.3"/>
    <row r="9538" ht="15.75" customHeight="1" x14ac:dyDescent="0.3"/>
    <row r="9539" ht="15.75" customHeight="1" x14ac:dyDescent="0.3"/>
    <row r="9540" ht="15.75" customHeight="1" x14ac:dyDescent="0.3"/>
    <row r="9541" ht="15.75" customHeight="1" x14ac:dyDescent="0.3"/>
    <row r="9542" ht="15.75" customHeight="1" x14ac:dyDescent="0.3"/>
    <row r="9543" ht="15.75" customHeight="1" x14ac:dyDescent="0.3"/>
    <row r="9544" ht="15.75" customHeight="1" x14ac:dyDescent="0.3"/>
    <row r="9545" ht="15.75" customHeight="1" x14ac:dyDescent="0.3"/>
    <row r="9546" ht="15.75" customHeight="1" x14ac:dyDescent="0.3"/>
    <row r="9547" ht="15.75" customHeight="1" x14ac:dyDescent="0.3"/>
    <row r="9548" ht="15.75" customHeight="1" x14ac:dyDescent="0.3"/>
    <row r="9549" ht="15.75" customHeight="1" x14ac:dyDescent="0.3"/>
    <row r="9550" ht="15.75" customHeight="1" x14ac:dyDescent="0.3"/>
    <row r="9551" ht="15.75" customHeight="1" x14ac:dyDescent="0.3"/>
    <row r="9552" ht="15.75" customHeight="1" x14ac:dyDescent="0.3"/>
    <row r="9553" ht="15.75" customHeight="1" x14ac:dyDescent="0.3"/>
    <row r="9554" ht="15.75" customHeight="1" x14ac:dyDescent="0.3"/>
    <row r="9555" ht="15.75" customHeight="1" x14ac:dyDescent="0.3"/>
    <row r="9556" ht="15.75" customHeight="1" x14ac:dyDescent="0.3"/>
    <row r="9557" ht="15.75" customHeight="1" x14ac:dyDescent="0.3"/>
    <row r="9558" ht="15.75" customHeight="1" x14ac:dyDescent="0.3"/>
    <row r="9559" ht="15.75" customHeight="1" x14ac:dyDescent="0.3"/>
    <row r="9560" ht="15.75" customHeight="1" x14ac:dyDescent="0.3"/>
    <row r="9561" ht="15.75" customHeight="1" x14ac:dyDescent="0.3"/>
    <row r="9562" ht="15.75" customHeight="1" x14ac:dyDescent="0.3"/>
    <row r="9563" ht="15.75" customHeight="1" x14ac:dyDescent="0.3"/>
    <row r="9564" ht="15.75" customHeight="1" x14ac:dyDescent="0.3"/>
    <row r="9565" ht="15.75" customHeight="1" x14ac:dyDescent="0.3"/>
    <row r="9566" ht="15.75" customHeight="1" x14ac:dyDescent="0.3"/>
    <row r="9567" ht="15.75" customHeight="1" x14ac:dyDescent="0.3"/>
    <row r="9568" ht="15.75" customHeight="1" x14ac:dyDescent="0.3"/>
    <row r="9569" ht="15.75" customHeight="1" x14ac:dyDescent="0.3"/>
    <row r="9570" ht="15.75" customHeight="1" x14ac:dyDescent="0.3"/>
    <row r="9571" ht="15.75" customHeight="1" x14ac:dyDescent="0.3"/>
    <row r="9572" ht="15.75" customHeight="1" x14ac:dyDescent="0.3"/>
    <row r="9573" ht="15.75" customHeight="1" x14ac:dyDescent="0.3"/>
    <row r="9574" ht="15.75" customHeight="1" x14ac:dyDescent="0.3"/>
    <row r="9575" ht="15.75" customHeight="1" x14ac:dyDescent="0.3"/>
    <row r="9576" ht="15.75" customHeight="1" x14ac:dyDescent="0.3"/>
    <row r="9577" ht="15.75" customHeight="1" x14ac:dyDescent="0.3"/>
    <row r="9578" ht="15.75" customHeight="1" x14ac:dyDescent="0.3"/>
    <row r="9579" ht="15.75" customHeight="1" x14ac:dyDescent="0.3"/>
    <row r="9580" ht="15.75" customHeight="1" x14ac:dyDescent="0.3"/>
    <row r="9581" ht="15.75" customHeight="1" x14ac:dyDescent="0.3"/>
    <row r="9582" ht="15.75" customHeight="1" x14ac:dyDescent="0.3"/>
    <row r="9583" ht="15.75" customHeight="1" x14ac:dyDescent="0.3"/>
    <row r="9584" ht="15.75" customHeight="1" x14ac:dyDescent="0.3"/>
    <row r="9585" ht="15.75" customHeight="1" x14ac:dyDescent="0.3"/>
    <row r="9586" ht="15.75" customHeight="1" x14ac:dyDescent="0.3"/>
    <row r="9587" ht="15.75" customHeight="1" x14ac:dyDescent="0.3"/>
    <row r="9588" ht="15.75" customHeight="1" x14ac:dyDescent="0.3"/>
    <row r="9589" ht="15.75" customHeight="1" x14ac:dyDescent="0.3"/>
    <row r="9590" ht="15.75" customHeight="1" x14ac:dyDescent="0.3"/>
    <row r="9591" ht="15.75" customHeight="1" x14ac:dyDescent="0.3"/>
    <row r="9592" ht="15.75" customHeight="1" x14ac:dyDescent="0.3"/>
    <row r="9593" ht="15.75" customHeight="1" x14ac:dyDescent="0.3"/>
    <row r="9594" ht="15.75" customHeight="1" x14ac:dyDescent="0.3"/>
    <row r="9595" ht="15.75" customHeight="1" x14ac:dyDescent="0.3"/>
    <row r="9596" ht="15.75" customHeight="1" x14ac:dyDescent="0.3"/>
    <row r="9597" ht="15.75" customHeight="1" x14ac:dyDescent="0.3"/>
    <row r="9598" ht="15.75" customHeight="1" x14ac:dyDescent="0.3"/>
    <row r="9599" ht="15.75" customHeight="1" x14ac:dyDescent="0.3"/>
    <row r="9600" ht="15.75" customHeight="1" x14ac:dyDescent="0.3"/>
    <row r="9601" ht="15.75" customHeight="1" x14ac:dyDescent="0.3"/>
    <row r="9602" ht="15.75" customHeight="1" x14ac:dyDescent="0.3"/>
    <row r="9603" ht="15.75" customHeight="1" x14ac:dyDescent="0.3"/>
    <row r="9604" ht="15.75" customHeight="1" x14ac:dyDescent="0.3"/>
    <row r="9605" ht="15.75" customHeight="1" x14ac:dyDescent="0.3"/>
    <row r="9606" ht="15.75" customHeight="1" x14ac:dyDescent="0.3"/>
    <row r="9607" ht="15.75" customHeight="1" x14ac:dyDescent="0.3"/>
    <row r="9608" ht="15.75" customHeight="1" x14ac:dyDescent="0.3"/>
    <row r="9609" ht="15.75" customHeight="1" x14ac:dyDescent="0.3"/>
    <row r="9610" ht="15.75" customHeight="1" x14ac:dyDescent="0.3"/>
    <row r="9611" ht="15.75" customHeight="1" x14ac:dyDescent="0.3"/>
    <row r="9612" ht="15.75" customHeight="1" x14ac:dyDescent="0.3"/>
    <row r="9613" ht="15.75" customHeight="1" x14ac:dyDescent="0.3"/>
    <row r="9614" ht="15.75" customHeight="1" x14ac:dyDescent="0.3"/>
    <row r="9615" ht="15.75" customHeight="1" x14ac:dyDescent="0.3"/>
    <row r="9616" ht="15.75" customHeight="1" x14ac:dyDescent="0.3"/>
    <row r="9617" ht="15.75" customHeight="1" x14ac:dyDescent="0.3"/>
    <row r="9618" ht="15.75" customHeight="1" x14ac:dyDescent="0.3"/>
    <row r="9619" ht="15.75" customHeight="1" x14ac:dyDescent="0.3"/>
    <row r="9620" ht="15.75" customHeight="1" x14ac:dyDescent="0.3"/>
    <row r="9621" ht="15.75" customHeight="1" x14ac:dyDescent="0.3"/>
    <row r="9622" ht="15.75" customHeight="1" x14ac:dyDescent="0.3"/>
    <row r="9623" ht="15.75" customHeight="1" x14ac:dyDescent="0.3"/>
    <row r="9624" ht="15.75" customHeight="1" x14ac:dyDescent="0.3"/>
    <row r="9625" ht="15.75" customHeight="1" x14ac:dyDescent="0.3"/>
    <row r="9626" ht="15.75" customHeight="1" x14ac:dyDescent="0.3"/>
    <row r="9627" ht="15.75" customHeight="1" x14ac:dyDescent="0.3"/>
    <row r="9628" ht="15.75" customHeight="1" x14ac:dyDescent="0.3"/>
    <row r="9629" ht="15.75" customHeight="1" x14ac:dyDescent="0.3"/>
    <row r="9630" ht="15.75" customHeight="1" x14ac:dyDescent="0.3"/>
    <row r="9631" ht="15.75" customHeight="1" x14ac:dyDescent="0.3"/>
    <row r="9632" ht="15.75" customHeight="1" x14ac:dyDescent="0.3"/>
    <row r="9633" ht="15.75" customHeight="1" x14ac:dyDescent="0.3"/>
    <row r="9634" ht="15.75" customHeight="1" x14ac:dyDescent="0.3"/>
    <row r="9635" ht="15.75" customHeight="1" x14ac:dyDescent="0.3"/>
    <row r="9636" ht="15.75" customHeight="1" x14ac:dyDescent="0.3"/>
    <row r="9637" ht="15.75" customHeight="1" x14ac:dyDescent="0.3"/>
    <row r="9638" ht="15.75" customHeight="1" x14ac:dyDescent="0.3"/>
    <row r="9639" ht="15.75" customHeight="1" x14ac:dyDescent="0.3"/>
    <row r="9640" ht="15.75" customHeight="1" x14ac:dyDescent="0.3"/>
    <row r="9641" ht="15.75" customHeight="1" x14ac:dyDescent="0.3"/>
    <row r="9642" ht="15.75" customHeight="1" x14ac:dyDescent="0.3"/>
    <row r="9643" ht="15.75" customHeight="1" x14ac:dyDescent="0.3"/>
    <row r="9644" ht="15.75" customHeight="1" x14ac:dyDescent="0.3"/>
    <row r="9645" ht="15.75" customHeight="1" x14ac:dyDescent="0.3"/>
    <row r="9646" ht="15.75" customHeight="1" x14ac:dyDescent="0.3"/>
    <row r="9647" ht="15.75" customHeight="1" x14ac:dyDescent="0.3"/>
    <row r="9648" ht="15.75" customHeight="1" x14ac:dyDescent="0.3"/>
    <row r="9649" ht="15.75" customHeight="1" x14ac:dyDescent="0.3"/>
    <row r="9650" ht="15.75" customHeight="1" x14ac:dyDescent="0.3"/>
    <row r="9651" ht="15.75" customHeight="1" x14ac:dyDescent="0.3"/>
    <row r="9652" ht="15.75" customHeight="1" x14ac:dyDescent="0.3"/>
    <row r="9653" ht="15.75" customHeight="1" x14ac:dyDescent="0.3"/>
    <row r="9654" ht="15.75" customHeight="1" x14ac:dyDescent="0.3"/>
    <row r="9655" ht="15.75" customHeight="1" x14ac:dyDescent="0.3"/>
    <row r="9656" ht="15.75" customHeight="1" x14ac:dyDescent="0.3"/>
    <row r="9657" ht="15.75" customHeight="1" x14ac:dyDescent="0.3"/>
    <row r="9658" ht="15.75" customHeight="1" x14ac:dyDescent="0.3"/>
    <row r="9659" ht="15.75" customHeight="1" x14ac:dyDescent="0.3"/>
    <row r="9660" ht="15.75" customHeight="1" x14ac:dyDescent="0.3"/>
    <row r="9661" ht="15.75" customHeight="1" x14ac:dyDescent="0.3"/>
    <row r="9662" ht="15.75" customHeight="1" x14ac:dyDescent="0.3"/>
    <row r="9663" ht="15.75" customHeight="1" x14ac:dyDescent="0.3"/>
    <row r="9664" ht="15.75" customHeight="1" x14ac:dyDescent="0.3"/>
    <row r="9665" ht="15.75" customHeight="1" x14ac:dyDescent="0.3"/>
    <row r="9666" ht="15.75" customHeight="1" x14ac:dyDescent="0.3"/>
    <row r="9667" ht="15.75" customHeight="1" x14ac:dyDescent="0.3"/>
    <row r="9668" ht="15.75" customHeight="1" x14ac:dyDescent="0.3"/>
    <row r="9669" ht="15.75" customHeight="1" x14ac:dyDescent="0.3"/>
    <row r="9670" ht="15.75" customHeight="1" x14ac:dyDescent="0.3"/>
    <row r="9671" ht="15.75" customHeight="1" x14ac:dyDescent="0.3"/>
    <row r="9672" ht="15.75" customHeight="1" x14ac:dyDescent="0.3"/>
    <row r="9673" ht="15.75" customHeight="1" x14ac:dyDescent="0.3"/>
    <row r="9674" ht="15.75" customHeight="1" x14ac:dyDescent="0.3"/>
    <row r="9675" ht="15.75" customHeight="1" x14ac:dyDescent="0.3"/>
    <row r="9676" ht="15.75" customHeight="1" x14ac:dyDescent="0.3"/>
    <row r="9677" ht="15.75" customHeight="1" x14ac:dyDescent="0.3"/>
    <row r="9678" ht="15.75" customHeight="1" x14ac:dyDescent="0.3"/>
    <row r="9679" ht="15.75" customHeight="1" x14ac:dyDescent="0.3"/>
    <row r="9680" ht="15.75" customHeight="1" x14ac:dyDescent="0.3"/>
    <row r="9681" ht="15.75" customHeight="1" x14ac:dyDescent="0.3"/>
    <row r="9682" ht="15.75" customHeight="1" x14ac:dyDescent="0.3"/>
    <row r="9683" ht="15.75" customHeight="1" x14ac:dyDescent="0.3"/>
    <row r="9684" ht="15.75" customHeight="1" x14ac:dyDescent="0.3"/>
    <row r="9685" ht="15.75" customHeight="1" x14ac:dyDescent="0.3"/>
    <row r="9686" ht="15.75" customHeight="1" x14ac:dyDescent="0.3"/>
    <row r="9687" ht="15.75" customHeight="1" x14ac:dyDescent="0.3"/>
    <row r="9688" ht="15.75" customHeight="1" x14ac:dyDescent="0.3"/>
    <row r="9689" ht="15.75" customHeight="1" x14ac:dyDescent="0.3"/>
    <row r="9690" ht="15.75" customHeight="1" x14ac:dyDescent="0.3"/>
    <row r="9691" ht="15.75" customHeight="1" x14ac:dyDescent="0.3"/>
    <row r="9692" ht="15.75" customHeight="1" x14ac:dyDescent="0.3"/>
    <row r="9693" ht="15.75" customHeight="1" x14ac:dyDescent="0.3"/>
    <row r="9694" ht="15.75" customHeight="1" x14ac:dyDescent="0.3"/>
    <row r="9695" ht="15.75" customHeight="1" x14ac:dyDescent="0.3"/>
    <row r="9696" ht="15.75" customHeight="1" x14ac:dyDescent="0.3"/>
    <row r="9697" ht="15.75" customHeight="1" x14ac:dyDescent="0.3"/>
    <row r="9698" ht="15.75" customHeight="1" x14ac:dyDescent="0.3"/>
    <row r="9699" ht="15.75" customHeight="1" x14ac:dyDescent="0.3"/>
    <row r="9700" ht="15.75" customHeight="1" x14ac:dyDescent="0.3"/>
    <row r="9701" ht="15.75" customHeight="1" x14ac:dyDescent="0.3"/>
    <row r="9702" ht="15.75" customHeight="1" x14ac:dyDescent="0.3"/>
    <row r="9703" ht="15.75" customHeight="1" x14ac:dyDescent="0.3"/>
    <row r="9704" ht="15.75" customHeight="1" x14ac:dyDescent="0.3"/>
    <row r="9705" ht="15.75" customHeight="1" x14ac:dyDescent="0.3"/>
    <row r="9706" ht="15.75" customHeight="1" x14ac:dyDescent="0.3"/>
    <row r="9707" ht="15.75" customHeight="1" x14ac:dyDescent="0.3"/>
    <row r="9708" ht="15.75" customHeight="1" x14ac:dyDescent="0.3"/>
    <row r="9709" ht="15.75" customHeight="1" x14ac:dyDescent="0.3"/>
    <row r="9710" ht="15.75" customHeight="1" x14ac:dyDescent="0.3"/>
    <row r="9711" ht="15.75" customHeight="1" x14ac:dyDescent="0.3"/>
    <row r="9712" ht="15.75" customHeight="1" x14ac:dyDescent="0.3"/>
    <row r="9713" ht="15.75" customHeight="1" x14ac:dyDescent="0.3"/>
    <row r="9714" ht="15.75" customHeight="1" x14ac:dyDescent="0.3"/>
    <row r="9715" ht="15.75" customHeight="1" x14ac:dyDescent="0.3"/>
    <row r="9716" ht="15.75" customHeight="1" x14ac:dyDescent="0.3"/>
    <row r="9717" ht="15.75" customHeight="1" x14ac:dyDescent="0.3"/>
    <row r="9718" ht="15.75" customHeight="1" x14ac:dyDescent="0.3"/>
    <row r="9719" ht="15.75" customHeight="1" x14ac:dyDescent="0.3"/>
    <row r="9720" ht="15.75" customHeight="1" x14ac:dyDescent="0.3"/>
    <row r="9721" ht="15.75" customHeight="1" x14ac:dyDescent="0.3"/>
    <row r="9722" ht="15.75" customHeight="1" x14ac:dyDescent="0.3"/>
    <row r="9723" ht="15.75" customHeight="1" x14ac:dyDescent="0.3"/>
    <row r="9724" ht="15.75" customHeight="1" x14ac:dyDescent="0.3"/>
    <row r="9725" ht="15.75" customHeight="1" x14ac:dyDescent="0.3"/>
    <row r="9726" ht="15.75" customHeight="1" x14ac:dyDescent="0.3"/>
    <row r="9727" ht="15.75" customHeight="1" x14ac:dyDescent="0.3"/>
    <row r="9728" ht="15.75" customHeight="1" x14ac:dyDescent="0.3"/>
    <row r="9729" ht="15.75" customHeight="1" x14ac:dyDescent="0.3"/>
    <row r="9730" ht="15.75" customHeight="1" x14ac:dyDescent="0.3"/>
    <row r="9731" ht="15.75" customHeight="1" x14ac:dyDescent="0.3"/>
    <row r="9732" ht="15.75" customHeight="1" x14ac:dyDescent="0.3"/>
    <row r="9733" ht="15.75" customHeight="1" x14ac:dyDescent="0.3"/>
    <row r="9734" ht="15.75" customHeight="1" x14ac:dyDescent="0.3"/>
    <row r="9735" ht="15.75" customHeight="1" x14ac:dyDescent="0.3"/>
    <row r="9736" ht="15.75" customHeight="1" x14ac:dyDescent="0.3"/>
    <row r="9737" ht="15.75" customHeight="1" x14ac:dyDescent="0.3"/>
    <row r="9738" ht="15.75" customHeight="1" x14ac:dyDescent="0.3"/>
    <row r="9739" ht="15.75" customHeight="1" x14ac:dyDescent="0.3"/>
    <row r="9740" ht="15.75" customHeight="1" x14ac:dyDescent="0.3"/>
    <row r="9741" ht="15.75" customHeight="1" x14ac:dyDescent="0.3"/>
    <row r="9742" ht="15.75" customHeight="1" x14ac:dyDescent="0.3"/>
    <row r="9743" ht="15.75" customHeight="1" x14ac:dyDescent="0.3"/>
    <row r="9744" ht="15.75" customHeight="1" x14ac:dyDescent="0.3"/>
    <row r="9745" ht="15.75" customHeight="1" x14ac:dyDescent="0.3"/>
    <row r="9746" ht="15.75" customHeight="1" x14ac:dyDescent="0.3"/>
    <row r="9747" ht="15.75" customHeight="1" x14ac:dyDescent="0.3"/>
    <row r="9748" ht="15.75" customHeight="1" x14ac:dyDescent="0.3"/>
    <row r="9749" ht="15.75" customHeight="1" x14ac:dyDescent="0.3"/>
    <row r="9750" ht="15.75" customHeight="1" x14ac:dyDescent="0.3"/>
    <row r="9751" ht="15.75" customHeight="1" x14ac:dyDescent="0.3"/>
    <row r="9752" ht="15.75" customHeight="1" x14ac:dyDescent="0.3"/>
    <row r="9753" ht="15.75" customHeight="1" x14ac:dyDescent="0.3"/>
    <row r="9754" ht="15.75" customHeight="1" x14ac:dyDescent="0.3"/>
    <row r="9755" ht="15.75" customHeight="1" x14ac:dyDescent="0.3"/>
    <row r="9756" ht="15.75" customHeight="1" x14ac:dyDescent="0.3"/>
    <row r="9757" ht="15.75" customHeight="1" x14ac:dyDescent="0.3"/>
    <row r="9758" ht="15.75" customHeight="1" x14ac:dyDescent="0.3"/>
    <row r="9759" ht="15.75" customHeight="1" x14ac:dyDescent="0.3"/>
    <row r="9760" ht="15.75" customHeight="1" x14ac:dyDescent="0.3"/>
    <row r="9761" ht="15.75" customHeight="1" x14ac:dyDescent="0.3"/>
    <row r="9762" ht="15.75" customHeight="1" x14ac:dyDescent="0.3"/>
    <row r="9763" ht="15.75" customHeight="1" x14ac:dyDescent="0.3"/>
    <row r="9764" ht="15.75" customHeight="1" x14ac:dyDescent="0.3"/>
    <row r="9765" ht="15.75" customHeight="1" x14ac:dyDescent="0.3"/>
    <row r="9766" ht="15.75" customHeight="1" x14ac:dyDescent="0.3"/>
    <row r="9767" ht="15.75" customHeight="1" x14ac:dyDescent="0.3"/>
    <row r="9768" ht="15.75" customHeight="1" x14ac:dyDescent="0.3"/>
    <row r="9769" ht="15.75" customHeight="1" x14ac:dyDescent="0.3"/>
    <row r="9770" ht="15.75" customHeight="1" x14ac:dyDescent="0.3"/>
    <row r="9771" ht="15.75" customHeight="1" x14ac:dyDescent="0.3"/>
    <row r="9772" ht="15.75" customHeight="1" x14ac:dyDescent="0.3"/>
    <row r="9773" ht="15.75" customHeight="1" x14ac:dyDescent="0.3"/>
    <row r="9774" ht="15.75" customHeight="1" x14ac:dyDescent="0.3"/>
    <row r="9775" ht="15.75" customHeight="1" x14ac:dyDescent="0.3"/>
    <row r="9776" ht="15.75" customHeight="1" x14ac:dyDescent="0.3"/>
    <row r="9777" ht="15.75" customHeight="1" x14ac:dyDescent="0.3"/>
    <row r="9778" ht="15.75" customHeight="1" x14ac:dyDescent="0.3"/>
    <row r="9779" ht="15.75" customHeight="1" x14ac:dyDescent="0.3"/>
    <row r="9780" ht="15.75" customHeight="1" x14ac:dyDescent="0.3"/>
    <row r="9781" ht="15.75" customHeight="1" x14ac:dyDescent="0.3"/>
    <row r="9782" ht="15.75" customHeight="1" x14ac:dyDescent="0.3"/>
    <row r="9783" ht="15.75" customHeight="1" x14ac:dyDescent="0.3"/>
    <row r="9784" ht="15.75" customHeight="1" x14ac:dyDescent="0.3"/>
    <row r="9785" ht="15.75" customHeight="1" x14ac:dyDescent="0.3"/>
    <row r="9786" ht="15.75" customHeight="1" x14ac:dyDescent="0.3"/>
    <row r="9787" ht="15.75" customHeight="1" x14ac:dyDescent="0.3"/>
    <row r="9788" ht="15.75" customHeight="1" x14ac:dyDescent="0.3"/>
    <row r="9789" ht="15.75" customHeight="1" x14ac:dyDescent="0.3"/>
    <row r="9790" ht="15.75" customHeight="1" x14ac:dyDescent="0.3"/>
    <row r="9791" ht="15.75" customHeight="1" x14ac:dyDescent="0.3"/>
    <row r="9792" ht="15.75" customHeight="1" x14ac:dyDescent="0.3"/>
    <row r="9793" ht="15.75" customHeight="1" x14ac:dyDescent="0.3"/>
    <row r="9794" ht="15.75" customHeight="1" x14ac:dyDescent="0.3"/>
    <row r="9795" ht="15.75" customHeight="1" x14ac:dyDescent="0.3"/>
    <row r="9796" ht="15.75" customHeight="1" x14ac:dyDescent="0.3"/>
    <row r="9797" ht="15.75" customHeight="1" x14ac:dyDescent="0.3"/>
    <row r="9798" ht="15.75" customHeight="1" x14ac:dyDescent="0.3"/>
    <row r="9799" ht="15.75" customHeight="1" x14ac:dyDescent="0.3"/>
    <row r="9800" ht="15.75" customHeight="1" x14ac:dyDescent="0.3"/>
    <row r="9801" ht="15.75" customHeight="1" x14ac:dyDescent="0.3"/>
    <row r="9802" ht="15.75" customHeight="1" x14ac:dyDescent="0.3"/>
    <row r="9803" ht="15.75" customHeight="1" x14ac:dyDescent="0.3"/>
    <row r="9804" ht="15.75" customHeight="1" x14ac:dyDescent="0.3"/>
    <row r="9805" ht="15.75" customHeight="1" x14ac:dyDescent="0.3"/>
    <row r="9806" ht="15.75" customHeight="1" x14ac:dyDescent="0.3"/>
    <row r="9807" ht="15.75" customHeight="1" x14ac:dyDescent="0.3"/>
    <row r="9808" ht="15.75" customHeight="1" x14ac:dyDescent="0.3"/>
    <row r="9809" ht="15.75" customHeight="1" x14ac:dyDescent="0.3"/>
    <row r="9810" ht="15.75" customHeight="1" x14ac:dyDescent="0.3"/>
    <row r="9811" ht="15.75" customHeight="1" x14ac:dyDescent="0.3"/>
    <row r="9812" ht="15.75" customHeight="1" x14ac:dyDescent="0.3"/>
    <row r="9813" ht="15.75" customHeight="1" x14ac:dyDescent="0.3"/>
    <row r="9814" ht="15.75" customHeight="1" x14ac:dyDescent="0.3"/>
    <row r="9815" ht="15.75" customHeight="1" x14ac:dyDescent="0.3"/>
    <row r="9816" ht="15.75" customHeight="1" x14ac:dyDescent="0.3"/>
    <row r="9817" ht="15.75" customHeight="1" x14ac:dyDescent="0.3"/>
    <row r="9818" ht="15.75" customHeight="1" x14ac:dyDescent="0.3"/>
    <row r="9819" ht="15.75" customHeight="1" x14ac:dyDescent="0.3"/>
    <row r="9820" ht="15.75" customHeight="1" x14ac:dyDescent="0.3"/>
    <row r="9821" ht="15.75" customHeight="1" x14ac:dyDescent="0.3"/>
    <row r="9822" ht="15.75" customHeight="1" x14ac:dyDescent="0.3"/>
    <row r="9823" ht="15.75" customHeight="1" x14ac:dyDescent="0.3"/>
    <row r="9824" ht="15.75" customHeight="1" x14ac:dyDescent="0.3"/>
    <row r="9825" ht="15.75" customHeight="1" x14ac:dyDescent="0.3"/>
    <row r="9826" ht="15.75" customHeight="1" x14ac:dyDescent="0.3"/>
    <row r="9827" ht="15.75" customHeight="1" x14ac:dyDescent="0.3"/>
    <row r="9828" ht="15.75" customHeight="1" x14ac:dyDescent="0.3"/>
    <row r="9829" ht="15.75" customHeight="1" x14ac:dyDescent="0.3"/>
    <row r="9830" ht="15.75" customHeight="1" x14ac:dyDescent="0.3"/>
    <row r="9831" ht="15.75" customHeight="1" x14ac:dyDescent="0.3"/>
    <row r="9832" ht="15.75" customHeight="1" x14ac:dyDescent="0.3"/>
    <row r="9833" ht="15.75" customHeight="1" x14ac:dyDescent="0.3"/>
    <row r="9834" ht="15.75" customHeight="1" x14ac:dyDescent="0.3"/>
    <row r="9835" ht="15.75" customHeight="1" x14ac:dyDescent="0.3"/>
    <row r="9836" ht="15.75" customHeight="1" x14ac:dyDescent="0.3"/>
    <row r="9837" ht="15.75" customHeight="1" x14ac:dyDescent="0.3"/>
    <row r="9838" ht="15.75" customHeight="1" x14ac:dyDescent="0.3"/>
    <row r="9839" ht="15.75" customHeight="1" x14ac:dyDescent="0.3"/>
    <row r="9840" ht="15.75" customHeight="1" x14ac:dyDescent="0.3"/>
    <row r="9841" ht="15.75" customHeight="1" x14ac:dyDescent="0.3"/>
    <row r="9842" ht="15.75" customHeight="1" x14ac:dyDescent="0.3"/>
    <row r="9843" ht="15.75" customHeight="1" x14ac:dyDescent="0.3"/>
    <row r="9844" ht="15.75" customHeight="1" x14ac:dyDescent="0.3"/>
    <row r="9845" ht="15.75" customHeight="1" x14ac:dyDescent="0.3"/>
    <row r="9846" ht="15.75" customHeight="1" x14ac:dyDescent="0.3"/>
    <row r="9847" ht="15.75" customHeight="1" x14ac:dyDescent="0.3"/>
    <row r="9848" ht="15.75" customHeight="1" x14ac:dyDescent="0.3"/>
    <row r="9849" ht="15.75" customHeight="1" x14ac:dyDescent="0.3"/>
    <row r="9850" ht="15.75" customHeight="1" x14ac:dyDescent="0.3"/>
    <row r="9851" ht="15.75" customHeight="1" x14ac:dyDescent="0.3"/>
    <row r="9852" ht="15.75" customHeight="1" x14ac:dyDescent="0.3"/>
    <row r="9853" ht="15.75" customHeight="1" x14ac:dyDescent="0.3"/>
    <row r="9854" ht="15.75" customHeight="1" x14ac:dyDescent="0.3"/>
    <row r="9855" ht="15.75" customHeight="1" x14ac:dyDescent="0.3"/>
    <row r="9856" ht="15.75" customHeight="1" x14ac:dyDescent="0.3"/>
    <row r="9857" ht="15.75" customHeight="1" x14ac:dyDescent="0.3"/>
    <row r="9858" ht="15.75" customHeight="1" x14ac:dyDescent="0.3"/>
    <row r="9859" ht="15.75" customHeight="1" x14ac:dyDescent="0.3"/>
    <row r="9860" ht="15.75" customHeight="1" x14ac:dyDescent="0.3"/>
    <row r="9861" ht="15.75" customHeight="1" x14ac:dyDescent="0.3"/>
    <row r="9862" ht="15.75" customHeight="1" x14ac:dyDescent="0.3"/>
    <row r="9863" ht="15.75" customHeight="1" x14ac:dyDescent="0.3"/>
    <row r="9864" ht="15.75" customHeight="1" x14ac:dyDescent="0.3"/>
    <row r="9865" ht="15.75" customHeight="1" x14ac:dyDescent="0.3"/>
    <row r="9866" ht="15.75" customHeight="1" x14ac:dyDescent="0.3"/>
    <row r="9867" ht="15.75" customHeight="1" x14ac:dyDescent="0.3"/>
    <row r="9868" ht="15.75" customHeight="1" x14ac:dyDescent="0.3"/>
    <row r="9869" ht="15.75" customHeight="1" x14ac:dyDescent="0.3"/>
    <row r="9870" ht="15.75" customHeight="1" x14ac:dyDescent="0.3"/>
    <row r="9871" ht="15.75" customHeight="1" x14ac:dyDescent="0.3"/>
    <row r="9872" ht="15.75" customHeight="1" x14ac:dyDescent="0.3"/>
    <row r="9873" ht="15.75" customHeight="1" x14ac:dyDescent="0.3"/>
    <row r="9874" ht="15.75" customHeight="1" x14ac:dyDescent="0.3"/>
    <row r="9875" ht="15.75" customHeight="1" x14ac:dyDescent="0.3"/>
    <row r="9876" ht="15.75" customHeight="1" x14ac:dyDescent="0.3"/>
    <row r="9877" ht="15.75" customHeight="1" x14ac:dyDescent="0.3"/>
    <row r="9878" ht="15.75" customHeight="1" x14ac:dyDescent="0.3"/>
    <row r="9879" ht="15.75" customHeight="1" x14ac:dyDescent="0.3"/>
    <row r="9880" ht="15.75" customHeight="1" x14ac:dyDescent="0.3"/>
    <row r="9881" ht="15.75" customHeight="1" x14ac:dyDescent="0.3"/>
    <row r="9882" ht="15.75" customHeight="1" x14ac:dyDescent="0.3"/>
    <row r="9883" ht="15.75" customHeight="1" x14ac:dyDescent="0.3"/>
    <row r="9884" ht="15.75" customHeight="1" x14ac:dyDescent="0.3"/>
    <row r="9885" ht="15.75" customHeight="1" x14ac:dyDescent="0.3"/>
    <row r="9886" ht="15.75" customHeight="1" x14ac:dyDescent="0.3"/>
    <row r="9887" ht="15.75" customHeight="1" x14ac:dyDescent="0.3"/>
    <row r="9888" ht="15.75" customHeight="1" x14ac:dyDescent="0.3"/>
    <row r="9889" ht="15.75" customHeight="1" x14ac:dyDescent="0.3"/>
    <row r="9890" ht="15.75" customHeight="1" x14ac:dyDescent="0.3"/>
    <row r="9891" ht="15.75" customHeight="1" x14ac:dyDescent="0.3"/>
    <row r="9892" ht="15.75" customHeight="1" x14ac:dyDescent="0.3"/>
    <row r="9893" ht="15.75" customHeight="1" x14ac:dyDescent="0.3"/>
    <row r="9894" ht="15.75" customHeight="1" x14ac:dyDescent="0.3"/>
    <row r="9895" ht="15.75" customHeight="1" x14ac:dyDescent="0.3"/>
    <row r="9896" ht="15.75" customHeight="1" x14ac:dyDescent="0.3"/>
    <row r="9897" ht="15.75" customHeight="1" x14ac:dyDescent="0.3"/>
    <row r="9898" ht="15.75" customHeight="1" x14ac:dyDescent="0.3"/>
    <row r="9899" ht="15.75" customHeight="1" x14ac:dyDescent="0.3"/>
    <row r="9900" ht="15.75" customHeight="1" x14ac:dyDescent="0.3"/>
    <row r="9901" ht="15.75" customHeight="1" x14ac:dyDescent="0.3"/>
    <row r="9902" ht="15.75" customHeight="1" x14ac:dyDescent="0.3"/>
    <row r="9903" ht="15.75" customHeight="1" x14ac:dyDescent="0.3"/>
    <row r="9904" ht="15.75" customHeight="1" x14ac:dyDescent="0.3"/>
    <row r="9905" ht="15.75" customHeight="1" x14ac:dyDescent="0.3"/>
    <row r="9906" ht="15.75" customHeight="1" x14ac:dyDescent="0.3"/>
    <row r="9907" ht="15.75" customHeight="1" x14ac:dyDescent="0.3"/>
    <row r="9908" ht="15.75" customHeight="1" x14ac:dyDescent="0.3"/>
    <row r="9909" ht="15.75" customHeight="1" x14ac:dyDescent="0.3"/>
    <row r="9910" ht="15.75" customHeight="1" x14ac:dyDescent="0.3"/>
    <row r="9911" ht="15.75" customHeight="1" x14ac:dyDescent="0.3"/>
    <row r="9912" ht="15.75" customHeight="1" x14ac:dyDescent="0.3"/>
    <row r="9913" ht="15.75" customHeight="1" x14ac:dyDescent="0.3"/>
    <row r="9914" ht="15.75" customHeight="1" x14ac:dyDescent="0.3"/>
    <row r="9915" ht="15.75" customHeight="1" x14ac:dyDescent="0.3"/>
    <row r="9916" ht="15.75" customHeight="1" x14ac:dyDescent="0.3"/>
    <row r="9917" ht="15.75" customHeight="1" x14ac:dyDescent="0.3"/>
    <row r="9918" ht="15.75" customHeight="1" x14ac:dyDescent="0.3"/>
    <row r="9919" ht="15.75" customHeight="1" x14ac:dyDescent="0.3"/>
    <row r="9920" ht="15.75" customHeight="1" x14ac:dyDescent="0.3"/>
    <row r="9921" ht="15.75" customHeight="1" x14ac:dyDescent="0.3"/>
    <row r="9922" ht="15.75" customHeight="1" x14ac:dyDescent="0.3"/>
    <row r="9923" ht="15.75" customHeight="1" x14ac:dyDescent="0.3"/>
    <row r="9924" ht="15.75" customHeight="1" x14ac:dyDescent="0.3"/>
    <row r="9925" ht="15.75" customHeight="1" x14ac:dyDescent="0.3"/>
    <row r="9926" ht="15.75" customHeight="1" x14ac:dyDescent="0.3"/>
    <row r="9927" ht="15.75" customHeight="1" x14ac:dyDescent="0.3"/>
    <row r="9928" ht="15.75" customHeight="1" x14ac:dyDescent="0.3"/>
    <row r="9929" ht="15.75" customHeight="1" x14ac:dyDescent="0.3"/>
    <row r="9930" ht="15.75" customHeight="1" x14ac:dyDescent="0.3"/>
    <row r="9931" ht="15.75" customHeight="1" x14ac:dyDescent="0.3"/>
    <row r="9932" ht="15.75" customHeight="1" x14ac:dyDescent="0.3"/>
    <row r="9933" ht="15.75" customHeight="1" x14ac:dyDescent="0.3"/>
    <row r="9934" ht="15.75" customHeight="1" x14ac:dyDescent="0.3"/>
    <row r="9935" ht="15.75" customHeight="1" x14ac:dyDescent="0.3"/>
    <row r="9936" ht="15.75" customHeight="1" x14ac:dyDescent="0.3"/>
    <row r="9937" ht="15.75" customHeight="1" x14ac:dyDescent="0.3"/>
    <row r="9938" ht="15.75" customHeight="1" x14ac:dyDescent="0.3"/>
    <row r="9939" ht="15.75" customHeight="1" x14ac:dyDescent="0.3"/>
    <row r="9940" ht="15.75" customHeight="1" x14ac:dyDescent="0.3"/>
    <row r="9941" ht="15.75" customHeight="1" x14ac:dyDescent="0.3"/>
    <row r="9942" ht="15.75" customHeight="1" x14ac:dyDescent="0.3"/>
    <row r="9943" ht="15.75" customHeight="1" x14ac:dyDescent="0.3"/>
    <row r="9944" ht="15.75" customHeight="1" x14ac:dyDescent="0.3"/>
    <row r="9945" ht="15.75" customHeight="1" x14ac:dyDescent="0.3"/>
    <row r="9946" ht="15.75" customHeight="1" x14ac:dyDescent="0.3"/>
    <row r="9947" ht="15.75" customHeight="1" x14ac:dyDescent="0.3"/>
    <row r="9948" ht="15.75" customHeight="1" x14ac:dyDescent="0.3"/>
    <row r="9949" ht="15.75" customHeight="1" x14ac:dyDescent="0.3"/>
    <row r="9950" ht="15.75" customHeight="1" x14ac:dyDescent="0.3"/>
    <row r="9951" ht="15.75" customHeight="1" x14ac:dyDescent="0.3"/>
    <row r="9952" ht="15.75" customHeight="1" x14ac:dyDescent="0.3"/>
    <row r="9953" ht="15.75" customHeight="1" x14ac:dyDescent="0.3"/>
    <row r="9954" ht="15.75" customHeight="1" x14ac:dyDescent="0.3"/>
    <row r="9955" ht="15.75" customHeight="1" x14ac:dyDescent="0.3"/>
    <row r="9956" ht="15.75" customHeight="1" x14ac:dyDescent="0.3"/>
    <row r="9957" ht="15.75" customHeight="1" x14ac:dyDescent="0.3"/>
    <row r="9958" ht="15.75" customHeight="1" x14ac:dyDescent="0.3"/>
    <row r="9959" ht="15.75" customHeight="1" x14ac:dyDescent="0.3"/>
    <row r="9960" ht="15.75" customHeight="1" x14ac:dyDescent="0.3"/>
    <row r="9961" ht="15.75" customHeight="1" x14ac:dyDescent="0.3"/>
    <row r="9962" ht="15.75" customHeight="1" x14ac:dyDescent="0.3"/>
    <row r="9963" ht="15.75" customHeight="1" x14ac:dyDescent="0.3"/>
    <row r="9964" ht="15.75" customHeight="1" x14ac:dyDescent="0.3"/>
    <row r="9965" ht="15.75" customHeight="1" x14ac:dyDescent="0.3"/>
    <row r="9966" ht="15.75" customHeight="1" x14ac:dyDescent="0.3"/>
    <row r="9967" ht="15.75" customHeight="1" x14ac:dyDescent="0.3"/>
    <row r="9968" ht="15.75" customHeight="1" x14ac:dyDescent="0.3"/>
    <row r="9969" ht="15.75" customHeight="1" x14ac:dyDescent="0.3"/>
    <row r="9970" ht="15.75" customHeight="1" x14ac:dyDescent="0.3"/>
    <row r="9971" ht="15.75" customHeight="1" x14ac:dyDescent="0.3"/>
    <row r="9972" ht="15.75" customHeight="1" x14ac:dyDescent="0.3"/>
    <row r="9973" ht="15.75" customHeight="1" x14ac:dyDescent="0.3"/>
    <row r="9974" ht="15.75" customHeight="1" x14ac:dyDescent="0.3"/>
    <row r="9975" ht="15.75" customHeight="1" x14ac:dyDescent="0.3"/>
    <row r="9976" ht="15.75" customHeight="1" x14ac:dyDescent="0.3"/>
    <row r="9977" ht="15.75" customHeight="1" x14ac:dyDescent="0.3"/>
    <row r="9978" ht="15.75" customHeight="1" x14ac:dyDescent="0.3"/>
    <row r="9979" ht="15.75" customHeight="1" x14ac:dyDescent="0.3"/>
    <row r="9980" ht="15.75" customHeight="1" x14ac:dyDescent="0.3"/>
    <row r="9981" ht="15.75" customHeight="1" x14ac:dyDescent="0.3"/>
    <row r="9982" ht="15.75" customHeight="1" x14ac:dyDescent="0.3"/>
    <row r="9983" ht="15.75" customHeight="1" x14ac:dyDescent="0.3"/>
    <row r="9984" ht="15.75" customHeight="1" x14ac:dyDescent="0.3"/>
    <row r="9985" ht="15.75" customHeight="1" x14ac:dyDescent="0.3"/>
    <row r="9986" ht="15.75" customHeight="1" x14ac:dyDescent="0.3"/>
    <row r="9987" ht="15.75" customHeight="1" x14ac:dyDescent="0.3"/>
    <row r="9988" ht="15.75" customHeight="1" x14ac:dyDescent="0.3"/>
    <row r="9989" ht="15.75" customHeight="1" x14ac:dyDescent="0.3"/>
    <row r="9990" ht="15.75" customHeight="1" x14ac:dyDescent="0.3"/>
    <row r="9991" ht="15.75" customHeight="1" x14ac:dyDescent="0.3"/>
    <row r="9992" ht="15.75" customHeight="1" x14ac:dyDescent="0.3"/>
    <row r="9993" ht="15.75" customHeight="1" x14ac:dyDescent="0.3"/>
    <row r="9994" ht="15.75" customHeight="1" x14ac:dyDescent="0.3"/>
    <row r="9995" ht="15.75" customHeight="1" x14ac:dyDescent="0.3"/>
  </sheetData>
  <conditionalFormatting sqref="W1:X1048576">
    <cfRule type="cellIs" dxfId="0" priority="1" operator="lessThan">
      <formula>0</formula>
    </cfRule>
  </conditionalFormatting>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2588F-3932-4039-B8E7-FB568B85904B}">
  <sheetPr codeName="Sheet1"/>
  <dimension ref="A1"/>
  <sheetViews>
    <sheetView showFormulas="1" showGridLines="0" showRowColHeaders="0" tabSelected="1" topLeftCell="A4" zoomScale="50" zoomScaleNormal="50" workbookViewId="0">
      <selection activeCell="M52" sqref="M52"/>
    </sheetView>
  </sheetViews>
  <sheetFormatPr defaultRowHeight="15.6" x14ac:dyDescent="0.3"/>
  <cols>
    <col min="12" max="12" width="15.59765625" bestFit="1" customWidth="1"/>
  </cols>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4097" r:id="rId3" name="Option Button 1">
              <controlPr defaultSize="0" autoFill="0" autoLine="0" autoPict="0">
                <anchor moveWithCells="1">
                  <from>
                    <xdr:col>8</xdr:col>
                    <xdr:colOff>236220</xdr:colOff>
                    <xdr:row>3</xdr:row>
                    <xdr:rowOff>167640</xdr:rowOff>
                  </from>
                  <to>
                    <xdr:col>8</xdr:col>
                    <xdr:colOff>571500</xdr:colOff>
                    <xdr:row>6</xdr:row>
                    <xdr:rowOff>99060</xdr:rowOff>
                  </to>
                </anchor>
              </controlPr>
            </control>
          </mc:Choice>
        </mc:AlternateContent>
        <mc:AlternateContent xmlns:mc="http://schemas.openxmlformats.org/markup-compatibility/2006">
          <mc:Choice Requires="x14">
            <control shapeId="4098" r:id="rId4" name="Option Button 2">
              <controlPr defaultSize="0" autoFill="0" autoLine="0" autoPict="0">
                <anchor moveWithCells="1">
                  <from>
                    <xdr:col>9</xdr:col>
                    <xdr:colOff>99060</xdr:colOff>
                    <xdr:row>3</xdr:row>
                    <xdr:rowOff>182880</xdr:rowOff>
                  </from>
                  <to>
                    <xdr:col>9</xdr:col>
                    <xdr:colOff>403860</xdr:colOff>
                    <xdr:row>6</xdr:row>
                    <xdr:rowOff>76200</xdr:rowOff>
                  </to>
                </anchor>
              </controlPr>
            </control>
          </mc:Choice>
        </mc:AlternateContent>
        <mc:AlternateContent xmlns:mc="http://schemas.openxmlformats.org/markup-compatibility/2006">
          <mc:Choice Requires="x14">
            <control shapeId="4100" r:id="rId5" name="Option Button 4">
              <controlPr defaultSize="0" autoFill="0" autoLine="0" autoPict="0">
                <anchor moveWithCells="1">
                  <from>
                    <xdr:col>9</xdr:col>
                    <xdr:colOff>624840</xdr:colOff>
                    <xdr:row>4</xdr:row>
                    <xdr:rowOff>45720</xdr:rowOff>
                  </from>
                  <to>
                    <xdr:col>10</xdr:col>
                    <xdr:colOff>312420</xdr:colOff>
                    <xdr:row>6</xdr:row>
                    <xdr:rowOff>45720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2F730-5A1C-4791-8246-36C64DB78FEA}">
  <dimension ref="B9:F29"/>
  <sheetViews>
    <sheetView topLeftCell="A10" workbookViewId="0">
      <selection activeCell="E27" sqref="E27"/>
    </sheetView>
  </sheetViews>
  <sheetFormatPr defaultRowHeight="15.6" x14ac:dyDescent="0.3"/>
  <cols>
    <col min="1" max="1" width="12.296875" bestFit="1" customWidth="1"/>
    <col min="2" max="2" width="12.3984375" bestFit="1" customWidth="1"/>
    <col min="3" max="3" width="12.296875" bestFit="1" customWidth="1"/>
    <col min="4" max="4" width="12.3984375" bestFit="1" customWidth="1"/>
    <col min="5" max="5" width="13" bestFit="1" customWidth="1"/>
    <col min="6" max="6" width="15.3984375" bestFit="1" customWidth="1"/>
  </cols>
  <sheetData>
    <row r="9" spans="3:6" x14ac:dyDescent="0.3">
      <c r="D9" s="21" t="s">
        <v>3018</v>
      </c>
      <c r="E9" s="20">
        <v>3</v>
      </c>
    </row>
    <row r="10" spans="3:6" x14ac:dyDescent="0.3">
      <c r="E10">
        <v>2</v>
      </c>
    </row>
    <row r="11" spans="3:6" x14ac:dyDescent="0.3">
      <c r="C11" s="18" t="s">
        <v>3012</v>
      </c>
      <c r="D11" t="s">
        <v>3006</v>
      </c>
      <c r="E11" t="s">
        <v>3007</v>
      </c>
      <c r="F11" t="s">
        <v>3009</v>
      </c>
    </row>
    <row r="12" spans="3:6" x14ac:dyDescent="0.3">
      <c r="C12" s="19" t="s">
        <v>3013</v>
      </c>
      <c r="D12" s="7">
        <v>68527.269</v>
      </c>
      <c r="E12" s="7">
        <v>6376.2009999999964</v>
      </c>
      <c r="F12" s="10">
        <v>0.26170240225037122</v>
      </c>
    </row>
    <row r="13" spans="3:6" x14ac:dyDescent="0.3">
      <c r="C13" s="19" t="s">
        <v>3014</v>
      </c>
      <c r="D13" s="7">
        <v>46520.129199999974</v>
      </c>
      <c r="E13" s="7">
        <v>2907.3645999999976</v>
      </c>
      <c r="F13" s="10">
        <v>0.29567219315426357</v>
      </c>
    </row>
    <row r="14" spans="3:6" x14ac:dyDescent="0.3">
      <c r="C14" s="19" t="s">
        <v>3015</v>
      </c>
      <c r="D14" s="7">
        <v>65677.208599999969</v>
      </c>
      <c r="E14" s="7">
        <v>5611.4359999999951</v>
      </c>
      <c r="F14" s="10">
        <v>0.31709630540092909</v>
      </c>
    </row>
    <row r="15" spans="3:6" x14ac:dyDescent="0.3">
      <c r="C15" s="19" t="s">
        <v>3016</v>
      </c>
      <c r="D15" s="7">
        <v>60406.161100000019</v>
      </c>
      <c r="E15" s="7">
        <v>3851.1776000000023</v>
      </c>
      <c r="F15" s="10">
        <v>0.3663269718719076</v>
      </c>
    </row>
    <row r="16" spans="3:6" x14ac:dyDescent="0.3">
      <c r="C16" s="19" t="s">
        <v>3017</v>
      </c>
      <c r="D16" s="7">
        <v>241130.76789999989</v>
      </c>
      <c r="E16" s="7">
        <v>18746.179199999977</v>
      </c>
      <c r="F16" s="10">
        <v>0.3151976151714449</v>
      </c>
    </row>
    <row r="19" spans="2:6" x14ac:dyDescent="0.3">
      <c r="C19" s="4" t="s">
        <v>3019</v>
      </c>
      <c r="D19" t="s">
        <v>3006</v>
      </c>
      <c r="E19" s="4" t="s">
        <v>3036</v>
      </c>
      <c r="F19" s="4" t="s">
        <v>3020</v>
      </c>
    </row>
    <row r="20" spans="2:6" x14ac:dyDescent="0.3">
      <c r="C20" s="4" t="str">
        <f t="shared" ref="C20:C22" si="0">C12</f>
        <v>2014</v>
      </c>
      <c r="D20" cm="1">
        <f t="array" ref="D20">_xlfn.IFS($E$9=1,D12,$E$9=2,E12,$E$9=3,F12)</f>
        <v>0.26170240225037122</v>
      </c>
      <c r="E20">
        <f>AVERAGE(Table2[Sum of Sales$])</f>
        <v>0.31019946816936783</v>
      </c>
      <c r="F20" t="str">
        <f>IF(Table2[[#This Row],[Sum of Sales$]]&gt;Table2[[#This Row],["AVERAGE" ]],Table2[[#This Row],[Sum of Sales$]],"")</f>
        <v/>
      </c>
    </row>
    <row r="21" spans="2:6" x14ac:dyDescent="0.3">
      <c r="C21" s="4" t="str">
        <f t="shared" si="0"/>
        <v>2015</v>
      </c>
      <c r="D21" cm="1">
        <f t="array" ref="D21">_xlfn.IFS($E$9=1,D13,$E$9=2,E13,$E$9=3,F13)</f>
        <v>0.29567219315426357</v>
      </c>
      <c r="E21">
        <f>AVERAGE(Table2[Sum of Sales$])</f>
        <v>0.31019946816936783</v>
      </c>
      <c r="F21" t="str">
        <f>IF(Table2[[#This Row],[Sum of Sales$]]&gt;Table2[[#This Row],["AVERAGE" ]],Table2[[#This Row],[Sum of Sales$]],"")</f>
        <v/>
      </c>
    </row>
    <row r="22" spans="2:6" x14ac:dyDescent="0.3">
      <c r="C22" s="4" t="str">
        <f t="shared" si="0"/>
        <v>2016</v>
      </c>
      <c r="D22" cm="1">
        <f t="array" ref="D22">_xlfn.IFS($E$9=1,D14,$E$9=2,E14,$E$9=3,F14)</f>
        <v>0.31709630540092909</v>
      </c>
      <c r="E22">
        <f>AVERAGE(Table2[Sum of Sales$])</f>
        <v>0.31019946816936783</v>
      </c>
      <c r="F22">
        <f>IF(Table2[[#This Row],[Sum of Sales$]]&gt;Table2[[#This Row],["AVERAGE" ]],Table2[[#This Row],[Sum of Sales$]],"")</f>
        <v>0.31709630540092909</v>
      </c>
    </row>
    <row r="23" spans="2:6" x14ac:dyDescent="0.3">
      <c r="C23" s="4" t="str">
        <f>C15</f>
        <v>2017</v>
      </c>
      <c r="D23" cm="1">
        <f t="array" ref="D23">_xlfn.IFS($E$9=1,D15,$E$9=2,E15,$E$9=3,F15)</f>
        <v>0.3663269718719076</v>
      </c>
      <c r="E23">
        <f>AVERAGE(Table2[Sum of Sales$])</f>
        <v>0.31019946816936783</v>
      </c>
      <c r="F23">
        <f>IF(Table2[[#This Row],[Sum of Sales$]]&gt;Table2[[#This Row],["AVERAGE" ]],Table2[[#This Row],[Sum of Sales$]],"")</f>
        <v>0.3663269718719076</v>
      </c>
    </row>
    <row r="27" spans="2:6" x14ac:dyDescent="0.3">
      <c r="C27" s="4" t="s">
        <v>3020</v>
      </c>
    </row>
    <row r="28" spans="2:6" x14ac:dyDescent="0.3">
      <c r="B28" s="4" t="s">
        <v>3034</v>
      </c>
      <c r="C28">
        <f>SUM(Table2[above average])</f>
        <v>0.68342327727283669</v>
      </c>
    </row>
    <row r="29" spans="2:6" x14ac:dyDescent="0.3">
      <c r="B29" s="4" t="s">
        <v>3035</v>
      </c>
      <c r="C29" s="22">
        <f>C28/SUM(Table2[Sum of Sales$])</f>
        <v>0.55079339860416032</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KPI</vt:lpstr>
      <vt:lpstr>TOP 10 CITIES BY SALES</vt:lpstr>
      <vt:lpstr>SALES BY SUBCATEGORY</vt:lpstr>
      <vt:lpstr>Average ROI % by Region and Seg</vt:lpstr>
      <vt:lpstr>Impact of Discounts on Profit b</vt:lpstr>
      <vt:lpstr>Category-wise Monthly </vt:lpstr>
      <vt:lpstr>Orders</vt:lpstr>
      <vt:lpstr>dashboard</vt:lpstr>
      <vt:lpstr>AVEARAGE OPTION BUTTON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Koushik krishna</dc:creator>
  <cp:lastModifiedBy>Koushik krishna</cp:lastModifiedBy>
  <dcterms:created xsi:type="dcterms:W3CDTF">2025-05-24T17:10:33Z</dcterms:created>
  <dcterms:modified xsi:type="dcterms:W3CDTF">2025-05-25T09:42:10Z</dcterms:modified>
</cp:coreProperties>
</file>