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av Goswami\Desktop\MODELS\"/>
    </mc:Choice>
  </mc:AlternateContent>
  <xr:revisionPtr revIDLastSave="0" documentId="13_ncr:1_{00D8C620-942D-4A4F-A665-D1109CF96C40}" xr6:coauthVersionLast="47" xr6:coauthVersionMax="47" xr10:uidLastSave="{00000000-0000-0000-0000-000000000000}"/>
  <bookViews>
    <workbookView xWindow="-110" yWindow="-110" windowWidth="19420" windowHeight="11500" xr2:uid="{333E0533-EDFC-4B5A-8695-A73287451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17" i="1"/>
  <c r="B16" i="1"/>
  <c r="B11" i="1"/>
  <c r="B12" i="1" l="1"/>
  <c r="B14" i="1" s="1"/>
  <c r="B18" i="1"/>
  <c r="B19" i="1" s="1"/>
  <c r="B21" i="1" s="1"/>
  <c r="B26" i="1"/>
  <c r="B27" i="1" s="1"/>
  <c r="B29" i="1" s="1"/>
  <c r="B20" i="1" l="1"/>
  <c r="B13" i="1"/>
  <c r="B28" i="1"/>
</calcChain>
</file>

<file path=xl/sharedStrings.xml><?xml version="1.0" encoding="utf-8"?>
<sst xmlns="http://schemas.openxmlformats.org/spreadsheetml/2006/main" count="27" uniqueCount="25">
  <si>
    <t>Spot price(S)</t>
  </si>
  <si>
    <t>Strike price(k)</t>
  </si>
  <si>
    <t>Risk free rate ®</t>
  </si>
  <si>
    <t>Volatility(sigma)</t>
  </si>
  <si>
    <t>Time to maturity(T)</t>
  </si>
  <si>
    <t>Discrete divudend (D in $)</t>
  </si>
  <si>
    <t>Time to dividend(t_D)</t>
  </si>
  <si>
    <t>Continuous Dividend yeild calculations</t>
  </si>
  <si>
    <t>d1</t>
  </si>
  <si>
    <t>d2</t>
  </si>
  <si>
    <t>Call price©</t>
  </si>
  <si>
    <t>Put price(P)</t>
  </si>
  <si>
    <t>Extend to Discrete Dividends</t>
  </si>
  <si>
    <t>Discounted dividend</t>
  </si>
  <si>
    <t>Adjusted stock price</t>
  </si>
  <si>
    <t>d1(discrete)</t>
  </si>
  <si>
    <t>d2(discrete)</t>
  </si>
  <si>
    <t>Call price(discrete div)</t>
  </si>
  <si>
    <t>Put price(discrete div)</t>
  </si>
  <si>
    <t>Continuos div yeild(q)</t>
  </si>
  <si>
    <t>Effective spot price</t>
  </si>
  <si>
    <t>Call option price</t>
  </si>
  <si>
    <t>Put option price</t>
  </si>
  <si>
    <t>Dividend type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</si>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</sst>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Unicode M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2" borderId="0" xfId="1" applyFont="1"/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83D6-10C9-4169-A203-1CC65FC49E8C}">
  <dimension ref="A1:D29"/>
  <sheetViews>
    <sheetView tabSelected="1" zoomScale="94" workbookViewId="0">
      <selection activeCell="D1" sqref="D1"/>
    </sheetView>
  </sheetViews>
  <sheetFormatPr defaultRowHeight="14.5"/>
  <cols>
    <col min="1" max="1" width="41.54296875" bestFit="1" customWidth="1"/>
    <col min="2" max="2" width="41.1796875" bestFit="1" customWidth="1"/>
    <col min="3" max="3" width="15.81640625" bestFit="1" customWidth="1"/>
    <col min="4" max="4" width="13.1796875" bestFit="1" customWidth="1"/>
  </cols>
  <sheetData>
    <row r="1" spans="1:4" ht="18.5">
      <c r="C1" s="5" t="s">
        <v>23</v>
      </c>
      <c r="D1" s="6" t="s">
        <v>24</v>
      </c>
    </row>
    <row r="2" spans="1:4" ht="18.5">
      <c r="A2" s="1" t="s">
        <v>0</v>
      </c>
      <c r="B2" s="1">
        <v>200</v>
      </c>
    </row>
    <row r="3" spans="1:4" ht="18.5">
      <c r="A3" s="1" t="s">
        <v>1</v>
      </c>
      <c r="B3" s="1">
        <v>220</v>
      </c>
    </row>
    <row r="4" spans="1:4" ht="18.5">
      <c r="A4" s="1" t="s">
        <v>2</v>
      </c>
      <c r="B4" s="2">
        <v>0.05</v>
      </c>
    </row>
    <row r="5" spans="1:4" ht="18.5">
      <c r="A5" s="1" t="s">
        <v>3</v>
      </c>
      <c r="B5" s="2">
        <v>0.2</v>
      </c>
    </row>
    <row r="6" spans="1:4" ht="18.5">
      <c r="A6" s="1" t="s">
        <v>4</v>
      </c>
      <c r="B6" s="1">
        <v>1</v>
      </c>
    </row>
    <row r="7" spans="1:4" ht="18.5">
      <c r="A7" s="1" t="s">
        <v>19</v>
      </c>
      <c r="B7" s="2">
        <v>0.02</v>
      </c>
    </row>
    <row r="8" spans="1:4" ht="18.5">
      <c r="A8" s="1" t="s">
        <v>5</v>
      </c>
      <c r="B8" s="2">
        <v>0.03</v>
      </c>
    </row>
    <row r="9" spans="1:4" ht="18.5">
      <c r="A9" s="1" t="s">
        <v>6</v>
      </c>
      <c r="B9" s="2">
        <v>0.5</v>
      </c>
    </row>
    <row r="10" spans="1:4" ht="18.5">
      <c r="A10" s="5" t="s">
        <v>7</v>
      </c>
      <c r="B10" s="1"/>
    </row>
    <row r="11" spans="1:4" ht="18.5">
      <c r="A11" s="1" t="s">
        <v>8</v>
      </c>
      <c r="B11" s="1">
        <f>(LN(B2/B3) + (B4 - B7 + 0.5*B5^2)*B6)/(B5*SQRT(B6))</f>
        <v>-0.22655089902162445</v>
      </c>
    </row>
    <row r="12" spans="1:4" ht="18.5">
      <c r="A12" s="1" t="s">
        <v>9</v>
      </c>
      <c r="B12" s="1">
        <f>B11 - B5*SQRT(B6)</f>
        <v>-0.42655089902162446</v>
      </c>
    </row>
    <row r="13" spans="1:4" ht="18.5">
      <c r="A13" s="1" t="s">
        <v>10</v>
      </c>
      <c r="B13" s="1">
        <f>B2*EXP(-B7*B6)*_xlfn.NORM.S.DIST(B11, TRUE) - B3*EXP(-B4*B6)*_xlfn.NORM.S.DIST(B12, TRUE)</f>
        <v>10.37716350756034</v>
      </c>
    </row>
    <row r="14" spans="1:4" ht="18.5">
      <c r="A14" s="1" t="s">
        <v>11</v>
      </c>
      <c r="B14" s="3">
        <f>B3*EXP(-B4*B6)*_xlfn.NORM.S.DIST(-B12, TRUE) - B2*EXP(-B7*B6)*_xlfn.NORM.S.DIST(-B11, TRUE)</f>
        <v>23.607902236366385</v>
      </c>
    </row>
    <row r="15" spans="1:4" ht="18.5">
      <c r="A15" s="5" t="s">
        <v>12</v>
      </c>
      <c r="B15" s="4"/>
    </row>
    <row r="16" spans="1:4" ht="18.5">
      <c r="A16" s="1" t="s">
        <v>13</v>
      </c>
      <c r="B16" s="1">
        <f>B8 * EXP(-B4 * B9)</f>
        <v>2.9259297360849978E-2</v>
      </c>
    </row>
    <row r="17" spans="1:2" ht="18.5">
      <c r="A17" s="1" t="s">
        <v>14</v>
      </c>
      <c r="B17" s="1">
        <f>B2 - B16</f>
        <v>199.97074070263915</v>
      </c>
    </row>
    <row r="18" spans="1:2" ht="18.5">
      <c r="A18" s="1" t="s">
        <v>15</v>
      </c>
      <c r="B18" s="1">
        <f>(LN(B17/B3) + (B4 + 0.5*B5^2)*B6)/(B5*SQRT(B6))</f>
        <v>-0.12728243496751959</v>
      </c>
    </row>
    <row r="19" spans="1:2" ht="18.5">
      <c r="A19" s="1" t="s">
        <v>16</v>
      </c>
      <c r="B19" s="1">
        <f>B18 - B5*SQRT(B6)</f>
        <v>-0.32728243496751963</v>
      </c>
    </row>
    <row r="20" spans="1:2" ht="18.5">
      <c r="A20" s="1" t="s">
        <v>17</v>
      </c>
      <c r="B20" s="1">
        <f>B17*_xlfn.NORM.S.DIST(B18, TRUE) - B3*EXP(-B4*B6)*_xlfn.NORM.S.DIST(B19, TRUE)</f>
        <v>12.067024112177847</v>
      </c>
    </row>
    <row r="21" spans="1:2" ht="18.5">
      <c r="A21" s="1" t="s">
        <v>18</v>
      </c>
      <c r="B21" s="1">
        <f>B3*EXP(-B4*B6)*_xlfn.NORM.S.DIST(-B19, TRUE) - B17*_xlfn.NORM.S.DIST(-B18, TRUE)</f>
        <v>21.366756799695779</v>
      </c>
    </row>
    <row r="22" spans="1:2" ht="18.5">
      <c r="A22" s="1"/>
      <c r="B22" s="1"/>
    </row>
    <row r="23" spans="1:2" ht="18.5">
      <c r="A23" s="1"/>
      <c r="B23" s="1"/>
    </row>
    <row r="24" spans="1:2" ht="18.5">
      <c r="A24" s="1"/>
      <c r="B24" s="1"/>
    </row>
    <row r="25" spans="1:2" ht="18.5">
      <c r="A25" s="5" t="s">
        <v>20</v>
      </c>
      <c r="B25" s="1">
        <f>IF(D1="Continuous", B2, B2 - B8 * EXP(-B4 * B9))</f>
        <v>200</v>
      </c>
    </row>
    <row r="26" spans="1:2" ht="18.5">
      <c r="A26" s="5" t="s">
        <v>8</v>
      </c>
      <c r="B26" s="1">
        <f>(LN(B25/B3) + (B4 - IF(D1="Continuous", B7, 0) + 0.5*B5^2)*B6)/(B5*SQRT(B6))</f>
        <v>-0.22655089902162445</v>
      </c>
    </row>
    <row r="27" spans="1:2" ht="18.5">
      <c r="A27" s="5" t="s">
        <v>9</v>
      </c>
      <c r="B27" s="1">
        <f xml:space="preserve"> B26 - B5 * SQRT(B6)</f>
        <v>-0.42655089902162446</v>
      </c>
    </row>
    <row r="28" spans="1:2" ht="18.5">
      <c r="A28" s="5" t="s">
        <v>21</v>
      </c>
      <c r="B28" s="1">
        <f>B25 * EXP(-IF(D1="Continuous", B7, 0)*B6) * _xlfn.NORM.S.DIST(B26, TRUE)- B3 * EXP(-B4 * B6) * _xlfn.NORM.S.DIST(B27, TRUE)</f>
        <v>10.37716350756034</v>
      </c>
    </row>
    <row r="29" spans="1:2" ht="18.5">
      <c r="A29" s="5" t="s">
        <v>22</v>
      </c>
      <c r="B29" s="1">
        <f>B3 * EXP(-B4 * B6) * _xlfn.NORM.S.DIST(-B27, TRUE)- B25 * EXP(-IF(D1="Continuous", B7, 0)*B6) * _xlfn.NORM.S.DIST(-B26, TRUE)</f>
        <v>23.607902236366385</v>
      </c>
    </row>
  </sheetData>
  <dataValidations count="1">
    <dataValidation type="list" allowBlank="1" showInputMessage="1" showErrorMessage="1" sqref="D1" xr:uid="{A49937CB-BFFD-4192-94E8-875A6648CE21}">
      <formula1>"Continuous, Discrete"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Goswami-036 Goswami</dc:creator>
  <cp:lastModifiedBy>Koustav Goswami-036 Goswami</cp:lastModifiedBy>
  <dcterms:created xsi:type="dcterms:W3CDTF">2025-04-13T05:57:42Z</dcterms:created>
  <dcterms:modified xsi:type="dcterms:W3CDTF">2025-04-14T07:16:25Z</dcterms:modified>
</cp:coreProperties>
</file>