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8_{B17B37A3-0DD1-4BDE-BF06-62B00702CC1C}" xr6:coauthVersionLast="47" xr6:coauthVersionMax="47" xr10:uidLastSave="{00000000-0000-0000-0000-000000000000}"/>
  <bookViews>
    <workbookView xWindow="-110" yWindow="-110" windowWidth="19420" windowHeight="11500" xr2:uid="{303D7F72-FE9E-48E4-8D5F-650553F6C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X11" i="1"/>
  <c r="T11" i="1"/>
  <c r="R11" i="1"/>
  <c r="Q12" i="1"/>
  <c r="Q13" i="1"/>
  <c r="Q14" i="1"/>
  <c r="Q15" i="1"/>
  <c r="Q11" i="1"/>
  <c r="P12" i="1"/>
  <c r="P13" i="1"/>
  <c r="P14" i="1"/>
  <c r="P15" i="1"/>
  <c r="P11" i="1"/>
  <c r="O12" i="1"/>
  <c r="O13" i="1"/>
  <c r="O14" i="1"/>
  <c r="O15" i="1"/>
  <c r="O11" i="1"/>
  <c r="N15" i="1"/>
  <c r="N14" i="1"/>
  <c r="N13" i="1"/>
  <c r="N12" i="1"/>
  <c r="N11" i="1"/>
  <c r="M15" i="1"/>
  <c r="M14" i="1"/>
  <c r="M13" i="1"/>
  <c r="M12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I11" i="1"/>
  <c r="H15" i="1"/>
  <c r="H14" i="1"/>
  <c r="H13" i="1"/>
  <c r="H12" i="1"/>
  <c r="H11" i="1"/>
  <c r="G3" i="1"/>
  <c r="G4" i="1"/>
  <c r="G5" i="1"/>
  <c r="G6" i="1"/>
  <c r="G2" i="1"/>
  <c r="F2" i="1"/>
  <c r="F3" i="1"/>
  <c r="F4" i="1"/>
  <c r="F5" i="1"/>
  <c r="I2" i="1"/>
  <c r="F6" i="1"/>
  <c r="E3" i="1"/>
  <c r="E4" i="1"/>
  <c r="E5" i="1"/>
  <c r="E6" i="1"/>
  <c r="E2" i="1"/>
  <c r="F7" i="1" l="1"/>
  <c r="I1" i="1" s="1"/>
  <c r="E7" i="1"/>
  <c r="I3" i="1"/>
  <c r="I4" i="1" l="1"/>
</calcChain>
</file>

<file path=xl/sharedStrings.xml><?xml version="1.0" encoding="utf-8"?>
<sst xmlns="http://schemas.openxmlformats.org/spreadsheetml/2006/main" count="36" uniqueCount="25">
  <si>
    <t>Client</t>
  </si>
  <si>
    <t>Exposure</t>
  </si>
  <si>
    <t>Probability of Default(%)</t>
  </si>
  <si>
    <t>Loss given default(%)</t>
  </si>
  <si>
    <t>A</t>
  </si>
  <si>
    <t>B</t>
  </si>
  <si>
    <t>D</t>
  </si>
  <si>
    <t>E</t>
  </si>
  <si>
    <t>C</t>
  </si>
  <si>
    <t>Expected loss</t>
  </si>
  <si>
    <t>Variance of loss</t>
  </si>
  <si>
    <t>Credit VaR</t>
  </si>
  <si>
    <t>z-value(99%)</t>
  </si>
  <si>
    <t>sqrt of sum of variance</t>
  </si>
  <si>
    <t>Total risk</t>
  </si>
  <si>
    <t>(total capital researve ideally to hold to cover both expected and unexpected credit losses)</t>
  </si>
  <si>
    <t>Portfolio Credit VaR to include correlaion between obligors in a portfolio</t>
  </si>
  <si>
    <t>Std. deviation</t>
  </si>
  <si>
    <t>Total portfolio variance with correlation</t>
  </si>
  <si>
    <t>Element-wise correlation matrix</t>
  </si>
  <si>
    <t>Portfolio std.dev.with correlation</t>
  </si>
  <si>
    <t>Credit VaR with correlation</t>
  </si>
  <si>
    <t>(Total credit risk with correlation adjusted VaR)</t>
  </si>
  <si>
    <r>
      <t xml:space="preserve">If this is </t>
    </r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than the </t>
    </r>
    <r>
      <rPr>
        <b/>
        <sz val="11"/>
        <color theme="1"/>
        <rFont val="Calibri"/>
        <family val="2"/>
        <scheme val="minor"/>
      </rPr>
      <t>uncorrelated VaR</t>
    </r>
    <r>
      <rPr>
        <sz val="11"/>
        <color theme="1"/>
        <rFont val="Calibri"/>
        <family val="2"/>
        <scheme val="minor"/>
      </rPr>
      <t xml:space="preserve">: your portfolio is </t>
    </r>
    <r>
      <rPr>
        <b/>
        <sz val="11"/>
        <color theme="1"/>
        <rFont val="Calibri"/>
        <family val="2"/>
        <scheme val="minor"/>
      </rPr>
      <t>diversified</t>
    </r>
  </si>
  <si>
    <r>
      <t xml:space="preserve">If </t>
    </r>
    <r>
      <rPr>
        <b/>
        <sz val="11"/>
        <color theme="1"/>
        <rFont val="Calibri"/>
        <family val="2"/>
        <scheme val="minor"/>
      </rPr>
      <t>higher</t>
    </r>
    <r>
      <rPr>
        <sz val="11"/>
        <color theme="1"/>
        <rFont val="Calibri"/>
        <family val="2"/>
        <scheme val="minor"/>
      </rPr>
      <t>, the borrowers are highly correlated → less diversification benefit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</si>
</sst>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left" vertical="center" indent="1"/>
    </xf>
    <xf numFmtId="0" fontId="1" fillId="3" borderId="0" xfId="2"/>
    <xf numFmtId="0" fontId="1" fillId="2" borderId="0" xfId="1"/>
    <xf numFmtId="0" fontId="1" fillId="4" borderId="0" xfId="3"/>
    <xf numFmtId="0" fontId="1" fillId="6" borderId="0" xfId="5"/>
    <xf numFmtId="0" fontId="1" fillId="5" borderId="0" xfId="4"/>
    <xf numFmtId="0" fontId="2" fillId="0" borderId="0" xfId="0" applyFont="1"/>
  </cellXfs>
  <cellStyles count="6">
    <cellStyle name="20% - Accent2" xfId="1" builtinId="34"/>
    <cellStyle name="20% - Accent5" xfId="4" builtinId="46"/>
    <cellStyle name="40% - Accent4" xfId="3" builtinId="43"/>
    <cellStyle name="40% - Accent5" xfId="5" builtinId="47"/>
    <cellStyle name="60% - Accent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9B80-4DF4-447F-AE1C-01260A0EE5E5}">
  <dimension ref="A1:X17"/>
  <sheetViews>
    <sheetView tabSelected="1" topLeftCell="L1" zoomScale="74" workbookViewId="0">
      <selection activeCell="V27" sqref="V27"/>
    </sheetView>
  </sheetViews>
  <sheetFormatPr defaultRowHeight="14.5" x14ac:dyDescent="0.35"/>
  <cols>
    <col min="2" max="2" width="9.08984375" bestFit="1" customWidth="1"/>
    <col min="3" max="3" width="21.453125" bestFit="1" customWidth="1"/>
    <col min="4" max="4" width="18.453125" bestFit="1" customWidth="1"/>
    <col min="5" max="5" width="12" bestFit="1" customWidth="1"/>
    <col min="6" max="6" width="13.90625" bestFit="1" customWidth="1"/>
    <col min="7" max="7" width="13.90625" customWidth="1"/>
    <col min="8" max="8" width="20.1796875" bestFit="1" customWidth="1"/>
    <col min="9" max="9" width="10.90625" bestFit="1" customWidth="1"/>
    <col min="10" max="12" width="11.90625" bestFit="1" customWidth="1"/>
    <col min="13" max="13" width="10.90625" bestFit="1" customWidth="1"/>
    <col min="14" max="14" width="11.90625" bestFit="1" customWidth="1"/>
    <col min="15" max="16" width="10.90625" bestFit="1" customWidth="1"/>
    <col min="17" max="17" width="11.81640625" bestFit="1" customWidth="1"/>
    <col min="18" max="18" width="11.90625" bestFit="1" customWidth="1"/>
    <col min="20" max="20" width="8.81640625" bestFit="1" customWidth="1"/>
    <col min="22" max="22" width="12" bestFit="1" customWidth="1"/>
    <col min="23" max="24" width="8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17</v>
      </c>
      <c r="H1" t="s">
        <v>13</v>
      </c>
      <c r="I1">
        <f>SQRT(F7)</f>
        <v>234166.15895555873</v>
      </c>
    </row>
    <row r="2" spans="1:24" x14ac:dyDescent="0.35">
      <c r="A2" t="s">
        <v>4</v>
      </c>
      <c r="B2" s="1">
        <v>1000000</v>
      </c>
      <c r="C2" s="2">
        <v>0.02</v>
      </c>
      <c r="D2" s="2">
        <v>0.6</v>
      </c>
      <c r="E2">
        <f>B2*C2*D2</f>
        <v>12000</v>
      </c>
      <c r="F2">
        <f>B2^2 * (D2)^2 * (C2) * (1 - C2)</f>
        <v>7056000000</v>
      </c>
      <c r="G2">
        <f>SQRT(F2)</f>
        <v>84000</v>
      </c>
      <c r="H2" t="s">
        <v>12</v>
      </c>
      <c r="I2">
        <f>NORMSINV(0.99)</f>
        <v>2.3263478740408408</v>
      </c>
    </row>
    <row r="3" spans="1:24" x14ac:dyDescent="0.35">
      <c r="A3" t="s">
        <v>5</v>
      </c>
      <c r="B3" s="1">
        <v>500000</v>
      </c>
      <c r="C3" s="2">
        <v>0.03</v>
      </c>
      <c r="D3" s="2">
        <v>0.4</v>
      </c>
      <c r="E3">
        <f t="shared" ref="E3:E6" si="0">B3*C3*D3</f>
        <v>6000</v>
      </c>
      <c r="F3">
        <f t="shared" ref="F3:F6" si="1">B3^2 * (D3)^2 * (C3) * (1 - C3)</f>
        <v>1164000000.0000002</v>
      </c>
      <c r="G3">
        <f t="shared" ref="G3:G6" si="2">SQRT(F3)</f>
        <v>34117.444218463963</v>
      </c>
      <c r="H3" t="s">
        <v>11</v>
      </c>
      <c r="I3">
        <f>I2*I1</f>
        <v>544751.94605857367</v>
      </c>
    </row>
    <row r="4" spans="1:24" x14ac:dyDescent="0.35">
      <c r="A4" t="s">
        <v>8</v>
      </c>
      <c r="B4" s="1">
        <v>2000000</v>
      </c>
      <c r="C4" s="2">
        <v>0.01</v>
      </c>
      <c r="D4" s="2">
        <v>0.5</v>
      </c>
      <c r="E4">
        <f t="shared" si="0"/>
        <v>10000</v>
      </c>
      <c r="F4">
        <f t="shared" si="1"/>
        <v>9900000000</v>
      </c>
      <c r="G4">
        <f t="shared" si="2"/>
        <v>99498.743710661991</v>
      </c>
      <c r="H4" t="s">
        <v>14</v>
      </c>
      <c r="I4">
        <f>E7+I3</f>
        <v>628851.94605857367</v>
      </c>
      <c r="J4" t="s">
        <v>15</v>
      </c>
    </row>
    <row r="5" spans="1:24" x14ac:dyDescent="0.35">
      <c r="A5" t="s">
        <v>6</v>
      </c>
      <c r="B5" s="1">
        <v>1500000</v>
      </c>
      <c r="C5" s="2">
        <v>0.05</v>
      </c>
      <c r="D5" s="2">
        <v>0.3</v>
      </c>
      <c r="E5">
        <f t="shared" si="0"/>
        <v>22500</v>
      </c>
      <c r="F5">
        <f t="shared" si="1"/>
        <v>9618750000</v>
      </c>
      <c r="G5">
        <f t="shared" si="2"/>
        <v>98075.226229665161</v>
      </c>
    </row>
    <row r="6" spans="1:24" x14ac:dyDescent="0.35">
      <c r="A6" t="s">
        <v>7</v>
      </c>
      <c r="B6" s="1">
        <v>1200000</v>
      </c>
      <c r="C6" s="2">
        <v>0.04</v>
      </c>
      <c r="D6" s="2">
        <v>0.7</v>
      </c>
      <c r="E6">
        <f t="shared" si="0"/>
        <v>33600</v>
      </c>
      <c r="F6">
        <f t="shared" si="1"/>
        <v>27095039999.999996</v>
      </c>
      <c r="G6">
        <f t="shared" si="2"/>
        <v>164605.71071502956</v>
      </c>
    </row>
    <row r="7" spans="1:24" x14ac:dyDescent="0.35">
      <c r="E7">
        <f>SUM(E2:E6)</f>
        <v>84100</v>
      </c>
      <c r="F7">
        <f>SUM(F2:F6)</f>
        <v>54833790000</v>
      </c>
    </row>
    <row r="9" spans="1:24" x14ac:dyDescent="0.35">
      <c r="A9" t="s">
        <v>16</v>
      </c>
      <c r="I9" t="s">
        <v>18</v>
      </c>
      <c r="N9" t="s">
        <v>19</v>
      </c>
    </row>
    <row r="10" spans="1:24" x14ac:dyDescent="0.35">
      <c r="B10" t="s">
        <v>4</v>
      </c>
      <c r="C10" t="s">
        <v>5</v>
      </c>
      <c r="D10" t="s">
        <v>8</v>
      </c>
      <c r="E10" t="s">
        <v>6</v>
      </c>
      <c r="F10" t="s">
        <v>7</v>
      </c>
      <c r="S10" t="s">
        <v>20</v>
      </c>
      <c r="W10" t="s">
        <v>21</v>
      </c>
    </row>
    <row r="11" spans="1:24" x14ac:dyDescent="0.35">
      <c r="A11" t="s">
        <v>4</v>
      </c>
      <c r="B11" s="4">
        <v>1</v>
      </c>
      <c r="C11" s="5">
        <v>0.3</v>
      </c>
      <c r="D11" s="6">
        <v>0.2</v>
      </c>
      <c r="E11" s="7">
        <v>0.4</v>
      </c>
      <c r="F11" s="8">
        <v>0.25</v>
      </c>
      <c r="H11" s="4">
        <f>$G2*G2</f>
        <v>7056000000</v>
      </c>
      <c r="I11" s="5">
        <f>$G3*G2</f>
        <v>2865865314.3509727</v>
      </c>
      <c r="J11" s="6">
        <f>$G4*G2</f>
        <v>8357894471.6956072</v>
      </c>
      <c r="K11" s="7">
        <f>$G5*G2</f>
        <v>8238319003.2918739</v>
      </c>
      <c r="L11" s="8">
        <f>$G6*G2</f>
        <v>13826879700.062483</v>
      </c>
      <c r="M11" s="4">
        <f>H11*B11</f>
        <v>7056000000</v>
      </c>
      <c r="N11" s="5">
        <f>I11*C11</f>
        <v>859759594.30529177</v>
      </c>
      <c r="O11" s="6">
        <f>J11*D11</f>
        <v>1671578894.3391216</v>
      </c>
      <c r="P11" s="7">
        <f>K11*E11</f>
        <v>3295327601.3167496</v>
      </c>
      <c r="Q11" s="8">
        <f>L11*F11</f>
        <v>3456719925.0156207</v>
      </c>
      <c r="R11">
        <f>SUM(M11:Q15)</f>
        <v>117421007137.5609</v>
      </c>
      <c r="T11">
        <f>SQRT(R11)</f>
        <v>342667.48771595024</v>
      </c>
      <c r="X11">
        <f>T11*_xlfn.NORM.S.INV(0.99)</f>
        <v>797163.78155091673</v>
      </c>
    </row>
    <row r="12" spans="1:24" x14ac:dyDescent="0.35">
      <c r="A12" t="s">
        <v>5</v>
      </c>
      <c r="B12" s="4">
        <v>0.3</v>
      </c>
      <c r="C12" s="5">
        <v>1</v>
      </c>
      <c r="D12" s="6">
        <v>0.35</v>
      </c>
      <c r="E12" s="7">
        <v>0.3</v>
      </c>
      <c r="F12" s="8">
        <v>0.2</v>
      </c>
      <c r="H12" s="4">
        <f>$G2*G3</f>
        <v>2865865314.3509727</v>
      </c>
      <c r="I12" s="5">
        <f>$G3*G3</f>
        <v>1164000000</v>
      </c>
      <c r="J12" s="6">
        <f>$G4*G3</f>
        <v>3394642838.3557525</v>
      </c>
      <c r="K12" s="7">
        <f>$G5*G3</f>
        <v>3346076060.1038346</v>
      </c>
      <c r="L12" s="8">
        <f>$G6*G3</f>
        <v>5615926153.3606367</v>
      </c>
      <c r="M12" s="4">
        <f>H12*B12</f>
        <v>859759594.30529177</v>
      </c>
      <c r="N12" s="5">
        <f>I12*C12</f>
        <v>1164000000</v>
      </c>
      <c r="O12" s="6">
        <f t="shared" ref="O12:O15" si="3">J12*D12</f>
        <v>1188124993.4245133</v>
      </c>
      <c r="P12" s="7">
        <f t="shared" ref="P12:P15" si="4">K12*E12</f>
        <v>1003822818.0311503</v>
      </c>
      <c r="Q12" s="8">
        <f t="shared" ref="Q12:Q15" si="5">L12*F12</f>
        <v>1123185230.6721275</v>
      </c>
    </row>
    <row r="13" spans="1:24" x14ac:dyDescent="0.35">
      <c r="A13" t="s">
        <v>8</v>
      </c>
      <c r="B13" s="4">
        <v>0.2</v>
      </c>
      <c r="C13" s="5">
        <v>0.35</v>
      </c>
      <c r="D13" s="6">
        <v>1</v>
      </c>
      <c r="E13" s="7">
        <v>0.5</v>
      </c>
      <c r="F13" s="8">
        <v>0.4</v>
      </c>
      <c r="H13" s="4">
        <f>$G2*G4</f>
        <v>8357894471.6956072</v>
      </c>
      <c r="I13" s="5">
        <f>$G3*G4</f>
        <v>3394642838.3557525</v>
      </c>
      <c r="J13" s="6">
        <f>$G4*G4</f>
        <v>9900000000</v>
      </c>
      <c r="K13" s="7">
        <f>$G5*G4</f>
        <v>9758361798.9906483</v>
      </c>
      <c r="L13" s="8">
        <f>$G6*G4</f>
        <v>16378061423.746096</v>
      </c>
      <c r="M13" s="4">
        <f>H13*B13</f>
        <v>1671578894.3391216</v>
      </c>
      <c r="N13" s="5">
        <f>I13*C13</f>
        <v>1188124993.4245133</v>
      </c>
      <c r="O13" s="6">
        <f t="shared" si="3"/>
        <v>9900000000</v>
      </c>
      <c r="P13" s="7">
        <f t="shared" si="4"/>
        <v>4879180899.4953241</v>
      </c>
      <c r="Q13" s="8">
        <f t="shared" si="5"/>
        <v>6551224569.4984388</v>
      </c>
    </row>
    <row r="14" spans="1:24" x14ac:dyDescent="0.35">
      <c r="A14" t="s">
        <v>6</v>
      </c>
      <c r="B14" s="4">
        <v>0.4</v>
      </c>
      <c r="C14" s="5">
        <v>0.3</v>
      </c>
      <c r="D14" s="6">
        <v>0.5</v>
      </c>
      <c r="E14" s="7">
        <v>1</v>
      </c>
      <c r="F14" s="8">
        <v>0.45</v>
      </c>
      <c r="H14" s="4">
        <f>$G2*G5</f>
        <v>8238319003.2918739</v>
      </c>
      <c r="I14" s="5">
        <f>$G3*G5</f>
        <v>3346076060.1038346</v>
      </c>
      <c r="J14" s="6">
        <f>$G4*G5</f>
        <v>9758361798.9906483</v>
      </c>
      <c r="K14" s="7">
        <f>$G5*G5</f>
        <v>9618750000.0000019</v>
      </c>
      <c r="L14" s="8">
        <f>$G6*G5</f>
        <v>16143742317.071342</v>
      </c>
      <c r="M14" s="4">
        <f>H14*B14</f>
        <v>3295327601.3167496</v>
      </c>
      <c r="N14" s="5">
        <f>I14*C14</f>
        <v>1003822818.0311503</v>
      </c>
      <c r="O14" s="6">
        <f t="shared" si="3"/>
        <v>4879180899.4953241</v>
      </c>
      <c r="P14" s="7">
        <f t="shared" si="4"/>
        <v>9618750000.0000019</v>
      </c>
      <c r="Q14" s="8">
        <f t="shared" si="5"/>
        <v>7264684042.6821041</v>
      </c>
      <c r="V14" t="s">
        <v>9</v>
      </c>
      <c r="W14" s="9">
        <f>X11+E7</f>
        <v>881263.78155091673</v>
      </c>
      <c r="X14" t="s">
        <v>22</v>
      </c>
    </row>
    <row r="15" spans="1:24" x14ac:dyDescent="0.35">
      <c r="A15" t="s">
        <v>7</v>
      </c>
      <c r="B15" s="4">
        <v>0.25</v>
      </c>
      <c r="C15" s="5">
        <v>0.2</v>
      </c>
      <c r="D15" s="6">
        <v>0.4</v>
      </c>
      <c r="E15" s="7">
        <v>0.45</v>
      </c>
      <c r="F15" s="8">
        <v>1</v>
      </c>
      <c r="H15" s="4">
        <f>$G2*G6</f>
        <v>13826879700.062483</v>
      </c>
      <c r="I15" s="5">
        <f>$G3*G6</f>
        <v>5615926153.3606367</v>
      </c>
      <c r="J15" s="6">
        <f>$G4*G6</f>
        <v>16378061423.746096</v>
      </c>
      <c r="K15" s="7">
        <f>$G5*G6</f>
        <v>16143742317.071342</v>
      </c>
      <c r="L15" s="8">
        <f>$G6*G6</f>
        <v>27095040000</v>
      </c>
      <c r="M15" s="4">
        <f>H15*B15</f>
        <v>3456719925.0156207</v>
      </c>
      <c r="N15" s="5">
        <f>I15*C15</f>
        <v>1123185230.6721275</v>
      </c>
      <c r="O15" s="6">
        <f t="shared" si="3"/>
        <v>6551224569.4984388</v>
      </c>
      <c r="P15" s="7">
        <f t="shared" si="4"/>
        <v>7264684042.6821041</v>
      </c>
      <c r="Q15" s="8">
        <f t="shared" si="5"/>
        <v>27095040000</v>
      </c>
      <c r="W15" s="3" t="s">
        <v>23</v>
      </c>
    </row>
    <row r="16" spans="1:24" x14ac:dyDescent="0.35">
      <c r="W16" s="3"/>
    </row>
    <row r="17" spans="23:23" x14ac:dyDescent="0.35">
      <c r="W17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2025-04-13T08:39:45Z</dcterms:created>
  <dcterms:modified xsi:type="dcterms:W3CDTF">2025-04-13T13:21:13Z</dcterms:modified>
</cp:coreProperties>
</file>