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ownloads\"/>
    </mc:Choice>
  </mc:AlternateContent>
  <xr:revisionPtr revIDLastSave="0" documentId="13_ncr:1_{209C26DA-45A6-4FC3-9691-79F5B1EE8D8A}" xr6:coauthVersionLast="47" xr6:coauthVersionMax="47" xr10:uidLastSave="{00000000-0000-0000-0000-000000000000}"/>
  <bookViews>
    <workbookView xWindow="-110" yWindow="-110" windowWidth="19420" windowHeight="11500" xr2:uid="{83989008-C298-47C4-8061-97F1B39E0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13" i="1"/>
  <c r="B45" i="1"/>
  <c r="B46" i="1"/>
  <c r="B47" i="1"/>
  <c r="B48" i="1"/>
  <c r="B49" i="1"/>
  <c r="B40" i="1"/>
  <c r="B41" i="1"/>
  <c r="B42" i="1"/>
  <c r="B43" i="1"/>
  <c r="B44" i="1"/>
  <c r="B39" i="1"/>
  <c r="A41" i="1"/>
  <c r="A42" i="1"/>
  <c r="A43" i="1"/>
  <c r="A44" i="1"/>
  <c r="A45" i="1"/>
  <c r="A46" i="1"/>
  <c r="A47" i="1"/>
  <c r="A48" i="1"/>
  <c r="A49" i="1"/>
  <c r="A40" i="1"/>
  <c r="B30" i="1"/>
  <c r="B31" i="1"/>
  <c r="B32" i="1"/>
  <c r="B33" i="1"/>
  <c r="B34" i="1"/>
  <c r="B35" i="1"/>
  <c r="B36" i="1"/>
  <c r="B27" i="1"/>
  <c r="B28" i="1"/>
  <c r="B29" i="1"/>
  <c r="B26" i="1"/>
  <c r="A28" i="1"/>
  <c r="A29" i="1"/>
  <c r="A30" i="1"/>
  <c r="A31" i="1"/>
  <c r="A32" i="1"/>
  <c r="A33" i="1"/>
  <c r="A34" i="1"/>
  <c r="A35" i="1"/>
  <c r="A36" i="1"/>
  <c r="A27" i="1"/>
  <c r="A17" i="1"/>
  <c r="A18" i="1"/>
  <c r="A19" i="1"/>
  <c r="A20" i="1"/>
  <c r="A21" i="1"/>
  <c r="A22" i="1"/>
  <c r="A23" i="1"/>
  <c r="A16" i="1"/>
  <c r="B6" i="1"/>
  <c r="B10" i="1" s="1"/>
  <c r="B7" i="1" l="1"/>
  <c r="B8" i="1"/>
  <c r="B9" i="1"/>
</calcChain>
</file>

<file path=xl/sharedStrings.xml><?xml version="1.0" encoding="utf-8"?>
<sst xmlns="http://schemas.openxmlformats.org/spreadsheetml/2006/main" count="16" uniqueCount="14">
  <si>
    <t>Current stock price(S)</t>
  </si>
  <si>
    <t>Strike price(k)</t>
  </si>
  <si>
    <t>Risk free rate®</t>
  </si>
  <si>
    <t>Volatility(sigma)</t>
  </si>
  <si>
    <t>Timeto expiry(in yrs)</t>
  </si>
  <si>
    <t>d1</t>
  </si>
  <si>
    <t>d2</t>
  </si>
  <si>
    <t>Delta for Call</t>
  </si>
  <si>
    <t>Gamma</t>
  </si>
  <si>
    <t>Vega</t>
  </si>
  <si>
    <t>Stock price</t>
  </si>
  <si>
    <t>Delta</t>
  </si>
  <si>
    <t>Strike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</si>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</sst>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Delta</a:t>
            </a:r>
            <a:r>
              <a:rPr lang="en-IN" baseline="0"/>
              <a:t> vs Stock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Sheet1!$A$12:$B$12</c:f>
              <c:strCache>
                <c:ptCount val="2"/>
                <c:pt idx="0">
                  <c:v>Stock price</c:v>
                </c:pt>
                <c:pt idx="1">
                  <c:v>Delta</c:v>
                </c:pt>
              </c:strCache>
            </c:strRef>
          </c:cat>
          <c:val>
            <c:numRef>
              <c:f>Sheet1!$A$13:$B$13</c:f>
              <c:numCache>
                <c:formatCode>General</c:formatCode>
                <c:ptCount val="2"/>
                <c:pt idx="0">
                  <c:v>80</c:v>
                </c:pt>
                <c:pt idx="1">
                  <c:v>0.28541405008725185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1-46EE-8AF6-B75BE86D82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Sheet1!$A$12:$B$12</c:f>
              <c:strCache>
                <c:ptCount val="2"/>
                <c:pt idx="0">
                  <c:v>Stock price</c:v>
                </c:pt>
                <c:pt idx="1">
                  <c:v>Delta</c:v>
                </c:pt>
              </c:strCache>
            </c:strRef>
          </c:cat>
          <c:val>
            <c:numRef>
              <c:f>Sheet1!$A$14:$B$14</c:f>
              <c:numCache>
                <c:formatCode>General</c:formatCode>
                <c:ptCount val="2"/>
                <c:pt idx="0">
                  <c:v>85</c:v>
                </c:pt>
                <c:pt idx="1">
                  <c:v>0.34628860890924107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1-46EE-8AF6-B75BE86D82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Sheet1!$A$12:$B$12</c:f>
              <c:strCache>
                <c:ptCount val="2"/>
                <c:pt idx="0">
                  <c:v>Stock price</c:v>
                </c:pt>
                <c:pt idx="1">
                  <c:v>Delta</c:v>
                </c:pt>
              </c:strCache>
            </c:strRef>
          </c:cat>
          <c:val>
            <c:numRef>
              <c:f>Sheet1!$A$15:$B$15</c:f>
              <c:numCache>
                <c:formatCode>General</c:formatCode>
                <c:ptCount val="2"/>
                <c:pt idx="0">
                  <c:v>90</c:v>
                </c:pt>
                <c:pt idx="1">
                  <c:v>0.40761220417277916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1-46EE-8AF6-B75BE86D82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Sheet1!$A$12:$B$12</c:f>
              <c:strCache>
                <c:ptCount val="2"/>
                <c:pt idx="0">
                  <c:v>Stock price</c:v>
                </c:pt>
                <c:pt idx="1">
                  <c:v>Delta</c:v>
                </c:pt>
              </c:strCache>
            </c:strRef>
          </c:cat>
          <c:val>
            <c:numRef>
              <c:f>Sheet1!$A$16:$B$16</c:f>
              <c:numCache>
                <c:formatCode>General</c:formatCode>
                <c:ptCount val="2"/>
                <c:pt idx="0">
                  <c:v>95</c:v>
                </c:pt>
                <c:pt idx="1">
                  <c:v>0.46781386235862321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1-46EE-8AF6-B75BE86D82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Sheet1!$A$12:$B$12</c:f>
              <c:strCache>
                <c:ptCount val="2"/>
                <c:pt idx="0">
                  <c:v>Stock price</c:v>
                </c:pt>
                <c:pt idx="1">
                  <c:v>Delta</c:v>
                </c:pt>
              </c:strCache>
            </c:strRef>
          </c:cat>
          <c:val>
            <c:numRef>
              <c:f>Sheet1!$A$17:$B$17</c:f>
              <c:numCache>
                <c:formatCode>General</c:formatCode>
                <c:ptCount val="2"/>
                <c:pt idx="0">
                  <c:v>100</c:v>
                </c:pt>
                <c:pt idx="1">
                  <c:v>0.52563947450397741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1-46EE-8AF6-B75BE86D828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Sheet1!$A$12:$B$12</c:f>
              <c:strCache>
                <c:ptCount val="2"/>
                <c:pt idx="0">
                  <c:v>Stock price</c:v>
                </c:pt>
                <c:pt idx="1">
                  <c:v>Delta</c:v>
                </c:pt>
              </c:strCache>
            </c:strRef>
          </c:cat>
          <c:val>
            <c:numRef>
              <c:f>Sheet1!$A$18:$B$18</c:f>
              <c:numCache>
                <c:formatCode>General</c:formatCode>
                <c:ptCount val="2"/>
                <c:pt idx="0">
                  <c:v>105</c:v>
                </c:pt>
                <c:pt idx="1">
                  <c:v>0.58016373211712646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01-46EE-8AF6-B75BE86D828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Sheet1!$A$12:$B$12</c:f>
              <c:strCache>
                <c:ptCount val="2"/>
                <c:pt idx="0">
                  <c:v>Stock price</c:v>
                </c:pt>
                <c:pt idx="1">
                  <c:v>Delta</c:v>
                </c:pt>
              </c:strCache>
            </c:strRef>
          </c:cat>
          <c:val>
            <c:numRef>
              <c:f>Sheet1!$A$19:$B$19</c:f>
              <c:numCache>
                <c:formatCode>General</c:formatCode>
                <c:ptCount val="2"/>
                <c:pt idx="0">
                  <c:v>110</c:v>
                </c:pt>
                <c:pt idx="1">
                  <c:v>0.63076903270702578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01-46EE-8AF6-B75BE86D828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Sheet1!$A$12:$B$12</c:f>
              <c:strCache>
                <c:ptCount val="2"/>
                <c:pt idx="0">
                  <c:v>Stock price</c:v>
                </c:pt>
                <c:pt idx="1">
                  <c:v>Delta</c:v>
                </c:pt>
              </c:strCache>
            </c:strRef>
          </c:cat>
          <c:val>
            <c:numRef>
              <c:f>Sheet1!$A$20:$B$20</c:f>
              <c:numCache>
                <c:formatCode>General</c:formatCode>
                <c:ptCount val="2"/>
                <c:pt idx="0">
                  <c:v>115</c:v>
                </c:pt>
                <c:pt idx="1">
                  <c:v>0.67710528693986727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01-46EE-8AF6-B75BE86D828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Sheet1!$A$12:$B$12</c:f>
              <c:strCache>
                <c:ptCount val="2"/>
                <c:pt idx="0">
                  <c:v>Stock price</c:v>
                </c:pt>
                <c:pt idx="1">
                  <c:v>Delta</c:v>
                </c:pt>
              </c:strCache>
            </c:strRef>
          </c:cat>
          <c:val>
            <c:numRef>
              <c:f>Sheet1!$A$21:$B$21</c:f>
              <c:numCache>
                <c:formatCode>General</c:formatCode>
                <c:ptCount val="2"/>
                <c:pt idx="0">
                  <c:v>120</c:v>
                </c:pt>
                <c:pt idx="1">
                  <c:v>0.71904140159311403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01-46EE-8AF6-B75BE86D828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Sheet1!$A$12:$B$12</c:f>
              <c:strCache>
                <c:ptCount val="2"/>
                <c:pt idx="0">
                  <c:v>Stock price</c:v>
                </c:pt>
                <c:pt idx="1">
                  <c:v>Delta</c:v>
                </c:pt>
              </c:strCache>
            </c:strRef>
          </c:cat>
          <c:val>
            <c:numRef>
              <c:f>Sheet1!$A$22:$B$22</c:f>
              <c:numCache>
                <c:formatCode>General</c:formatCode>
                <c:ptCount val="2"/>
                <c:pt idx="0">
                  <c:v>125</c:v>
                </c:pt>
                <c:pt idx="1">
                  <c:v>0.75661590477494967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01-46EE-8AF6-B75BE86D828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Sheet1!$A$12:$B$12</c:f>
              <c:strCache>
                <c:ptCount val="2"/>
                <c:pt idx="0">
                  <c:v>Stock price</c:v>
                </c:pt>
                <c:pt idx="1">
                  <c:v>Delta</c:v>
                </c:pt>
              </c:strCache>
            </c:strRef>
          </c:cat>
          <c:val>
            <c:numRef>
              <c:f>Sheet1!$A$23:$B$23</c:f>
              <c:numCache>
                <c:formatCode>General</c:formatCode>
                <c:ptCount val="2"/>
                <c:pt idx="0">
                  <c:v>130</c:v>
                </c:pt>
                <c:pt idx="1">
                  <c:v>0.78999132334026334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01-46EE-8AF6-B75BE86D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680240"/>
        <c:axId val="1900680720"/>
      </c:lineChart>
      <c:catAx>
        <c:axId val="19006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80720"/>
        <c:crosses val="autoZero"/>
        <c:auto val="1"/>
        <c:lblAlgn val="ctr"/>
        <c:lblOffset val="100"/>
        <c:noMultiLvlLbl val="0"/>
      </c:catAx>
      <c:valAx>
        <c:axId val="1900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Gamma</a:t>
            </a:r>
            <a:r>
              <a:rPr lang="en-IN" baseline="0"/>
              <a:t> vs Strike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Sheet1!$A$25:$B$25</c:f>
              <c:strCache>
                <c:ptCount val="2"/>
                <c:pt idx="0">
                  <c:v>Strike</c:v>
                </c:pt>
                <c:pt idx="1">
                  <c:v>Gamma</c:v>
                </c:pt>
              </c:strCache>
            </c:strRef>
          </c:cat>
          <c:val>
            <c:numRef>
              <c:f>Sheet1!$A$26:$B$26</c:f>
              <c:numCache>
                <c:formatCode>General</c:formatCode>
                <c:ptCount val="2"/>
                <c:pt idx="0">
                  <c:v>80</c:v>
                </c:pt>
                <c:pt idx="1">
                  <c:v>2.5569357876869613E-2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7-4DBC-B3F9-76A0D9CEDB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Sheet1!$A$25:$B$25</c:f>
              <c:strCache>
                <c:ptCount val="2"/>
                <c:pt idx="0">
                  <c:v>Strike</c:v>
                </c:pt>
                <c:pt idx="1">
                  <c:v>Gamma</c:v>
                </c:pt>
              </c:strCache>
            </c:strRef>
          </c:cat>
          <c:val>
            <c:numRef>
              <c:f>Sheet1!$A$27:$B$27</c:f>
              <c:numCache>
                <c:formatCode>General</c:formatCode>
                <c:ptCount val="2"/>
                <c:pt idx="0">
                  <c:v>85</c:v>
                </c:pt>
                <c:pt idx="1">
                  <c:v>2.0255684662977877E-2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7-4DBC-B3F9-76A0D9CEDB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Sheet1!$A$25:$B$25</c:f>
              <c:strCache>
                <c:ptCount val="2"/>
                <c:pt idx="0">
                  <c:v>Strike</c:v>
                </c:pt>
                <c:pt idx="1">
                  <c:v>Gamma</c:v>
                </c:pt>
              </c:strCache>
            </c:strRef>
          </c:cat>
          <c:val>
            <c:numRef>
              <c:f>Sheet1!$A$28:$B$28</c:f>
              <c:numCache>
                <c:formatCode>General</c:formatCode>
                <c:ptCount val="2"/>
                <c:pt idx="0">
                  <c:v>90</c:v>
                </c:pt>
                <c:pt idx="1">
                  <c:v>1.6705280543992538E-2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7-4DBC-B3F9-76A0D9CEDB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Sheet1!$A$25:$B$25</c:f>
              <c:strCache>
                <c:ptCount val="2"/>
                <c:pt idx="0">
                  <c:v>Strike</c:v>
                </c:pt>
                <c:pt idx="1">
                  <c:v>Gamma</c:v>
                </c:pt>
              </c:strCache>
            </c:strRef>
          </c:cat>
          <c:val>
            <c:numRef>
              <c:f>Sheet1!$A$29:$B$29</c:f>
              <c:numCache>
                <c:formatCode>General</c:formatCode>
                <c:ptCount val="2"/>
                <c:pt idx="0">
                  <c:v>95</c:v>
                </c:pt>
                <c:pt idx="1">
                  <c:v>1.4260463470807904E-2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97-4DBC-B3F9-76A0D9CEDB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Sheet1!$A$25:$B$25</c:f>
              <c:strCache>
                <c:ptCount val="2"/>
                <c:pt idx="0">
                  <c:v>Strike</c:v>
                </c:pt>
                <c:pt idx="1">
                  <c:v>Gamma</c:v>
                </c:pt>
              </c:strCache>
            </c:strRef>
          </c:cat>
          <c:val>
            <c:numRef>
              <c:f>Sheet1!$A$30:$B$30</c:f>
              <c:numCache>
                <c:formatCode>General</c:formatCode>
                <c:ptCount val="2"/>
                <c:pt idx="0">
                  <c:v>100</c:v>
                </c:pt>
                <c:pt idx="1">
                  <c:v>1.2540862724298836E-2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97-4DBC-B3F9-76A0D9CEDB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Sheet1!$A$25:$B$25</c:f>
              <c:strCache>
                <c:ptCount val="2"/>
                <c:pt idx="0">
                  <c:v>Strike</c:v>
                </c:pt>
                <c:pt idx="1">
                  <c:v>Gamma</c:v>
                </c:pt>
              </c:strCache>
            </c:strRef>
          </c:cat>
          <c:val>
            <c:numRef>
              <c:f>Sheet1!$A$31:$B$31</c:f>
              <c:numCache>
                <c:formatCode>General</c:formatCode>
                <c:ptCount val="2"/>
                <c:pt idx="0">
                  <c:v>105</c:v>
                </c:pt>
                <c:pt idx="1">
                  <c:v>1.1316896489923463E-2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97-4DBC-B3F9-76A0D9CEDB4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Sheet1!$A$25:$B$25</c:f>
              <c:strCache>
                <c:ptCount val="2"/>
                <c:pt idx="0">
                  <c:v>Strike</c:v>
                </c:pt>
                <c:pt idx="1">
                  <c:v>Gamma</c:v>
                </c:pt>
              </c:strCache>
            </c:strRef>
          </c:cat>
          <c:val>
            <c:numRef>
              <c:f>Sheet1!$A$32:$B$32</c:f>
              <c:numCache>
                <c:formatCode>General</c:formatCode>
                <c:ptCount val="2"/>
                <c:pt idx="0">
                  <c:v>110</c:v>
                </c:pt>
                <c:pt idx="1">
                  <c:v>1.0444912717433967E-2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97-4DBC-B3F9-76A0D9CEDB4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Sheet1!$A$25:$B$25</c:f>
              <c:strCache>
                <c:ptCount val="2"/>
                <c:pt idx="0">
                  <c:v>Strike</c:v>
                </c:pt>
                <c:pt idx="1">
                  <c:v>Gamma</c:v>
                </c:pt>
              </c:strCache>
            </c:strRef>
          </c:cat>
          <c:val>
            <c:numRef>
              <c:f>Sheet1!$A$33:$B$33</c:f>
              <c:numCache>
                <c:formatCode>General</c:formatCode>
                <c:ptCount val="2"/>
                <c:pt idx="0">
                  <c:v>115</c:v>
                </c:pt>
                <c:pt idx="1">
                  <c:v>9.8323057116065753E-3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97-4DBC-B3F9-76A0D9CEDB4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Sheet1!$A$25:$B$25</c:f>
              <c:strCache>
                <c:ptCount val="2"/>
                <c:pt idx="0">
                  <c:v>Strike</c:v>
                </c:pt>
                <c:pt idx="1">
                  <c:v>Gamma</c:v>
                </c:pt>
              </c:strCache>
            </c:strRef>
          </c:cat>
          <c:val>
            <c:numRef>
              <c:f>Sheet1!$A$34:$B$34</c:f>
              <c:numCache>
                <c:formatCode>General</c:formatCode>
                <c:ptCount val="2"/>
                <c:pt idx="0">
                  <c:v>120</c:v>
                </c:pt>
                <c:pt idx="1">
                  <c:v>9.4179491285176567E-3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97-4DBC-B3F9-76A0D9CEDB4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Sheet1!$A$25:$B$25</c:f>
              <c:strCache>
                <c:ptCount val="2"/>
                <c:pt idx="0">
                  <c:v>Strike</c:v>
                </c:pt>
                <c:pt idx="1">
                  <c:v>Gamma</c:v>
                </c:pt>
              </c:strCache>
            </c:strRef>
          </c:cat>
          <c:val>
            <c:numRef>
              <c:f>Sheet1!$A$35:$B$35</c:f>
              <c:numCache>
                <c:formatCode>General</c:formatCode>
                <c:ptCount val="2"/>
                <c:pt idx="0">
                  <c:v>125</c:v>
                </c:pt>
                <c:pt idx="1">
                  <c:v>9.1608075985394229E-3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97-4DBC-B3F9-76A0D9CEDB4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Sheet1!$A$25:$B$25</c:f>
              <c:strCache>
                <c:ptCount val="2"/>
                <c:pt idx="0">
                  <c:v>Strike</c:v>
                </c:pt>
                <c:pt idx="1">
                  <c:v>Gamma</c:v>
                </c:pt>
              </c:strCache>
            </c:strRef>
          </c:cat>
          <c:val>
            <c:numRef>
              <c:f>Sheet1!$A$36:$B$36</c:f>
              <c:numCache>
                <c:formatCode>General</c:formatCode>
                <c:ptCount val="2"/>
                <c:pt idx="0">
                  <c:v>130</c:v>
                </c:pt>
                <c:pt idx="1">
                  <c:v>9.0330904502722124E-3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97-4DBC-B3F9-76A0D9CE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759440"/>
        <c:axId val="1900755600"/>
      </c:lineChart>
      <c:catAx>
        <c:axId val="19007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55600"/>
        <c:crosses val="autoZero"/>
        <c:auto val="1"/>
        <c:lblAlgn val="ctr"/>
        <c:lblOffset val="100"/>
        <c:noMultiLvlLbl val="0"/>
      </c:catAx>
      <c:valAx>
        <c:axId val="19007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Vega</a:t>
            </a:r>
            <a:r>
              <a:rPr lang="en-IN" baseline="0"/>
              <a:t> vs Volatility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Sheet1!$A$38:$B$38</c:f>
              <c:strCache>
                <c:ptCount val="2"/>
                <c:pt idx="0">
                  <c:v>Vega</c:v>
                </c:pt>
                <c:pt idx="1">
                  <c:v>Volatility</c:v>
                </c:pt>
              </c:strCache>
            </c:strRef>
          </c:cat>
          <c:val>
            <c:numRef>
              <c:f>Sheet1!$A$39:$B$39</c:f>
              <c:numCache>
                <c:formatCode>General</c:formatCode>
                <c:ptCount val="2"/>
                <c:pt idx="0">
                  <c:v>0.1</c:v>
                </c:pt>
                <c:pt idx="1">
                  <c:v>57.68225420355283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C8B-82FD-9FE09AEEB4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Sheet1!$A$38:$B$38</c:f>
              <c:strCache>
                <c:ptCount val="2"/>
                <c:pt idx="0">
                  <c:v>Vega</c:v>
                </c:pt>
                <c:pt idx="1">
                  <c:v>Volatility</c:v>
                </c:pt>
              </c:strCache>
            </c:strRef>
          </c:cat>
          <c:val>
            <c:numRef>
              <c:f>Sheet1!$A$40:$B$40</c:f>
              <c:numCache>
                <c:formatCode>General</c:formatCode>
                <c:ptCount val="2"/>
                <c:pt idx="0">
                  <c:v>0.15000000000000002</c:v>
                </c:pt>
                <c:pt idx="1">
                  <c:v>56.606061468523656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C8B-82FD-9FE09AEEB4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Sheet1!$A$38:$B$38</c:f>
              <c:strCache>
                <c:ptCount val="2"/>
                <c:pt idx="0">
                  <c:v>Vega</c:v>
                </c:pt>
                <c:pt idx="1">
                  <c:v>Volatility</c:v>
                </c:pt>
              </c:strCache>
            </c:strRef>
          </c:cat>
          <c:val>
            <c:numRef>
              <c:f>Sheet1!$A$41:$B$41</c:f>
              <c:numCache>
                <c:formatCode>General</c:formatCode>
                <c:ptCount val="2"/>
                <c:pt idx="0">
                  <c:v>0.2</c:v>
                </c:pt>
                <c:pt idx="1">
                  <c:v>56.418978338174206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D-4C8B-82FD-9FE09AEEB4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Sheet1!$A$38:$B$38</c:f>
              <c:strCache>
                <c:ptCount val="2"/>
                <c:pt idx="0">
                  <c:v>Vega</c:v>
                </c:pt>
                <c:pt idx="1">
                  <c:v>Volatility</c:v>
                </c:pt>
              </c:strCache>
            </c:strRef>
          </c:cat>
          <c:val>
            <c:numRef>
              <c:f>Sheet1!$A$42:$B$42</c:f>
              <c:numCache>
                <c:formatCode>General</c:formatCode>
                <c:ptCount val="2"/>
                <c:pt idx="0">
                  <c:v>0.25</c:v>
                </c:pt>
                <c:pt idx="1">
                  <c:v>56.535757841737812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D-4C8B-82FD-9FE09AEEB4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Sheet1!$A$38:$B$38</c:f>
              <c:strCache>
                <c:ptCount val="2"/>
                <c:pt idx="0">
                  <c:v>Vega</c:v>
                </c:pt>
                <c:pt idx="1">
                  <c:v>Volatility</c:v>
                </c:pt>
              </c:strCache>
            </c:strRef>
          </c:cat>
          <c:val>
            <c:numRef>
              <c:f>Sheet1!$A$43:$B$43</c:f>
              <c:numCache>
                <c:formatCode>General</c:formatCode>
                <c:ptCount val="2"/>
                <c:pt idx="0">
                  <c:v>0.3</c:v>
                </c:pt>
                <c:pt idx="1">
                  <c:v>56.815886132086916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D-4C8B-82FD-9FE09AEEB4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Sheet1!$A$38:$B$38</c:f>
              <c:strCache>
                <c:ptCount val="2"/>
                <c:pt idx="0">
                  <c:v>Vega</c:v>
                </c:pt>
                <c:pt idx="1">
                  <c:v>Volatility</c:v>
                </c:pt>
              </c:strCache>
            </c:strRef>
          </c:cat>
          <c:val>
            <c:numRef>
              <c:f>Sheet1!$A$44:$B$44</c:f>
              <c:numCache>
                <c:formatCode>General</c:formatCode>
                <c:ptCount val="2"/>
                <c:pt idx="0">
                  <c:v>0.35</c:v>
                </c:pt>
                <c:pt idx="1">
                  <c:v>57.212695731362558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6D-4C8B-82FD-9FE09AEEB48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Sheet1!$A$38:$B$38</c:f>
              <c:strCache>
                <c:ptCount val="2"/>
                <c:pt idx="0">
                  <c:v>Vega</c:v>
                </c:pt>
                <c:pt idx="1">
                  <c:v>Volatility</c:v>
                </c:pt>
              </c:strCache>
            </c:strRef>
          </c:cat>
          <c:val>
            <c:numRef>
              <c:f>Sheet1!$A$45:$B$45</c:f>
              <c:numCache>
                <c:formatCode>General</c:formatCode>
                <c:ptCount val="2"/>
                <c:pt idx="0">
                  <c:v>0.39999999999999997</c:v>
                </c:pt>
                <c:pt idx="1">
                  <c:v>57.707930239050867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6D-4C8B-82FD-9FE09AEEB48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Sheet1!$A$38:$B$38</c:f>
              <c:strCache>
                <c:ptCount val="2"/>
                <c:pt idx="0">
                  <c:v>Vega</c:v>
                </c:pt>
                <c:pt idx="1">
                  <c:v>Volatility</c:v>
                </c:pt>
              </c:strCache>
            </c:strRef>
          </c:cat>
          <c:val>
            <c:numRef>
              <c:f>Sheet1!$A$46:$B$46</c:f>
              <c:numCache>
                <c:formatCode>General</c:formatCode>
                <c:ptCount val="2"/>
                <c:pt idx="0">
                  <c:v>0.44999999999999996</c:v>
                </c:pt>
                <c:pt idx="1">
                  <c:v>58.29411463585091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6D-4C8B-82FD-9FE09AEEB48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Sheet1!$A$38:$B$38</c:f>
              <c:strCache>
                <c:ptCount val="2"/>
                <c:pt idx="0">
                  <c:v>Vega</c:v>
                </c:pt>
                <c:pt idx="1">
                  <c:v>Volatility</c:v>
                </c:pt>
              </c:strCache>
            </c:strRef>
          </c:cat>
          <c:val>
            <c:numRef>
              <c:f>Sheet1!$A$47:$B$47</c:f>
              <c:numCache>
                <c:formatCode>General</c:formatCode>
                <c:ptCount val="2"/>
                <c:pt idx="0">
                  <c:v>0.49999999999999994</c:v>
                </c:pt>
                <c:pt idx="1">
                  <c:v>58.968610914608853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6D-4C8B-82FD-9FE09AEEB48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Sheet1!$A$38:$B$38</c:f>
              <c:strCache>
                <c:ptCount val="2"/>
                <c:pt idx="0">
                  <c:v>Vega</c:v>
                </c:pt>
                <c:pt idx="1">
                  <c:v>Volatility</c:v>
                </c:pt>
              </c:strCache>
            </c:strRef>
          </c:cat>
          <c:val>
            <c:numRef>
              <c:f>Sheet1!$A$48:$B$48</c:f>
              <c:numCache>
                <c:formatCode>General</c:formatCode>
                <c:ptCount val="2"/>
                <c:pt idx="0">
                  <c:v>0.54999999999999993</c:v>
                </c:pt>
                <c:pt idx="1">
                  <c:v>59.731283412586109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6D-4C8B-82FD-9FE09AEEB48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Sheet1!$A$38:$B$38</c:f>
              <c:strCache>
                <c:ptCount val="2"/>
                <c:pt idx="0">
                  <c:v>Vega</c:v>
                </c:pt>
                <c:pt idx="1">
                  <c:v>Volatility</c:v>
                </c:pt>
              </c:strCache>
            </c:strRef>
          </c:cat>
          <c:val>
            <c:numRef>
              <c:f>Sheet1!$A$49:$B$49</c:f>
              <c:numCache>
                <c:formatCode>General</c:formatCode>
                <c:ptCount val="2"/>
                <c:pt idx="0">
                  <c:v>0.6</c:v>
                </c:pt>
                <c:pt idx="1">
                  <c:v>60.583476865898739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6D-4C8B-82FD-9FE09AEEB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769040"/>
        <c:axId val="1900771920"/>
      </c:lineChart>
      <c:catAx>
        <c:axId val="19007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71920"/>
        <c:crosses val="autoZero"/>
        <c:auto val="1"/>
        <c:lblAlgn val="ctr"/>
        <c:lblOffset val="100"/>
        <c:noMultiLvlLbl val="0"/>
      </c:catAx>
      <c:valAx>
        <c:axId val="19007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458483</xdr:colOff>
      <xdr:row>6</xdr:row>
      <xdr:rowOff>150394</xdr:rowOff>
    </xdr:from>
    <xdr:to>
      <xdr:col>12</xdr:col>
      <xdr:colOff>440044</xdr:colOff>
      <xdr:row>22</xdr:row>
      <xdr:rowOff>179321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06450C-E0C4-051B-B0C3-910557CCB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440600</xdr:colOff>
      <xdr:row>23</xdr:row>
      <xdr:rowOff>160197</xdr:rowOff>
    </xdr:from>
    <xdr:to>
      <xdr:col>12</xdr:col>
      <xdr:colOff>473465</xdr:colOff>
      <xdr:row>39</xdr:row>
      <xdr:rowOff>89121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CB0A72-0FBF-A90C-C369-18746A46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429459</xdr:colOff>
      <xdr:row>40</xdr:row>
      <xdr:rowOff>20944</xdr:rowOff>
    </xdr:from>
    <xdr:to>
      <xdr:col>12</xdr:col>
      <xdr:colOff>467894</xdr:colOff>
      <xdr:row>55</xdr:row>
      <xdr:rowOff>144825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1D8F85-89BB-C6F7-A538-83A23E8F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66E3-A0DB-4BC0-BBA5-2C2BC2203698}">
  <dimension ref="A1:B49"/>
  <sheetViews>
    <sheetView tabSelected="1" zoomScale="83" workbookViewId="0">
      <selection activeCell="S11" sqref="S11"/>
    </sheetView>
  </sheetViews>
  <sheetFormatPr defaultRowHeight="14.5" x14ac:dyDescent="0.35"/>
  <cols>
    <col min="1" max="1" width="18.81640625" bestFit="1" customWidth="1"/>
  </cols>
  <sheetData>
    <row r="1" spans="1:2" ht="16.5" customHeight="1" x14ac:dyDescent="0.35">
      <c r="A1" t="s">
        <v>0</v>
      </c>
      <c r="B1">
        <v>100</v>
      </c>
    </row>
    <row r="2" spans="1:2" x14ac:dyDescent="0.35">
      <c r="A2" t="s">
        <v>1</v>
      </c>
      <c r="B2">
        <v>115</v>
      </c>
    </row>
    <row r="3" spans="1:2" x14ac:dyDescent="0.35">
      <c r="A3" t="s">
        <v>2</v>
      </c>
      <c r="B3">
        <v>0.05</v>
      </c>
    </row>
    <row r="4" spans="1:2" x14ac:dyDescent="0.35">
      <c r="A4" t="s">
        <v>3</v>
      </c>
      <c r="B4">
        <v>0.25</v>
      </c>
    </row>
    <row r="5" spans="1:2" x14ac:dyDescent="0.35">
      <c r="A5" t="s">
        <v>4</v>
      </c>
      <c r="B5">
        <v>2</v>
      </c>
    </row>
    <row r="6" spans="1:2" x14ac:dyDescent="0.35">
      <c r="A6" t="s">
        <v>5</v>
      </c>
      <c r="B6">
        <f>(LN(B1/B2) + (B3 + B4^2 / 2) * B5) / (B4 * SQRT(B5))</f>
        <v>6.4312938950142964E-2</v>
      </c>
    </row>
    <row r="7" spans="1:2" x14ac:dyDescent="0.35">
      <c r="A7" t="s">
        <v>6</v>
      </c>
      <c r="B7">
        <f>B6 - B4 * SQRT(B5)</f>
        <v>-0.28924045164313084</v>
      </c>
    </row>
    <row r="8" spans="1:2" x14ac:dyDescent="0.35">
      <c r="A8" t="s">
        <v>7</v>
      </c>
      <c r="B8">
        <f>_xlfn.NORM.S.DIST(B6, TRUE)</f>
        <v>0.52563947450397741</v>
      </c>
    </row>
    <row r="9" spans="1:2" x14ac:dyDescent="0.35">
      <c r="A9" t="s">
        <v>8</v>
      </c>
      <c r="B9">
        <f>EXP(-B6^2 / 2) / (SQRT(2 * PI()) * B1 * B4 * SQRT(B5))</f>
        <v>1.130715156834756E-2</v>
      </c>
    </row>
    <row r="10" spans="1:2" x14ac:dyDescent="0.35">
      <c r="A10" t="s">
        <v>9</v>
      </c>
      <c r="B10">
        <f>B1 * EXP(-B6^2 / 2) * SQRT(B5) / SQRT(2 * PI())</f>
        <v>56.535757841737812</v>
      </c>
    </row>
    <row r="12" spans="1:2" x14ac:dyDescent="0.35">
      <c r="A12" t="s">
        <v>10</v>
      </c>
      <c r="B12" t="s">
        <v>11</v>
      </c>
    </row>
    <row r="13" spans="1:2" x14ac:dyDescent="0.35">
      <c r="A13">
        <v>80</v>
      </c>
      <c r="B13">
        <f>_xlfn.NORM.S.DIST((LN(A13/$B$2)+($B$3+$B$4^2/2)*$B$5)/($B$4*SQRT($B$5)), TRUE)</f>
        <v>0.28541405008725185</v>
      </c>
    </row>
    <row r="14" spans="1:2" x14ac:dyDescent="0.35">
      <c r="A14">
        <v>85</v>
      </c>
      <c r="B14">
        <f t="shared" ref="B14:B23" si="0">_xlfn.NORM.S.DIST((LN(A14/$B$2)+($B$3+$B$4^2/2)*$B$5)/($B$4*SQRT($B$5)), TRUE)</f>
        <v>0.34628860890924107</v>
      </c>
    </row>
    <row r="15" spans="1:2" x14ac:dyDescent="0.35">
      <c r="A15">
        <v>90</v>
      </c>
      <c r="B15">
        <f t="shared" si="0"/>
        <v>0.40761220417277916</v>
      </c>
    </row>
    <row r="16" spans="1:2" x14ac:dyDescent="0.35">
      <c r="A16">
        <f>A15+5</f>
        <v>95</v>
      </c>
      <c r="B16">
        <f t="shared" si="0"/>
        <v>0.46781386235862321</v>
      </c>
    </row>
    <row r="17" spans="1:2" x14ac:dyDescent="0.35">
      <c r="A17">
        <f t="shared" ref="A17:A23" si="1">A16+5</f>
        <v>100</v>
      </c>
      <c r="B17">
        <f t="shared" si="0"/>
        <v>0.52563947450397741</v>
      </c>
    </row>
    <row r="18" spans="1:2" x14ac:dyDescent="0.35">
      <c r="A18">
        <f t="shared" si="1"/>
        <v>105</v>
      </c>
      <c r="B18">
        <f t="shared" si="0"/>
        <v>0.58016373211712646</v>
      </c>
    </row>
    <row r="19" spans="1:2" x14ac:dyDescent="0.35">
      <c r="A19">
        <f t="shared" si="1"/>
        <v>110</v>
      </c>
      <c r="B19">
        <f t="shared" si="0"/>
        <v>0.63076903270702578</v>
      </c>
    </row>
    <row r="20" spans="1:2" x14ac:dyDescent="0.35">
      <c r="A20">
        <f t="shared" si="1"/>
        <v>115</v>
      </c>
      <c r="B20">
        <f t="shared" si="0"/>
        <v>0.67710528693986727</v>
      </c>
    </row>
    <row r="21" spans="1:2" x14ac:dyDescent="0.35">
      <c r="A21">
        <f t="shared" si="1"/>
        <v>120</v>
      </c>
      <c r="B21">
        <f t="shared" si="0"/>
        <v>0.71904140159311403</v>
      </c>
    </row>
    <row r="22" spans="1:2" x14ac:dyDescent="0.35">
      <c r="A22">
        <f t="shared" si="1"/>
        <v>125</v>
      </c>
      <c r="B22">
        <f t="shared" si="0"/>
        <v>0.75661590477494967</v>
      </c>
    </row>
    <row r="23" spans="1:2" x14ac:dyDescent="0.35">
      <c r="A23">
        <f t="shared" si="1"/>
        <v>130</v>
      </c>
      <c r="B23">
        <f t="shared" si="0"/>
        <v>0.78999132334026334</v>
      </c>
    </row>
    <row r="25" spans="1:2" x14ac:dyDescent="0.35">
      <c r="A25" t="s">
        <v>12</v>
      </c>
      <c r="B25" t="s">
        <v>8</v>
      </c>
    </row>
    <row r="26" spans="1:2" x14ac:dyDescent="0.35">
      <c r="A26">
        <v>80</v>
      </c>
      <c r="B26">
        <f>EXP(-(LN($B$1/A26)+($B$3+$B$4^2/2)*$B$5)^2/(2*$B$4^2*$B$5))/(A26*$B$4*SQRT(2*PI()*$B$5))</f>
        <v>2.5569357876869613E-2</v>
      </c>
    </row>
    <row r="27" spans="1:2" x14ac:dyDescent="0.35">
      <c r="A27">
        <f>A26+5</f>
        <v>85</v>
      </c>
      <c r="B27">
        <f t="shared" ref="B27:B36" si="2">EXP(-(LN($B$1/A27)+($B$3+$B$4^2/2)*$B$5)^2/(2*$B$4^2*$B$5))/(A27*$B$4*SQRT(2*PI()*$B$5))</f>
        <v>2.0255684662977877E-2</v>
      </c>
    </row>
    <row r="28" spans="1:2" x14ac:dyDescent="0.35">
      <c r="A28">
        <f t="shared" ref="A28:A36" si="3">A27+5</f>
        <v>90</v>
      </c>
      <c r="B28">
        <f t="shared" si="2"/>
        <v>1.6705280543992538E-2</v>
      </c>
    </row>
    <row r="29" spans="1:2" x14ac:dyDescent="0.35">
      <c r="A29">
        <f t="shared" si="3"/>
        <v>95</v>
      </c>
      <c r="B29">
        <f t="shared" si="2"/>
        <v>1.4260463470807904E-2</v>
      </c>
    </row>
    <row r="30" spans="1:2" x14ac:dyDescent="0.35">
      <c r="A30">
        <f t="shared" si="3"/>
        <v>100</v>
      </c>
      <c r="B30">
        <f t="shared" si="2"/>
        <v>1.2540862724298836E-2</v>
      </c>
    </row>
    <row r="31" spans="1:2" x14ac:dyDescent="0.35">
      <c r="A31">
        <f t="shared" si="3"/>
        <v>105</v>
      </c>
      <c r="B31">
        <f t="shared" si="2"/>
        <v>1.1316896489923463E-2</v>
      </c>
    </row>
    <row r="32" spans="1:2" x14ac:dyDescent="0.35">
      <c r="A32">
        <f t="shared" si="3"/>
        <v>110</v>
      </c>
      <c r="B32">
        <f t="shared" si="2"/>
        <v>1.0444912717433967E-2</v>
      </c>
    </row>
    <row r="33" spans="1:2" x14ac:dyDescent="0.35">
      <c r="A33">
        <f t="shared" si="3"/>
        <v>115</v>
      </c>
      <c r="B33">
        <f t="shared" si="2"/>
        <v>9.8323057116065753E-3</v>
      </c>
    </row>
    <row r="34" spans="1:2" x14ac:dyDescent="0.35">
      <c r="A34">
        <f t="shared" si="3"/>
        <v>120</v>
      </c>
      <c r="B34">
        <f t="shared" si="2"/>
        <v>9.4179491285176567E-3</v>
      </c>
    </row>
    <row r="35" spans="1:2" x14ac:dyDescent="0.35">
      <c r="A35">
        <f t="shared" si="3"/>
        <v>125</v>
      </c>
      <c r="B35">
        <f t="shared" si="2"/>
        <v>9.1608075985394229E-3</v>
      </c>
    </row>
    <row r="36" spans="1:2" x14ac:dyDescent="0.35">
      <c r="A36">
        <f t="shared" si="3"/>
        <v>130</v>
      </c>
      <c r="B36">
        <f t="shared" si="2"/>
        <v>9.0330904502722124E-3</v>
      </c>
    </row>
    <row r="38" spans="1:2" x14ac:dyDescent="0.35">
      <c r="A38" t="s">
        <v>9</v>
      </c>
      <c r="B38" t="s">
        <v>13</v>
      </c>
    </row>
    <row r="39" spans="1:2" x14ac:dyDescent="0.35">
      <c r="A39">
        <v>0.1</v>
      </c>
      <c r="B39">
        <f xml:space="preserve"> $B$1 * EXP(-(LN($B$1/$B$2)+($B$3+A39^2/2)*$B$5)^2/(2*A39^2*$B$5)) * SQRT($B$5) / SQRT(2*PI())</f>
        <v>57.68225420355283</v>
      </c>
    </row>
    <row r="40" spans="1:2" x14ac:dyDescent="0.35">
      <c r="A40">
        <f>A39+0.05</f>
        <v>0.15000000000000002</v>
      </c>
      <c r="B40">
        <f t="shared" ref="B40:B49" si="4" xml:space="preserve"> $B$1 * EXP(-(LN($B$1/$B$2)+($B$3+A40^2/2)*$B$5)^2/(2*A40^2*$B$5)) * SQRT($B$5) / SQRT(2*PI())</f>
        <v>56.606061468523656</v>
      </c>
    </row>
    <row r="41" spans="1:2" x14ac:dyDescent="0.35">
      <c r="A41">
        <f t="shared" ref="A41:A49" si="5">A40+0.05</f>
        <v>0.2</v>
      </c>
      <c r="B41">
        <f t="shared" si="4"/>
        <v>56.418978338174206</v>
      </c>
    </row>
    <row r="42" spans="1:2" x14ac:dyDescent="0.35">
      <c r="A42">
        <f t="shared" si="5"/>
        <v>0.25</v>
      </c>
      <c r="B42">
        <f t="shared" si="4"/>
        <v>56.535757841737812</v>
      </c>
    </row>
    <row r="43" spans="1:2" x14ac:dyDescent="0.35">
      <c r="A43">
        <f t="shared" si="5"/>
        <v>0.3</v>
      </c>
      <c r="B43">
        <f t="shared" si="4"/>
        <v>56.815886132086916</v>
      </c>
    </row>
    <row r="44" spans="1:2" x14ac:dyDescent="0.35">
      <c r="A44">
        <f t="shared" si="5"/>
        <v>0.35</v>
      </c>
      <c r="B44">
        <f t="shared" si="4"/>
        <v>57.212695731362558</v>
      </c>
    </row>
    <row r="45" spans="1:2" x14ac:dyDescent="0.35">
      <c r="A45">
        <f t="shared" si="5"/>
        <v>0.39999999999999997</v>
      </c>
      <c r="B45">
        <f t="shared" si="4"/>
        <v>57.707930239050867</v>
      </c>
    </row>
    <row r="46" spans="1:2" x14ac:dyDescent="0.35">
      <c r="A46">
        <f t="shared" si="5"/>
        <v>0.44999999999999996</v>
      </c>
      <c r="B46">
        <f t="shared" si="4"/>
        <v>58.29411463585091</v>
      </c>
    </row>
    <row r="47" spans="1:2" x14ac:dyDescent="0.35">
      <c r="A47">
        <f t="shared" si="5"/>
        <v>0.49999999999999994</v>
      </c>
      <c r="B47">
        <f t="shared" si="4"/>
        <v>58.968610914608853</v>
      </c>
    </row>
    <row r="48" spans="1:2" x14ac:dyDescent="0.35">
      <c r="A48">
        <f t="shared" si="5"/>
        <v>0.54999999999999993</v>
      </c>
      <c r="B48">
        <f t="shared" si="4"/>
        <v>59.731283412586109</v>
      </c>
    </row>
    <row r="49" spans="1:2" x14ac:dyDescent="0.35">
      <c r="A49">
        <f t="shared" si="5"/>
        <v>0.6</v>
      </c>
      <c r="B49">
        <f t="shared" si="4"/>
        <v>60.583476865898739</v>
      </c>
    </row>
  </sheetData>
  <dataValidations count="4">
    <dataValidation type="list" allowBlank="1" showInputMessage="1" showErrorMessage="1" sqref="B1" xr:uid="{6C06CE38-2FFE-4C8B-A6C5-8C27AE24A178}">
      <formula1>"100,105,110,115"</formula1>
    </dataValidation>
    <dataValidation type="list" allowBlank="1" showInputMessage="1" showErrorMessage="1" sqref="B2" xr:uid="{BB4684B2-5F7C-4FBF-913F-8712EF112EBE}">
      <formula1>"105,110,115,120"</formula1>
    </dataValidation>
    <dataValidation type="list" allowBlank="1" showInputMessage="1" showErrorMessage="1" sqref="B4" xr:uid="{D28ADB5D-EF24-4E2D-AF75-9D1F4748FFD8}">
      <formula1>"0.2,0.25,0.3,0.4"</formula1>
    </dataValidation>
    <dataValidation type="list" allowBlank="1" showInputMessage="1" showErrorMessage="1" sqref="B5" xr:uid="{3AC8A954-E235-4F70-B29D-84AA04857D11}">
      <formula1>"1,1.5,2"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2025-04-13T16:57:17Z</dcterms:created>
  <dcterms:modified xsi:type="dcterms:W3CDTF">2025-04-13T17:36:03Z</dcterms:modified>
</cp:coreProperties>
</file>