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esktop\MODELS\"/>
    </mc:Choice>
  </mc:AlternateContent>
  <xr:revisionPtr revIDLastSave="0" documentId="13_ncr:1_{3D5277CB-4BB5-48BE-8C07-F5C84AF54E1A}" xr6:coauthVersionLast="47" xr6:coauthVersionMax="47" xr10:uidLastSave="{00000000-0000-0000-0000-000000000000}"/>
  <bookViews>
    <workbookView xWindow="-110" yWindow="-110" windowWidth="19420" windowHeight="11500" xr2:uid="{0A63B306-8BA7-4D35-A582-13015160D60B}"/>
  </bookViews>
  <sheets>
    <sheet name="Capital Allocation Line" sheetId="1" r:id="rId1"/>
    <sheet name="Phot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5" i="1"/>
  <c r="L5" i="1" s="1"/>
  <c r="I7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I4" i="1" l="1"/>
  <c r="O4" i="1" s="1"/>
  <c r="J4" i="1"/>
  <c r="M6" i="1"/>
  <c r="L6" i="1" s="1"/>
  <c r="I6" i="1"/>
  <c r="I5" i="1"/>
  <c r="J5" i="1"/>
  <c r="M7" i="1"/>
  <c r="P5" i="1" l="1"/>
  <c r="O6" i="1"/>
  <c r="O5" i="1"/>
  <c r="L7" i="1"/>
  <c r="M8" i="1"/>
  <c r="P6" i="1"/>
  <c r="Q6" i="1" s="1"/>
  <c r="P4" i="1"/>
  <c r="Q4" i="1" s="1"/>
  <c r="Q5" i="1"/>
  <c r="L8" i="1" l="1"/>
  <c r="M9" i="1"/>
  <c r="P7" i="1"/>
  <c r="O7" i="1"/>
  <c r="Q7" i="1" s="1"/>
  <c r="L9" i="1" l="1"/>
  <c r="M10" i="1"/>
  <c r="P8" i="1"/>
  <c r="O8" i="1"/>
  <c r="Q8" i="1" l="1"/>
  <c r="M11" i="1"/>
  <c r="L10" i="1"/>
  <c r="O9" i="1"/>
  <c r="P9" i="1"/>
  <c r="Q9" i="1" l="1"/>
  <c r="P10" i="1"/>
  <c r="O10" i="1"/>
  <c r="Q10" i="1" s="1"/>
  <c r="L11" i="1"/>
  <c r="M12" i="1"/>
  <c r="L12" i="1" l="1"/>
  <c r="M13" i="1"/>
  <c r="O11" i="1"/>
  <c r="P11" i="1"/>
  <c r="Q11" i="1" l="1"/>
  <c r="L13" i="1"/>
  <c r="M14" i="1"/>
  <c r="O12" i="1"/>
  <c r="Q12" i="1" s="1"/>
  <c r="P12" i="1"/>
  <c r="L14" i="1" l="1"/>
  <c r="M15" i="1"/>
  <c r="O13" i="1"/>
  <c r="P13" i="1"/>
  <c r="Q13" i="1" l="1"/>
  <c r="L15" i="1"/>
  <c r="M16" i="1"/>
  <c r="P14" i="1"/>
  <c r="O14" i="1"/>
  <c r="Q14" i="1" l="1"/>
  <c r="L16" i="1"/>
  <c r="M17" i="1"/>
  <c r="P15" i="1"/>
  <c r="O15" i="1"/>
  <c r="Q15" i="1" l="1"/>
  <c r="L17" i="1"/>
  <c r="M18" i="1"/>
  <c r="P16" i="1"/>
  <c r="O16" i="1"/>
  <c r="Q16" i="1" s="1"/>
  <c r="L18" i="1" l="1"/>
  <c r="M19" i="1"/>
  <c r="P17" i="1"/>
  <c r="O17" i="1"/>
  <c r="L19" i="1" l="1"/>
  <c r="M20" i="1"/>
  <c r="L20" i="1" s="1"/>
  <c r="P18" i="1"/>
  <c r="O18" i="1"/>
  <c r="Q17" i="1"/>
  <c r="P19" i="1" l="1"/>
  <c r="O19" i="1"/>
  <c r="Q19" i="1" s="1"/>
  <c r="Q18" i="1"/>
  <c r="P20" i="1"/>
  <c r="O20" i="1"/>
  <c r="Q20" i="1" l="1"/>
  <c r="P21" i="1" l="1"/>
  <c r="O21" i="1"/>
  <c r="Q21" i="1"/>
  <c r="U6" i="1" l="1"/>
  <c r="U4" i="1"/>
  <c r="U5" i="1"/>
  <c r="T5" i="1"/>
  <c r="T6" i="1"/>
  <c r="T4" i="1"/>
</calcChain>
</file>

<file path=xl/sharedStrings.xml><?xml version="1.0" encoding="utf-8"?>
<sst xmlns="http://schemas.openxmlformats.org/spreadsheetml/2006/main" count="26" uniqueCount="19">
  <si>
    <t>Date</t>
  </si>
  <si>
    <t>S&amp;P 500</t>
  </si>
  <si>
    <t>Standard Deviation</t>
  </si>
  <si>
    <t>Sharpe Ratio</t>
  </si>
  <si>
    <t>Portfolio Statistics</t>
  </si>
  <si>
    <t>Weight</t>
  </si>
  <si>
    <t>Risk Free Rate</t>
  </si>
  <si>
    <t>Summary Statistics</t>
  </si>
  <si>
    <t>Daily Returns</t>
  </si>
  <si>
    <t>Mean</t>
  </si>
  <si>
    <t>Covariance</t>
  </si>
  <si>
    <t>Portfolio Weights</t>
  </si>
  <si>
    <t>St Dev</t>
  </si>
  <si>
    <t>Optimal Portfolio:</t>
  </si>
  <si>
    <t>Capital Allocation Line</t>
  </si>
  <si>
    <t>Return</t>
  </si>
  <si>
    <t>SPY</t>
  </si>
  <si>
    <t>VXUS</t>
  </si>
  <si>
    <t>Historical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</si>
</sst>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 wrapText="1"/>
    </xf>
    <xf numFmtId="10" fontId="2" fillId="5" borderId="0" xfId="1" applyNumberFormat="1" applyFont="1" applyFill="1"/>
    <xf numFmtId="164" fontId="2" fillId="5" borderId="0" xfId="1" applyNumberFormat="1" applyFont="1" applyFill="1"/>
    <xf numFmtId="9" fontId="0" fillId="0" borderId="0" xfId="0" applyNumberFormat="1"/>
    <xf numFmtId="164" fontId="0" fillId="2" borderId="0" xfId="0" applyNumberFormat="1" applyFill="1"/>
    <xf numFmtId="10" fontId="0" fillId="2" borderId="0" xfId="1" applyNumberFormat="1" applyFont="1" applyFill="1"/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Efficient Frontier &amp;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'Capital Allocation Line'!$P$4:$P$20</c:f>
              <c:numCache>
                <c:formatCode>0.00%</c:formatCode>
                <c:ptCount val="17"/>
                <c:pt idx="0">
                  <c:v>1.0465721245991943E-2</c:v>
                </c:pt>
                <c:pt idx="1">
                  <c:v>1.0182234496474988E-2</c:v>
                </c:pt>
                <c:pt idx="2">
                  <c:v>9.9278991495989032E-3</c:v>
                </c:pt>
                <c:pt idx="3">
                  <c:v>9.7050073544027345E-3</c:v>
                </c:pt>
                <c:pt idx="4">
                  <c:v>9.5157689134624818E-3</c:v>
                </c:pt>
                <c:pt idx="5">
                  <c:v>9.3622247527406621E-3</c:v>
                </c:pt>
                <c:pt idx="6">
                  <c:v>9.2461532903280446E-3</c:v>
                </c:pt>
                <c:pt idx="7">
                  <c:v>9.1689777541807543E-3</c:v>
                </c:pt>
                <c:pt idx="8">
                  <c:v>9.1316843728899318E-3</c:v>
                </c:pt>
                <c:pt idx="9">
                  <c:v>9.1347616255984497E-3</c:v>
                </c:pt>
                <c:pt idx="10">
                  <c:v>9.1781689060472776E-3</c:v>
                </c:pt>
                <c:pt idx="11">
                  <c:v>9.2613391591261449E-3</c:v>
                </c:pt>
                <c:pt idx="12">
                  <c:v>9.383215100049495E-3</c:v>
                </c:pt>
                <c:pt idx="13">
                  <c:v>9.5423137785462485E-3</c:v>
                </c:pt>
                <c:pt idx="14">
                  <c:v>9.7368107162290832E-3</c:v>
                </c:pt>
                <c:pt idx="15">
                  <c:v>9.9646333419808608E-3</c:v>
                </c:pt>
                <c:pt idx="16">
                  <c:v>1.0223554000325083E-2</c:v>
                </c:pt>
              </c:numCache>
            </c:numRef>
          </c:xVal>
          <c:yVal>
            <c:numRef>
              <c:f>'Capital Allocation Line'!$O$4:$O$20</c:f>
              <c:numCache>
                <c:formatCode>0.000%</c:formatCode>
                <c:ptCount val="17"/>
                <c:pt idx="0">
                  <c:v>1.3830991413414236E-3</c:v>
                </c:pt>
                <c:pt idx="1">
                  <c:v>1.3688166716617307E-3</c:v>
                </c:pt>
                <c:pt idx="2">
                  <c:v>1.3545342019820382E-3</c:v>
                </c:pt>
                <c:pt idx="3">
                  <c:v>1.3402517323023453E-3</c:v>
                </c:pt>
                <c:pt idx="4">
                  <c:v>1.3259692626226526E-3</c:v>
                </c:pt>
                <c:pt idx="5">
                  <c:v>1.3116867929429598E-3</c:v>
                </c:pt>
                <c:pt idx="6">
                  <c:v>1.2974043232632669E-3</c:v>
                </c:pt>
                <c:pt idx="7">
                  <c:v>1.2831218535835742E-3</c:v>
                </c:pt>
                <c:pt idx="8">
                  <c:v>1.2688393839038812E-3</c:v>
                </c:pt>
                <c:pt idx="9">
                  <c:v>1.2545569142241885E-3</c:v>
                </c:pt>
                <c:pt idx="10">
                  <c:v>1.2402744445444958E-3</c:v>
                </c:pt>
                <c:pt idx="11">
                  <c:v>1.2259919748648031E-3</c:v>
                </c:pt>
                <c:pt idx="12">
                  <c:v>1.2117095051851104E-3</c:v>
                </c:pt>
                <c:pt idx="13">
                  <c:v>1.1974270355054172E-3</c:v>
                </c:pt>
                <c:pt idx="14">
                  <c:v>1.1831445658257247E-3</c:v>
                </c:pt>
                <c:pt idx="15">
                  <c:v>1.168862096146032E-3</c:v>
                </c:pt>
                <c:pt idx="16">
                  <c:v>1.1545796264663391E-3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7C-4C40-9AE4-610AABEB7C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'Capital Allocation Line'!$U$4:$U$6</c:f>
              <c:numCache>
                <c:formatCode>0.00%</c:formatCode>
                <c:ptCount val="3"/>
                <c:pt idx="0">
                  <c:v>0</c:v>
                </c:pt>
                <c:pt idx="1">
                  <c:v>9.2461532903280446E-3</c:v>
                </c:pt>
                <c:pt idx="2">
                  <c:v>1.8492306580656089E-2</c:v>
                </c:pt>
              </c:numCache>
            </c:numRef>
          </c:xVal>
          <c:yVal>
            <c:numRef>
              <c:f>'Capital Allocation Line'!$T$4:$T$6</c:f>
              <c:numCache>
                <c:formatCode>0.00%</c:formatCode>
                <c:ptCount val="3"/>
                <c:pt idx="0">
                  <c:v>7.9365079365079365E-5</c:v>
                </c:pt>
                <c:pt idx="1">
                  <c:v>1.2974043232632669E-3</c:v>
                </c:pt>
                <c:pt idx="2">
                  <c:v>2.5154435671614545E-3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7C-4C40-9AE4-610AABEB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4896"/>
        <c:axId val="182503648"/>
      </c:scatterChart>
      <c:valAx>
        <c:axId val="182504896"/>
        <c:scaling>
          <c:orientation val="minMax"/>
          <c:max val="1.1000000000000003E-2"/>
          <c:min val="8.500000000000002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3648"/>
        <c:crosses val="autoZero"/>
        <c:crossBetween val="midCat"/>
      </c:valAx>
      <c:valAx>
        <c:axId val="182503648"/>
        <c:scaling>
          <c:orientation val="minMax"/>
          <c:max val="1.5000000000000005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Return</a:t>
                </a:r>
              </a:p>
            </c:rich>
          </c:tx>
          <c:layout>
            <c:manualLayout>
              <c:xMode val="edge"/>
              <c:yMode val="edge"/>
              <c:x val="1.7193427868606108E-2"/>
              <c:y val="0.38604330513099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67235</xdr:colOff>
      <xdr:row>0</xdr:row>
      <xdr:rowOff>67235</xdr:rowOff>
    </xdr:from>
    <xdr:to>
      <xdr:col>29</xdr:col>
      <xdr:colOff>100854</xdr:colOff>
      <xdr:row>15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2EEB1-9132-4CCC-92E3-48E3BEAC1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400052</xdr:colOff>
      <xdr:row>0</xdr:row>
      <xdr:rowOff>1</xdr:rowOff>
    </xdr:from>
    <xdr:to>
      <xdr:col>17</xdr:col>
      <xdr:colOff>561976</xdr:colOff>
      <xdr:row>38</xdr:row>
      <xdr:rowOff>62803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FA254-C5E8-4463-97BB-BD4D5CD02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2" y="1"/>
          <a:ext cx="10525124" cy="7301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F965-542E-4623-8170-B4504C172425}">
  <dimension ref="A1:U254"/>
  <sheetViews>
    <sheetView tabSelected="1" zoomScale="141" zoomScaleNormal="170" workbookViewId="0">
      <selection activeCell="F9" sqref="F9"/>
    </sheetView>
  </sheetViews>
  <sheetFormatPr defaultRowHeight="14.5" x14ac:dyDescent="0.35"/>
  <cols>
    <col min="1" max="1" width="10.7265625" bestFit="1" customWidth="1"/>
    <col min="2" max="2" width="11.54296875" customWidth="1"/>
    <col min="4" max="4" width="2.81640625" customWidth="1"/>
    <col min="7" max="7" width="1.81640625" customWidth="1"/>
    <col min="8" max="8" width="18.1796875" bestFit="1" customWidth="1"/>
    <col min="9" max="9" width="11.26953125" customWidth="1"/>
    <col min="11" max="11" width="3.453125" customWidth="1"/>
    <col min="14" max="14" width="2.1796875" customWidth="1"/>
    <col min="15" max="15" width="9.81640625" customWidth="1"/>
    <col min="17" max="17" width="12.1796875" bestFit="1" customWidth="1"/>
    <col min="18" max="18" width="2.26953125" customWidth="1"/>
    <col min="20" max="20" width="7.81640625" customWidth="1"/>
    <col min="22" max="22" width="2.54296875" customWidth="1"/>
  </cols>
  <sheetData>
    <row r="1" spans="1:21" x14ac:dyDescent="0.35">
      <c r="B1" s="17" t="s">
        <v>18</v>
      </c>
      <c r="C1" s="17"/>
      <c r="E1" s="17" t="s">
        <v>8</v>
      </c>
      <c r="F1" s="17"/>
    </row>
    <row r="2" spans="1:21" x14ac:dyDescent="0.35">
      <c r="A2" s="4" t="s">
        <v>0</v>
      </c>
      <c r="B2" s="4" t="s">
        <v>16</v>
      </c>
      <c r="C2" s="4" t="s">
        <v>17</v>
      </c>
      <c r="D2" s="4"/>
      <c r="E2" s="4" t="s">
        <v>1</v>
      </c>
      <c r="F2" s="4" t="s">
        <v>17</v>
      </c>
      <c r="I2" s="16" t="s">
        <v>7</v>
      </c>
      <c r="J2" s="16"/>
      <c r="L2" s="16" t="s">
        <v>11</v>
      </c>
      <c r="M2" s="16"/>
      <c r="N2" s="9"/>
      <c r="O2" s="18" t="s">
        <v>4</v>
      </c>
      <c r="P2" s="18"/>
      <c r="Q2" s="18"/>
      <c r="S2" s="15" t="s">
        <v>14</v>
      </c>
      <c r="T2" s="15"/>
      <c r="U2" s="15"/>
    </row>
    <row r="3" spans="1:21" x14ac:dyDescent="0.35">
      <c r="A3" s="1">
        <v>44371</v>
      </c>
      <c r="B3" s="19">
        <v>425.10000600000001</v>
      </c>
      <c r="C3" s="20">
        <v>66.110000999999997</v>
      </c>
      <c r="E3" s="3">
        <f>(B3/B4)-1</f>
        <v>5.9157594995395968E-3</v>
      </c>
      <c r="F3" s="3">
        <f>(C3/C4)-1</f>
        <v>9.0049454672593843E-3</v>
      </c>
      <c r="I3" s="4" t="s">
        <v>16</v>
      </c>
      <c r="J3" s="4" t="s">
        <v>17</v>
      </c>
      <c r="L3" s="4" t="s">
        <v>16</v>
      </c>
      <c r="M3" s="4" t="s">
        <v>17</v>
      </c>
      <c r="N3" s="4"/>
      <c r="O3" s="4" t="s">
        <v>15</v>
      </c>
      <c r="P3" s="4" t="s">
        <v>12</v>
      </c>
      <c r="Q3" s="4" t="s">
        <v>3</v>
      </c>
      <c r="S3" s="2" t="s">
        <v>5</v>
      </c>
      <c r="T3" s="4" t="s">
        <v>15</v>
      </c>
      <c r="U3" s="4" t="s">
        <v>12</v>
      </c>
    </row>
    <row r="4" spans="1:21" x14ac:dyDescent="0.35">
      <c r="A4" s="1">
        <v>44370</v>
      </c>
      <c r="B4" s="19">
        <v>422.60000600000001</v>
      </c>
      <c r="C4" s="20">
        <v>65.519997000000004</v>
      </c>
      <c r="E4" s="3">
        <f t="shared" ref="E4:E67" si="0">(B4/B5)-1</f>
        <v>-1.2053107184412104E-3</v>
      </c>
      <c r="F4" s="3">
        <f t="shared" ref="F4:F67" si="1">(C4/C5)-1</f>
        <v>-3.0432744515629384E-3</v>
      </c>
      <c r="H4" s="2" t="s">
        <v>9</v>
      </c>
      <c r="I4" s="8">
        <f>AVERAGE(E3:E253)</f>
        <v>1.3402517323023453E-3</v>
      </c>
      <c r="J4" s="8">
        <f>AVERAGE(F3:F253)</f>
        <v>1.1974270355054174E-3</v>
      </c>
      <c r="L4" s="6">
        <f>1-M4</f>
        <v>1.3</v>
      </c>
      <c r="M4" s="6">
        <v>-0.3</v>
      </c>
      <c r="N4" s="6"/>
      <c r="O4" s="8">
        <f>(L4*$I$4)+(M4*$J$4)</f>
        <v>1.3830991413414236E-3</v>
      </c>
      <c r="P4" s="3">
        <f>((L4^2*$I$5^2)+(M4^2*$J$5^2)+(2*L4*M4*$I$6))^(1/2)</f>
        <v>1.0465721245991943E-2</v>
      </c>
      <c r="Q4" s="3">
        <f>(O4-$I$7)/P4</f>
        <v>0.12457183134661026</v>
      </c>
      <c r="S4" s="12">
        <v>0</v>
      </c>
      <c r="T4" s="5">
        <f>(S4*$O$21)+((1-S4)*$I$7)</f>
        <v>7.9365079365079365E-5</v>
      </c>
      <c r="U4" s="5">
        <f>(S4*$P$21)</f>
        <v>0</v>
      </c>
    </row>
    <row r="5" spans="1:21" x14ac:dyDescent="0.35">
      <c r="A5" s="1">
        <v>44369</v>
      </c>
      <c r="B5" s="19">
        <v>423.10998499999999</v>
      </c>
      <c r="C5" s="20">
        <v>65.720000999999996</v>
      </c>
      <c r="E5" s="3">
        <f t="shared" si="0"/>
        <v>5.3461960751626236E-3</v>
      </c>
      <c r="F5" s="3">
        <f t="shared" si="1"/>
        <v>-1.5216795289052509E-4</v>
      </c>
      <c r="H5" s="2" t="s">
        <v>2</v>
      </c>
      <c r="I5" s="7">
        <f>_xlfn.STDEV.P(E3:E253)</f>
        <v>9.7050073544027345E-3</v>
      </c>
      <c r="J5" s="7">
        <f>_xlfn.STDEV.P(F3:F253)</f>
        <v>9.5423137785462485E-3</v>
      </c>
      <c r="L5" s="6">
        <f>1-M5</f>
        <v>1.2</v>
      </c>
      <c r="M5" s="6">
        <f>M4+10%</f>
        <v>-0.19999999999999998</v>
      </c>
      <c r="N5" s="6"/>
      <c r="O5" s="8">
        <f t="shared" ref="O5:O20" si="2">(L5*$I$4)+(M5*$J$4)</f>
        <v>1.3688166716617307E-3</v>
      </c>
      <c r="P5" s="3">
        <f t="shared" ref="P5:P20" si="3">((L5^2*$I$5^2)+(M5^2*$J$5^2)+(2*L5*M5*$I$6))^(1/2)</f>
        <v>1.0182234496474988E-2</v>
      </c>
      <c r="Q5" s="3">
        <f t="shared" ref="Q5:Q20" si="4">(O5-$I$7)/P5</f>
        <v>0.1266373891450889</v>
      </c>
      <c r="S5" s="12">
        <v>1</v>
      </c>
      <c r="T5" s="5">
        <f t="shared" ref="T5:T6" si="5">(S5*$O$21)+((1-S5)*$I$7)</f>
        <v>1.2974043232632669E-3</v>
      </c>
      <c r="U5" s="5">
        <f t="shared" ref="U5:U6" si="6">(S5*$P$21)</f>
        <v>9.2461532903280446E-3</v>
      </c>
    </row>
    <row r="6" spans="1:21" x14ac:dyDescent="0.35">
      <c r="A6" s="1">
        <v>44368</v>
      </c>
      <c r="B6" s="19">
        <v>420.85998499999999</v>
      </c>
      <c r="C6" s="20">
        <v>65.730002999999996</v>
      </c>
      <c r="E6" s="3">
        <f t="shared" si="0"/>
        <v>1.4315944793918733E-2</v>
      </c>
      <c r="F6" s="3">
        <f t="shared" si="1"/>
        <v>3.6647580902353649E-3</v>
      </c>
      <c r="H6" s="2" t="s">
        <v>10</v>
      </c>
      <c r="I6" s="7">
        <f>_xlfn.COVARIANCE.P(E3:E253,F3:F253)</f>
        <v>7.4153858973541987E-5</v>
      </c>
      <c r="J6" s="7"/>
      <c r="L6" s="6">
        <f t="shared" ref="L6:L20" si="7">1-M6</f>
        <v>1.1000000000000001</v>
      </c>
      <c r="M6" s="6">
        <f t="shared" ref="M6:M20" si="8">M5+10%</f>
        <v>-9.9999999999999978E-2</v>
      </c>
      <c r="N6" s="6"/>
      <c r="O6" s="8">
        <f t="shared" si="2"/>
        <v>1.3545342019820382E-3</v>
      </c>
      <c r="P6" s="3">
        <f t="shared" si="3"/>
        <v>9.9278991495989032E-3</v>
      </c>
      <c r="Q6" s="3">
        <f t="shared" si="4"/>
        <v>0.12844299719427316</v>
      </c>
      <c r="S6" s="12">
        <v>2</v>
      </c>
      <c r="T6" s="5">
        <f t="shared" si="5"/>
        <v>2.5154435671614545E-3</v>
      </c>
      <c r="U6" s="5">
        <f t="shared" si="6"/>
        <v>1.8492306580656089E-2</v>
      </c>
    </row>
    <row r="7" spans="1:21" x14ac:dyDescent="0.35">
      <c r="A7" s="1">
        <v>44365</v>
      </c>
      <c r="B7" s="19">
        <v>414.92001299999998</v>
      </c>
      <c r="C7" s="20">
        <v>65.489998</v>
      </c>
      <c r="E7" s="3">
        <f t="shared" si="0"/>
        <v>-1.6707320386029179E-2</v>
      </c>
      <c r="F7" s="3">
        <f t="shared" si="1"/>
        <v>-1.5927948192579366E-2</v>
      </c>
      <c r="H7" s="2" t="s">
        <v>6</v>
      </c>
      <c r="I7" s="7">
        <f>0.02/252</f>
        <v>7.9365079365079365E-5</v>
      </c>
      <c r="L7" s="6">
        <f t="shared" si="7"/>
        <v>1</v>
      </c>
      <c r="M7" s="6">
        <f t="shared" si="8"/>
        <v>0</v>
      </c>
      <c r="N7" s="6"/>
      <c r="O7" s="8">
        <f t="shared" si="2"/>
        <v>1.3402517323023453E-3</v>
      </c>
      <c r="P7" s="3">
        <f t="shared" si="3"/>
        <v>9.7050073544027345E-3</v>
      </c>
      <c r="Q7" s="3">
        <f t="shared" si="4"/>
        <v>0.12992124651665074</v>
      </c>
    </row>
    <row r="8" spans="1:21" x14ac:dyDescent="0.35">
      <c r="A8" s="1">
        <v>44364</v>
      </c>
      <c r="B8" s="19">
        <v>421.97000100000002</v>
      </c>
      <c r="C8" s="20">
        <v>66.550003000000004</v>
      </c>
      <c r="E8" s="3">
        <f t="shared" si="0"/>
        <v>-3.3162920796570017E-4</v>
      </c>
      <c r="F8" s="3">
        <f t="shared" si="1"/>
        <v>-4.6365240108207084E-3</v>
      </c>
      <c r="L8" s="6">
        <f t="shared" si="7"/>
        <v>0.9</v>
      </c>
      <c r="M8" s="6">
        <f t="shared" si="8"/>
        <v>0.1</v>
      </c>
      <c r="N8" s="6"/>
      <c r="O8" s="8">
        <f t="shared" si="2"/>
        <v>1.3259692626226526E-3</v>
      </c>
      <c r="P8" s="3">
        <f t="shared" si="3"/>
        <v>9.5157689134624818E-3</v>
      </c>
      <c r="Q8" s="3">
        <f t="shared" si="4"/>
        <v>0.13100404124925036</v>
      </c>
    </row>
    <row r="9" spans="1:21" x14ac:dyDescent="0.35">
      <c r="A9" s="1">
        <v>44363</v>
      </c>
      <c r="B9" s="19">
        <v>422.10998499999999</v>
      </c>
      <c r="C9" s="20">
        <v>66.860000999999997</v>
      </c>
      <c r="E9" s="3">
        <f t="shared" si="0"/>
        <v>-5.5833630290779146E-3</v>
      </c>
      <c r="F9" s="3">
        <f t="shared" si="1"/>
        <v>-8.6002518208705414E-3</v>
      </c>
      <c r="L9" s="6">
        <f t="shared" si="7"/>
        <v>0.8</v>
      </c>
      <c r="M9" s="6">
        <f t="shared" si="8"/>
        <v>0.2</v>
      </c>
      <c r="N9" s="6"/>
      <c r="O9" s="8">
        <f t="shared" si="2"/>
        <v>1.3116867929429598E-3</v>
      </c>
      <c r="P9" s="3">
        <f t="shared" si="3"/>
        <v>9.3622247527406621E-3</v>
      </c>
      <c r="Q9" s="3">
        <f t="shared" si="4"/>
        <v>0.13162701666792773</v>
      </c>
    </row>
    <row r="10" spans="1:21" x14ac:dyDescent="0.35">
      <c r="A10" s="1">
        <v>44362</v>
      </c>
      <c r="B10" s="19">
        <v>424.48001099999999</v>
      </c>
      <c r="C10" s="20">
        <v>67.440002000000007</v>
      </c>
      <c r="E10" s="3">
        <f t="shared" si="0"/>
        <v>-1.8341696412979003E-3</v>
      </c>
      <c r="F10" s="3">
        <f t="shared" si="1"/>
        <v>-8.8885925925918929E-4</v>
      </c>
      <c r="L10" s="6">
        <f t="shared" si="7"/>
        <v>0.7</v>
      </c>
      <c r="M10" s="6">
        <f t="shared" si="8"/>
        <v>0.30000000000000004</v>
      </c>
      <c r="N10" s="6"/>
      <c r="O10" s="13">
        <f t="shared" si="2"/>
        <v>1.2974043232632669E-3</v>
      </c>
      <c r="P10" s="14">
        <f t="shared" si="3"/>
        <v>9.2461532903280446E-3</v>
      </c>
      <c r="Q10" s="14">
        <f t="shared" si="4"/>
        <v>0.13173470151877317</v>
      </c>
    </row>
    <row r="11" spans="1:21" x14ac:dyDescent="0.35">
      <c r="A11" s="1">
        <v>44361</v>
      </c>
      <c r="B11" s="19">
        <v>425.26001000000002</v>
      </c>
      <c r="C11" s="20">
        <v>67.5</v>
      </c>
      <c r="E11" s="3">
        <f t="shared" si="0"/>
        <v>2.2389573766301574E-3</v>
      </c>
      <c r="F11" s="3">
        <f t="shared" si="1"/>
        <v>1.1866212158593292E-3</v>
      </c>
      <c r="L11" s="6">
        <f t="shared" si="7"/>
        <v>0.6</v>
      </c>
      <c r="M11" s="6">
        <f t="shared" si="8"/>
        <v>0.4</v>
      </c>
      <c r="N11" s="6"/>
      <c r="O11" s="8">
        <f t="shared" si="2"/>
        <v>1.2831218535835742E-3</v>
      </c>
      <c r="P11" s="3">
        <f t="shared" si="3"/>
        <v>9.1689777541807543E-3</v>
      </c>
      <c r="Q11" s="3">
        <f t="shared" si="4"/>
        <v>0.1312858212214138</v>
      </c>
    </row>
    <row r="12" spans="1:21" x14ac:dyDescent="0.35">
      <c r="A12" s="1">
        <v>44358</v>
      </c>
      <c r="B12" s="19">
        <v>424.30999800000001</v>
      </c>
      <c r="C12" s="20">
        <v>67.419998000000007</v>
      </c>
      <c r="E12" s="3">
        <f t="shared" si="0"/>
        <v>1.6524940978432934E-3</v>
      </c>
      <c r="F12" s="3">
        <f t="shared" si="1"/>
        <v>1.1880309586000948E-3</v>
      </c>
      <c r="L12" s="6">
        <f t="shared" si="7"/>
        <v>0.5</v>
      </c>
      <c r="M12" s="6">
        <f t="shared" si="8"/>
        <v>0.5</v>
      </c>
      <c r="N12" s="6"/>
      <c r="O12" s="8">
        <f t="shared" si="2"/>
        <v>1.2688393839038812E-3</v>
      </c>
      <c r="P12" s="3">
        <f t="shared" si="3"/>
        <v>9.1316843728899318E-3</v>
      </c>
      <c r="Q12" s="3">
        <f t="shared" si="4"/>
        <v>0.13025793007805914</v>
      </c>
    </row>
    <row r="13" spans="1:21" x14ac:dyDescent="0.35">
      <c r="A13" s="1">
        <v>44357</v>
      </c>
      <c r="B13" s="19">
        <v>423.60998499999999</v>
      </c>
      <c r="C13" s="20">
        <v>67.339995999999999</v>
      </c>
      <c r="E13" s="3">
        <f t="shared" si="0"/>
        <v>4.6483837967279396E-3</v>
      </c>
      <c r="F13" s="3">
        <f t="shared" si="1"/>
        <v>4.4748656850406299E-3</v>
      </c>
      <c r="L13" s="6">
        <f t="shared" si="7"/>
        <v>0.4</v>
      </c>
      <c r="M13" s="6">
        <f t="shared" si="8"/>
        <v>0.6</v>
      </c>
      <c r="N13" s="6"/>
      <c r="O13" s="8">
        <f t="shared" si="2"/>
        <v>1.2545569142241885E-3</v>
      </c>
      <c r="P13" s="3">
        <f t="shared" si="3"/>
        <v>9.1347616255984497E-3</v>
      </c>
      <c r="Q13" s="3">
        <f t="shared" si="4"/>
        <v>0.12865052018060935</v>
      </c>
    </row>
    <row r="14" spans="1:21" x14ac:dyDescent="0.35">
      <c r="A14" s="1">
        <v>44356</v>
      </c>
      <c r="B14" s="19">
        <v>421.64999399999999</v>
      </c>
      <c r="C14" s="20">
        <v>67.040001000000004</v>
      </c>
      <c r="E14" s="3">
        <f t="shared" si="0"/>
        <v>-1.4919129522873442E-3</v>
      </c>
      <c r="F14" s="3">
        <f t="shared" si="1"/>
        <v>-3.4189982199642754E-3</v>
      </c>
      <c r="L14" s="6">
        <f t="shared" si="7"/>
        <v>0.30000000000000004</v>
      </c>
      <c r="M14" s="6">
        <f t="shared" si="8"/>
        <v>0.7</v>
      </c>
      <c r="N14" s="6"/>
      <c r="O14" s="8">
        <f t="shared" si="2"/>
        <v>1.2402744445444958E-3</v>
      </c>
      <c r="P14" s="3">
        <f t="shared" si="3"/>
        <v>9.1781689060472776E-3</v>
      </c>
      <c r="Q14" s="3">
        <f t="shared" si="4"/>
        <v>0.1264859447525008</v>
      </c>
    </row>
    <row r="15" spans="1:21" x14ac:dyDescent="0.35">
      <c r="A15" s="1">
        <v>44355</v>
      </c>
      <c r="B15" s="19">
        <v>422.27999899999998</v>
      </c>
      <c r="C15" s="20">
        <v>67.269997000000004</v>
      </c>
      <c r="E15" s="3">
        <f t="shared" si="0"/>
        <v>2.1316705647600465E-4</v>
      </c>
      <c r="F15" s="3">
        <f t="shared" si="1"/>
        <v>-1.6325319812644512E-3</v>
      </c>
      <c r="L15" s="6">
        <f t="shared" si="7"/>
        <v>0.20000000000000007</v>
      </c>
      <c r="M15" s="6">
        <f t="shared" si="8"/>
        <v>0.79999999999999993</v>
      </c>
      <c r="N15" s="6"/>
      <c r="O15" s="8">
        <f t="shared" si="2"/>
        <v>1.2259919748648031E-3</v>
      </c>
      <c r="P15" s="3">
        <f t="shared" si="3"/>
        <v>9.2613391591261449E-3</v>
      </c>
      <c r="Q15" s="3">
        <f t="shared" si="4"/>
        <v>0.12380789384760141</v>
      </c>
    </row>
    <row r="16" spans="1:21" x14ac:dyDescent="0.35">
      <c r="A16" s="1">
        <v>44354</v>
      </c>
      <c r="B16" s="19">
        <v>422.19000199999999</v>
      </c>
      <c r="C16" s="20">
        <v>67.379997000000003</v>
      </c>
      <c r="E16" s="3">
        <f t="shared" si="0"/>
        <v>-9.7019402313969216E-4</v>
      </c>
      <c r="F16" s="3">
        <f t="shared" si="1"/>
        <v>7.4253673718893687E-4</v>
      </c>
      <c r="L16" s="6">
        <f t="shared" si="7"/>
        <v>0.10000000000000009</v>
      </c>
      <c r="M16" s="6">
        <f t="shared" si="8"/>
        <v>0.89999999999999991</v>
      </c>
      <c r="N16" s="6"/>
      <c r="O16" s="8">
        <f t="shared" si="2"/>
        <v>1.2117095051851104E-3</v>
      </c>
      <c r="P16" s="3">
        <f t="shared" si="3"/>
        <v>9.383215100049495E-3</v>
      </c>
      <c r="Q16" s="3">
        <f t="shared" si="4"/>
        <v>0.12067765832353755</v>
      </c>
    </row>
    <row r="17" spans="1:17" x14ac:dyDescent="0.35">
      <c r="A17" s="1">
        <v>44351</v>
      </c>
      <c r="B17" s="19">
        <v>422.60000600000001</v>
      </c>
      <c r="C17" s="20">
        <v>67.330001999999993</v>
      </c>
      <c r="E17" s="3">
        <f t="shared" si="0"/>
        <v>9.1458726761817211E-3</v>
      </c>
      <c r="F17" s="3">
        <f t="shared" si="1"/>
        <v>9.5966408877898868E-3</v>
      </c>
      <c r="L17" s="6">
        <f t="shared" si="7"/>
        <v>0</v>
      </c>
      <c r="M17" s="6">
        <f t="shared" si="8"/>
        <v>0.99999999999999989</v>
      </c>
      <c r="N17" s="6"/>
      <c r="O17" s="8">
        <f t="shared" si="2"/>
        <v>1.1974270355054172E-3</v>
      </c>
      <c r="P17" s="3">
        <f t="shared" si="3"/>
        <v>9.5423137785462485E-3</v>
      </c>
      <c r="Q17" s="3">
        <f t="shared" si="4"/>
        <v>0.11716885255377468</v>
      </c>
    </row>
    <row r="18" spans="1:17" x14ac:dyDescent="0.35">
      <c r="A18" s="1">
        <v>44350</v>
      </c>
      <c r="B18" s="19">
        <v>418.76998900000001</v>
      </c>
      <c r="C18" s="20">
        <v>66.690002000000007</v>
      </c>
      <c r="E18" s="3">
        <f t="shared" si="0"/>
        <v>-3.7113649947606575E-3</v>
      </c>
      <c r="F18" s="3">
        <f t="shared" si="1"/>
        <v>-7.5892116483277094E-3</v>
      </c>
      <c r="L18" s="6">
        <f t="shared" si="7"/>
        <v>-9.9999999999999867E-2</v>
      </c>
      <c r="M18" s="6">
        <f t="shared" si="8"/>
        <v>1.0999999999999999</v>
      </c>
      <c r="N18" s="6"/>
      <c r="O18" s="8">
        <f t="shared" si="2"/>
        <v>1.1831445658257247E-3</v>
      </c>
      <c r="P18" s="3">
        <f t="shared" si="3"/>
        <v>9.7368107162290832E-3</v>
      </c>
      <c r="Q18" s="3">
        <f t="shared" si="4"/>
        <v>0.11336150189516286</v>
      </c>
    </row>
    <row r="19" spans="1:17" x14ac:dyDescent="0.35">
      <c r="A19" s="1">
        <v>44349</v>
      </c>
      <c r="B19" s="19">
        <v>420.32998700000002</v>
      </c>
      <c r="C19" s="20">
        <v>67.199996999999996</v>
      </c>
      <c r="E19" s="3">
        <f t="shared" si="0"/>
        <v>1.5726022340318835E-3</v>
      </c>
      <c r="F19" s="3">
        <f t="shared" si="1"/>
        <v>2.2370468797741072E-3</v>
      </c>
      <c r="L19" s="6">
        <f t="shared" si="7"/>
        <v>-0.19999999999999996</v>
      </c>
      <c r="M19" s="6">
        <f t="shared" si="8"/>
        <v>1.2</v>
      </c>
      <c r="N19" s="6"/>
      <c r="O19" s="8">
        <f t="shared" si="2"/>
        <v>1.168862096146032E-3</v>
      </c>
      <c r="P19" s="3">
        <f t="shared" si="3"/>
        <v>9.9646333419808608E-3</v>
      </c>
      <c r="Q19" s="3">
        <f t="shared" si="4"/>
        <v>0.10933638794223535</v>
      </c>
    </row>
    <row r="20" spans="1:17" x14ac:dyDescent="0.35">
      <c r="A20" s="1">
        <v>44348</v>
      </c>
      <c r="B20" s="19">
        <v>419.67001299999998</v>
      </c>
      <c r="C20" s="20">
        <v>67.050003000000004</v>
      </c>
      <c r="E20" s="3">
        <f t="shared" si="0"/>
        <v>-8.8085894693901157E-4</v>
      </c>
      <c r="F20" s="3">
        <f t="shared" si="1"/>
        <v>9.4851704150908933E-3</v>
      </c>
      <c r="L20" s="6">
        <f t="shared" si="7"/>
        <v>-0.30000000000000004</v>
      </c>
      <c r="M20" s="6">
        <f t="shared" si="8"/>
        <v>1.3</v>
      </c>
      <c r="N20" s="6"/>
      <c r="O20" s="8">
        <f t="shared" si="2"/>
        <v>1.1545796264663391E-3</v>
      </c>
      <c r="P20" s="3">
        <f t="shared" si="3"/>
        <v>1.0223554000325083E-2</v>
      </c>
      <c r="Q20" s="3">
        <f t="shared" si="4"/>
        <v>0.10517032991336191</v>
      </c>
    </row>
    <row r="21" spans="1:17" x14ac:dyDescent="0.35">
      <c r="A21" s="1">
        <v>44344</v>
      </c>
      <c r="B21" s="19">
        <v>420.040009</v>
      </c>
      <c r="C21" s="20">
        <v>66.419998000000007</v>
      </c>
      <c r="E21" s="3">
        <f t="shared" si="0"/>
        <v>1.7887380664964869E-3</v>
      </c>
      <c r="F21" s="3">
        <f t="shared" si="1"/>
        <v>2.2634828246634875E-3</v>
      </c>
      <c r="L21" s="15" t="s">
        <v>13</v>
      </c>
      <c r="M21" s="15"/>
      <c r="N21" s="15"/>
      <c r="O21" s="11">
        <f>INDEX(O4:O20,MATCH(MAX(Q4:Q20),Q4:Q20,0),1)</f>
        <v>1.2974043232632669E-3</v>
      </c>
      <c r="P21" s="10">
        <f>INDEX(P4:P20,MATCH(MAX(Q4:Q20),Q4:Q20,0),1)</f>
        <v>9.2461532903280446E-3</v>
      </c>
      <c r="Q21" s="10">
        <f>MAX(Q4:Q20)</f>
        <v>0.13173470151877317</v>
      </c>
    </row>
    <row r="22" spans="1:17" x14ac:dyDescent="0.35">
      <c r="A22" s="1">
        <v>44343</v>
      </c>
      <c r="B22" s="19">
        <v>419.290009</v>
      </c>
      <c r="C22" s="20">
        <v>66.269997000000004</v>
      </c>
      <c r="E22" s="3">
        <f t="shared" si="0"/>
        <v>5.2497672542828333E-4</v>
      </c>
      <c r="F22" s="3">
        <f t="shared" si="1"/>
        <v>2.2685116938063743E-3</v>
      </c>
    </row>
    <row r="23" spans="1:17" x14ac:dyDescent="0.35">
      <c r="A23" s="1">
        <v>44342</v>
      </c>
      <c r="B23" s="19">
        <v>419.07000699999998</v>
      </c>
      <c r="C23" s="20">
        <v>66.120002999999997</v>
      </c>
      <c r="E23" s="3">
        <f t="shared" si="0"/>
        <v>1.9845471974118123E-3</v>
      </c>
      <c r="F23" s="3">
        <f t="shared" si="1"/>
        <v>2.2737910827075325E-3</v>
      </c>
    </row>
    <row r="24" spans="1:17" x14ac:dyDescent="0.35">
      <c r="A24" s="1">
        <v>44341</v>
      </c>
      <c r="B24" s="19">
        <v>418.23998999999998</v>
      </c>
      <c r="C24" s="20">
        <v>65.970000999999996</v>
      </c>
      <c r="E24" s="3">
        <f t="shared" si="0"/>
        <v>-2.2187250307907913E-3</v>
      </c>
      <c r="F24" s="3">
        <f t="shared" si="1"/>
        <v>2.7359780705884518E-3</v>
      </c>
    </row>
    <row r="25" spans="1:17" x14ac:dyDescent="0.35">
      <c r="A25" s="1">
        <v>44340</v>
      </c>
      <c r="B25" s="19">
        <v>419.17001299999998</v>
      </c>
      <c r="C25" s="20">
        <v>65.790001000000004</v>
      </c>
      <c r="E25" s="3">
        <f t="shared" si="0"/>
        <v>1.0194271411797962E-2</v>
      </c>
      <c r="F25" s="3">
        <f t="shared" si="1"/>
        <v>7.1953612982242898E-3</v>
      </c>
    </row>
    <row r="26" spans="1:17" x14ac:dyDescent="0.35">
      <c r="A26" s="1">
        <v>44337</v>
      </c>
      <c r="B26" s="19">
        <v>414.94000199999999</v>
      </c>
      <c r="C26" s="20">
        <v>65.319999999999993</v>
      </c>
      <c r="E26" s="3">
        <f t="shared" si="0"/>
        <v>-8.1871749378414904E-4</v>
      </c>
      <c r="F26" s="3">
        <f t="shared" si="1"/>
        <v>-2.7480916030535596E-3</v>
      </c>
    </row>
    <row r="27" spans="1:17" x14ac:dyDescent="0.35">
      <c r="A27" s="1">
        <v>44336</v>
      </c>
      <c r="B27" s="19">
        <v>415.27999899999998</v>
      </c>
      <c r="C27" s="20">
        <v>65.5</v>
      </c>
      <c r="E27" s="3">
        <f t="shared" si="0"/>
        <v>1.0757956874286378E-2</v>
      </c>
      <c r="F27" s="3">
        <f t="shared" si="1"/>
        <v>1.080242233939388E-2</v>
      </c>
    </row>
    <row r="28" spans="1:17" x14ac:dyDescent="0.35">
      <c r="A28" s="1">
        <v>44335</v>
      </c>
      <c r="B28" s="19">
        <v>410.85998499999999</v>
      </c>
      <c r="C28" s="20">
        <v>64.800003000000004</v>
      </c>
      <c r="E28" s="3">
        <f t="shared" si="0"/>
        <v>-2.6217822856640094E-3</v>
      </c>
      <c r="F28" s="3">
        <f t="shared" si="1"/>
        <v>-7.048712624924458E-3</v>
      </c>
    </row>
    <row r="29" spans="1:17" x14ac:dyDescent="0.35">
      <c r="A29" s="1">
        <v>44334</v>
      </c>
      <c r="B29" s="19">
        <v>411.94000199999999</v>
      </c>
      <c r="C29" s="20">
        <v>65.260002</v>
      </c>
      <c r="E29" s="3">
        <f t="shared" si="0"/>
        <v>-8.6156793770997275E-3</v>
      </c>
      <c r="F29" s="3">
        <f t="shared" si="1"/>
        <v>6.0120083546166825E-3</v>
      </c>
    </row>
    <row r="30" spans="1:17" x14ac:dyDescent="0.35">
      <c r="A30" s="1">
        <v>44333</v>
      </c>
      <c r="B30" s="19">
        <v>415.51998900000001</v>
      </c>
      <c r="C30" s="20">
        <v>64.870002999999997</v>
      </c>
      <c r="E30" s="3">
        <f t="shared" si="0"/>
        <v>-2.5445245404935868E-3</v>
      </c>
      <c r="F30" s="3">
        <f t="shared" si="1"/>
        <v>-1.5391411183754977E-3</v>
      </c>
    </row>
    <row r="31" spans="1:17" x14ac:dyDescent="0.35">
      <c r="A31" s="1">
        <v>44330</v>
      </c>
      <c r="B31" s="19">
        <v>416.57998700000002</v>
      </c>
      <c r="C31" s="20">
        <v>64.970000999999996</v>
      </c>
      <c r="E31" s="3">
        <f t="shared" si="0"/>
        <v>1.5355337855502027E-2</v>
      </c>
      <c r="F31" s="3">
        <f t="shared" si="1"/>
        <v>1.6744897754463306E-2</v>
      </c>
    </row>
    <row r="32" spans="1:17" x14ac:dyDescent="0.35">
      <c r="A32" s="1">
        <v>44329</v>
      </c>
      <c r="B32" s="19">
        <v>410.27999899999998</v>
      </c>
      <c r="C32" s="20">
        <v>63.900002000000001</v>
      </c>
      <c r="E32" s="3">
        <f t="shared" si="0"/>
        <v>1.2012518072938239E-2</v>
      </c>
      <c r="F32" s="3">
        <f t="shared" si="1"/>
        <v>5.34929192339062E-3</v>
      </c>
    </row>
    <row r="33" spans="1:6" x14ac:dyDescent="0.35">
      <c r="A33" s="1">
        <v>44328</v>
      </c>
      <c r="B33" s="19">
        <v>405.41000400000001</v>
      </c>
      <c r="C33" s="20">
        <v>63.560001</v>
      </c>
      <c r="E33" s="3">
        <f t="shared" si="0"/>
        <v>-2.1245231141708509E-2</v>
      </c>
      <c r="F33" s="3">
        <f t="shared" si="1"/>
        <v>-1.9589710948952233E-2</v>
      </c>
    </row>
    <row r="34" spans="1:6" x14ac:dyDescent="0.35">
      <c r="A34" s="1">
        <v>44327</v>
      </c>
      <c r="B34" s="19">
        <v>414.209991</v>
      </c>
      <c r="C34" s="20">
        <v>64.830001999999993</v>
      </c>
      <c r="E34" s="3">
        <f t="shared" si="0"/>
        <v>-8.9247523140892904E-3</v>
      </c>
      <c r="F34" s="3">
        <f t="shared" si="1"/>
        <v>-1.0833063612556426E-2</v>
      </c>
    </row>
    <row r="35" spans="1:6" x14ac:dyDescent="0.35">
      <c r="A35" s="1">
        <v>44326</v>
      </c>
      <c r="B35" s="19">
        <v>417.94000199999999</v>
      </c>
      <c r="C35" s="20">
        <v>65.540001000000004</v>
      </c>
      <c r="E35" s="3">
        <f t="shared" si="0"/>
        <v>-9.9023809568651311E-3</v>
      </c>
      <c r="F35" s="3">
        <f t="shared" si="1"/>
        <v>-8.1719277187671802E-3</v>
      </c>
    </row>
    <row r="36" spans="1:6" x14ac:dyDescent="0.35">
      <c r="A36" s="1">
        <v>44323</v>
      </c>
      <c r="B36" s="19">
        <v>422.11999500000002</v>
      </c>
      <c r="C36" s="20">
        <v>66.080001999999993</v>
      </c>
      <c r="E36" s="3">
        <f t="shared" si="0"/>
        <v>7.277991622053781E-3</v>
      </c>
      <c r="F36" s="3">
        <f t="shared" si="1"/>
        <v>1.1789986580615031E-2</v>
      </c>
    </row>
    <row r="37" spans="1:6" x14ac:dyDescent="0.35">
      <c r="A37" s="1">
        <v>44322</v>
      </c>
      <c r="B37" s="19">
        <v>419.07000699999998</v>
      </c>
      <c r="C37" s="20">
        <v>65.309997999999993</v>
      </c>
      <c r="E37" s="3">
        <f t="shared" si="0"/>
        <v>7.9855850871917156E-3</v>
      </c>
      <c r="F37" s="3">
        <f t="shared" si="1"/>
        <v>7.7148590561597619E-3</v>
      </c>
    </row>
    <row r="38" spans="1:6" x14ac:dyDescent="0.35">
      <c r="A38" s="1">
        <v>44321</v>
      </c>
      <c r="B38" s="19">
        <v>415.75</v>
      </c>
      <c r="C38" s="20">
        <v>64.809997999999993</v>
      </c>
      <c r="E38" s="3">
        <f t="shared" si="0"/>
        <v>3.1279775170589552E-4</v>
      </c>
      <c r="F38" s="3">
        <f t="shared" si="1"/>
        <v>1.0288323919303899E-2</v>
      </c>
    </row>
    <row r="39" spans="1:6" x14ac:dyDescent="0.35">
      <c r="A39" s="1">
        <v>44320</v>
      </c>
      <c r="B39" s="19">
        <v>415.61999500000002</v>
      </c>
      <c r="C39" s="20">
        <v>64.150002000000001</v>
      </c>
      <c r="E39" s="3">
        <f t="shared" si="0"/>
        <v>-6.1693374604685491E-3</v>
      </c>
      <c r="F39" s="3">
        <f t="shared" si="1"/>
        <v>-1.2925004244499272E-2</v>
      </c>
    </row>
    <row r="40" spans="1:6" x14ac:dyDescent="0.35">
      <c r="A40" s="1">
        <v>44319</v>
      </c>
      <c r="B40" s="19">
        <v>418.20001200000002</v>
      </c>
      <c r="C40" s="20">
        <v>64.989998</v>
      </c>
      <c r="E40" s="3">
        <f t="shared" si="0"/>
        <v>2.1567793574919225E-3</v>
      </c>
      <c r="F40" s="3">
        <f t="shared" si="1"/>
        <v>8.5350090460889483E-3</v>
      </c>
    </row>
    <row r="41" spans="1:6" x14ac:dyDescent="0.35">
      <c r="A41" s="1">
        <v>44316</v>
      </c>
      <c r="B41" s="19">
        <v>417.29998799999998</v>
      </c>
      <c r="C41" s="20">
        <v>64.440002000000007</v>
      </c>
      <c r="E41" s="3">
        <f t="shared" si="0"/>
        <v>-6.5705137674166858E-3</v>
      </c>
      <c r="F41" s="3">
        <f t="shared" si="1"/>
        <v>-1.4075871877664015E-2</v>
      </c>
    </row>
    <row r="42" spans="1:6" x14ac:dyDescent="0.35">
      <c r="A42" s="1">
        <v>44315</v>
      </c>
      <c r="B42" s="19">
        <v>420.05999800000001</v>
      </c>
      <c r="C42" s="20">
        <v>65.360000999999997</v>
      </c>
      <c r="E42" s="3">
        <f t="shared" si="0"/>
        <v>6.3727935750761411E-3</v>
      </c>
      <c r="F42" s="3">
        <f t="shared" si="1"/>
        <v>-1.5300595901757141E-4</v>
      </c>
    </row>
    <row r="43" spans="1:6" x14ac:dyDescent="0.35">
      <c r="A43" s="1">
        <v>44314</v>
      </c>
      <c r="B43" s="19">
        <v>417.39999399999999</v>
      </c>
      <c r="C43" s="20">
        <v>65.370002999999997</v>
      </c>
      <c r="E43" s="3">
        <f t="shared" si="0"/>
        <v>-2.8739941358835175E-4</v>
      </c>
      <c r="F43" s="3">
        <f t="shared" si="1"/>
        <v>4.1475423701240466E-3</v>
      </c>
    </row>
    <row r="44" spans="1:6" x14ac:dyDescent="0.35">
      <c r="A44" s="1">
        <v>44313</v>
      </c>
      <c r="B44" s="19">
        <v>417.51998900000001</v>
      </c>
      <c r="C44" s="20">
        <v>65.099997999999999</v>
      </c>
      <c r="E44" s="3">
        <f t="shared" si="0"/>
        <v>-2.1550251007529386E-4</v>
      </c>
      <c r="F44" s="3">
        <f t="shared" si="1"/>
        <v>-1.5337270644352197E-3</v>
      </c>
    </row>
    <row r="45" spans="1:6" x14ac:dyDescent="0.35">
      <c r="A45" s="1">
        <v>44312</v>
      </c>
      <c r="B45" s="19">
        <v>417.60998499999999</v>
      </c>
      <c r="C45" s="20">
        <v>65.199996999999996</v>
      </c>
      <c r="E45" s="3">
        <f t="shared" si="0"/>
        <v>2.0876206288722443E-3</v>
      </c>
      <c r="F45" s="3">
        <f t="shared" si="1"/>
        <v>1.2284090343177567E-3</v>
      </c>
    </row>
    <row r="46" spans="1:6" x14ac:dyDescent="0.35">
      <c r="A46" s="1">
        <v>44309</v>
      </c>
      <c r="B46" s="19">
        <v>416.73998999999998</v>
      </c>
      <c r="C46" s="20">
        <v>65.120002999999997</v>
      </c>
      <c r="E46" s="3">
        <f t="shared" si="0"/>
        <v>1.08424118157191E-2</v>
      </c>
      <c r="F46" s="3">
        <f t="shared" si="1"/>
        <v>1.1337226453443483E-2</v>
      </c>
    </row>
    <row r="47" spans="1:6" x14ac:dyDescent="0.35">
      <c r="A47" s="1">
        <v>44308</v>
      </c>
      <c r="B47" s="19">
        <v>412.26998900000001</v>
      </c>
      <c r="C47" s="20">
        <v>64.389999000000003</v>
      </c>
      <c r="E47" s="3">
        <f t="shared" si="0"/>
        <v>-9.1331216768046897E-3</v>
      </c>
      <c r="F47" s="3">
        <f t="shared" si="1"/>
        <v>-4.1757652845180182E-3</v>
      </c>
    </row>
    <row r="48" spans="1:6" x14ac:dyDescent="0.35">
      <c r="A48" s="1">
        <v>44307</v>
      </c>
      <c r="B48" s="19">
        <v>416.07000699999998</v>
      </c>
      <c r="C48" s="20">
        <v>64.660004000000001</v>
      </c>
      <c r="E48" s="3">
        <f t="shared" si="0"/>
        <v>9.4621002911243757E-3</v>
      </c>
      <c r="F48" s="3">
        <f t="shared" si="1"/>
        <v>9.5238246905311463E-3</v>
      </c>
    </row>
    <row r="49" spans="1:6" x14ac:dyDescent="0.35">
      <c r="A49" s="1">
        <v>44306</v>
      </c>
      <c r="B49" s="19">
        <v>412.17001299999998</v>
      </c>
      <c r="C49" s="20">
        <v>64.050003000000004</v>
      </c>
      <c r="E49" s="3">
        <f t="shared" si="0"/>
        <v>-7.3215434741309426E-3</v>
      </c>
      <c r="F49" s="3">
        <f t="shared" si="1"/>
        <v>-1.3856721194305699E-2</v>
      </c>
    </row>
    <row r="50" spans="1:6" x14ac:dyDescent="0.35">
      <c r="A50" s="1">
        <v>44305</v>
      </c>
      <c r="B50" s="19">
        <v>415.209991</v>
      </c>
      <c r="C50" s="20">
        <v>64.949996999999996</v>
      </c>
      <c r="E50" s="3">
        <f t="shared" si="0"/>
        <v>-4.9130492998837871E-3</v>
      </c>
      <c r="F50" s="3">
        <f t="shared" si="1"/>
        <v>-3.0699154851906441E-3</v>
      </c>
    </row>
    <row r="51" spans="1:6" x14ac:dyDescent="0.35">
      <c r="A51" s="1">
        <v>44302</v>
      </c>
      <c r="B51" s="19">
        <v>417.26001000000002</v>
      </c>
      <c r="C51" s="20">
        <v>65.150002000000001</v>
      </c>
      <c r="E51" s="3">
        <f t="shared" si="0"/>
        <v>3.3424267600743462E-3</v>
      </c>
      <c r="F51" s="3">
        <f t="shared" si="1"/>
        <v>6.6440202928921277E-3</v>
      </c>
    </row>
    <row r="52" spans="1:6" x14ac:dyDescent="0.35">
      <c r="A52" s="1">
        <v>44301</v>
      </c>
      <c r="B52" s="19">
        <v>415.86999500000002</v>
      </c>
      <c r="C52" s="20">
        <v>64.720000999999996</v>
      </c>
      <c r="E52" s="3">
        <f t="shared" si="0"/>
        <v>1.074245441995525E-2</v>
      </c>
      <c r="F52" s="3">
        <f t="shared" si="1"/>
        <v>6.8450841139557905E-3</v>
      </c>
    </row>
    <row r="53" spans="1:6" x14ac:dyDescent="0.35">
      <c r="A53" s="1">
        <v>44300</v>
      </c>
      <c r="B53" s="19">
        <v>411.45001200000002</v>
      </c>
      <c r="C53" s="20">
        <v>64.279999000000004</v>
      </c>
      <c r="E53" s="3">
        <f t="shared" si="0"/>
        <v>-3.4151360054910374E-3</v>
      </c>
      <c r="F53" s="3">
        <f t="shared" si="1"/>
        <v>2.6516611659388456E-3</v>
      </c>
    </row>
    <row r="54" spans="1:6" x14ac:dyDescent="0.35">
      <c r="A54" s="1">
        <v>44299</v>
      </c>
      <c r="B54" s="19">
        <v>412.85998499999999</v>
      </c>
      <c r="C54" s="20">
        <v>64.110000999999997</v>
      </c>
      <c r="E54" s="3">
        <f t="shared" si="0"/>
        <v>2.9636817499387735E-3</v>
      </c>
      <c r="F54" s="3">
        <f t="shared" si="1"/>
        <v>5.804816259654233E-3</v>
      </c>
    </row>
    <row r="55" spans="1:6" x14ac:dyDescent="0.35">
      <c r="A55" s="1">
        <v>44298</v>
      </c>
      <c r="B55" s="19">
        <v>411.64001500000001</v>
      </c>
      <c r="C55" s="20">
        <v>63.740001999999997</v>
      </c>
      <c r="E55" s="3">
        <f t="shared" si="0"/>
        <v>3.6458967082042548E-4</v>
      </c>
      <c r="F55" s="3">
        <f t="shared" si="1"/>
        <v>-5.9264033409356376E-3</v>
      </c>
    </row>
    <row r="56" spans="1:6" x14ac:dyDescent="0.35">
      <c r="A56" s="1">
        <v>44295</v>
      </c>
      <c r="B56" s="19">
        <v>411.48998999999998</v>
      </c>
      <c r="C56" s="20">
        <v>64.120002999999997</v>
      </c>
      <c r="E56" s="3">
        <f t="shared" si="0"/>
        <v>7.270148536109966E-3</v>
      </c>
      <c r="F56" s="3">
        <f t="shared" si="1"/>
        <v>-1.5583970789845303E-4</v>
      </c>
    </row>
    <row r="57" spans="1:6" x14ac:dyDescent="0.35">
      <c r="A57" s="1">
        <v>44294</v>
      </c>
      <c r="B57" s="19">
        <v>408.51998900000001</v>
      </c>
      <c r="C57" s="20">
        <v>64.129997000000003</v>
      </c>
      <c r="E57" s="3">
        <f t="shared" si="0"/>
        <v>4.7467793575521888E-3</v>
      </c>
      <c r="F57" s="3">
        <f t="shared" si="1"/>
        <v>6.2764318217480852E-3</v>
      </c>
    </row>
    <row r="58" spans="1:6" x14ac:dyDescent="0.35">
      <c r="A58" s="1">
        <v>44293</v>
      </c>
      <c r="B58" s="19">
        <v>406.58999599999999</v>
      </c>
      <c r="C58" s="20">
        <v>63.73</v>
      </c>
      <c r="E58" s="3">
        <f t="shared" si="0"/>
        <v>1.1572958873891093E-3</v>
      </c>
      <c r="F58" s="3">
        <f t="shared" si="1"/>
        <v>-2.3481684040675965E-3</v>
      </c>
    </row>
    <row r="59" spans="1:6" x14ac:dyDescent="0.35">
      <c r="A59" s="1">
        <v>44292</v>
      </c>
      <c r="B59" s="19">
        <v>406.11999500000002</v>
      </c>
      <c r="C59" s="20">
        <v>63.880001</v>
      </c>
      <c r="E59" s="3">
        <f t="shared" si="0"/>
        <v>-5.9058472501904991E-4</v>
      </c>
      <c r="F59" s="3">
        <f t="shared" si="1"/>
        <v>-5.7587392996109044E-3</v>
      </c>
    </row>
    <row r="60" spans="1:6" x14ac:dyDescent="0.35">
      <c r="A60" s="1">
        <v>44291</v>
      </c>
      <c r="B60" s="19">
        <v>406.35998499999999</v>
      </c>
      <c r="C60" s="20">
        <v>64.25</v>
      </c>
      <c r="E60" s="3">
        <f t="shared" si="0"/>
        <v>1.4353112042376992E-2</v>
      </c>
      <c r="F60" s="3">
        <f t="shared" si="1"/>
        <v>1.1014964768134794E-2</v>
      </c>
    </row>
    <row r="61" spans="1:6" x14ac:dyDescent="0.35">
      <c r="A61" s="1">
        <v>44287</v>
      </c>
      <c r="B61" s="19">
        <v>400.60998499999999</v>
      </c>
      <c r="C61" s="20">
        <v>63.549999</v>
      </c>
      <c r="E61" s="3">
        <f t="shared" si="0"/>
        <v>1.0799076881356395E-2</v>
      </c>
      <c r="F61" s="3">
        <f t="shared" si="1"/>
        <v>1.3556586705636642E-2</v>
      </c>
    </row>
    <row r="62" spans="1:6" x14ac:dyDescent="0.35">
      <c r="A62" s="1">
        <v>44286</v>
      </c>
      <c r="B62" s="19">
        <v>396.32998700000002</v>
      </c>
      <c r="C62" s="20">
        <v>62.700001</v>
      </c>
      <c r="E62" s="3">
        <f t="shared" si="0"/>
        <v>4.0533426783200266E-3</v>
      </c>
      <c r="F62" s="3">
        <f t="shared" si="1"/>
        <v>-3.1887754593629136E-4</v>
      </c>
    </row>
    <row r="63" spans="1:6" x14ac:dyDescent="0.35">
      <c r="A63" s="1">
        <v>44285</v>
      </c>
      <c r="B63" s="19">
        <v>394.73001099999999</v>
      </c>
      <c r="C63" s="20">
        <v>62.720001000000003</v>
      </c>
      <c r="E63" s="3">
        <f t="shared" si="0"/>
        <v>-2.6529587211403527E-3</v>
      </c>
      <c r="F63" s="3">
        <f t="shared" si="1"/>
        <v>3.189792612603437E-4</v>
      </c>
    </row>
    <row r="64" spans="1:6" x14ac:dyDescent="0.35">
      <c r="A64" s="1">
        <v>44284</v>
      </c>
      <c r="B64" s="19">
        <v>395.77999899999998</v>
      </c>
      <c r="C64" s="20">
        <v>62.700001</v>
      </c>
      <c r="E64" s="3">
        <f t="shared" si="0"/>
        <v>-5.0510630446953808E-4</v>
      </c>
      <c r="F64" s="3">
        <f t="shared" si="1"/>
        <v>-5.5511182482333998E-3</v>
      </c>
    </row>
    <row r="65" spans="1:6" x14ac:dyDescent="0.35">
      <c r="A65" s="1">
        <v>44281</v>
      </c>
      <c r="B65" s="19">
        <v>395.98001099999999</v>
      </c>
      <c r="C65" s="20">
        <v>63.049999</v>
      </c>
      <c r="E65" s="3">
        <f t="shared" si="0"/>
        <v>1.6114957163511745E-2</v>
      </c>
      <c r="F65" s="3">
        <f t="shared" si="1"/>
        <v>1.6443656560433118E-2</v>
      </c>
    </row>
    <row r="66" spans="1:6" x14ac:dyDescent="0.35">
      <c r="A66" s="1">
        <v>44280</v>
      </c>
      <c r="B66" s="19">
        <v>389.70001200000002</v>
      </c>
      <c r="C66" s="20">
        <v>62.029998999999997</v>
      </c>
      <c r="E66" s="3">
        <f t="shared" si="0"/>
        <v>5.6255756138556823E-3</v>
      </c>
      <c r="F66" s="3">
        <f t="shared" si="1"/>
        <v>6.4903130538647158E-3</v>
      </c>
    </row>
    <row r="67" spans="1:6" x14ac:dyDescent="0.35">
      <c r="A67" s="1">
        <v>44279</v>
      </c>
      <c r="B67" s="19">
        <v>387.51998900000001</v>
      </c>
      <c r="C67" s="20">
        <v>61.630001</v>
      </c>
      <c r="E67" s="3">
        <f t="shared" si="0"/>
        <v>-5.0834685494223208E-3</v>
      </c>
      <c r="F67" s="3">
        <f t="shared" si="1"/>
        <v>-1.0754382195094392E-2</v>
      </c>
    </row>
    <row r="68" spans="1:6" x14ac:dyDescent="0.35">
      <c r="A68" s="1">
        <v>44278</v>
      </c>
      <c r="B68" s="19">
        <v>389.5</v>
      </c>
      <c r="C68" s="20">
        <v>62.299999</v>
      </c>
      <c r="E68" s="3">
        <f t="shared" ref="E68:E131" si="9">(B68/B69)-1</f>
        <v>-7.8707965854534212E-3</v>
      </c>
      <c r="F68" s="3">
        <f t="shared" ref="F68:F131" si="10">(C68/C69)-1</f>
        <v>-1.5175451001437024E-2</v>
      </c>
    </row>
    <row r="69" spans="1:6" x14ac:dyDescent="0.35">
      <c r="A69" s="1">
        <v>44277</v>
      </c>
      <c r="B69" s="19">
        <v>392.58999599999999</v>
      </c>
      <c r="C69" s="20">
        <v>63.259998000000003</v>
      </c>
      <c r="E69" s="3">
        <f t="shared" si="9"/>
        <v>7.9849669101503817E-3</v>
      </c>
      <c r="F69" s="3">
        <f t="shared" si="10"/>
        <v>-2.5228635295762025E-3</v>
      </c>
    </row>
    <row r="70" spans="1:6" x14ac:dyDescent="0.35">
      <c r="A70" s="1">
        <v>44274</v>
      </c>
      <c r="B70" s="19">
        <v>389.48001099999999</v>
      </c>
      <c r="C70" s="20">
        <v>63.419998</v>
      </c>
      <c r="E70" s="3">
        <f t="shared" si="9"/>
        <v>-5.1088176760064608E-3</v>
      </c>
      <c r="F70" s="3">
        <f t="shared" si="10"/>
        <v>5.071315533163645E-3</v>
      </c>
    </row>
    <row r="71" spans="1:6" x14ac:dyDescent="0.35">
      <c r="A71" s="1">
        <v>44273</v>
      </c>
      <c r="B71" s="19">
        <v>391.48001099999999</v>
      </c>
      <c r="C71" s="20">
        <v>63.099997999999999</v>
      </c>
      <c r="E71" s="3">
        <f t="shared" si="9"/>
        <v>-1.454966232317223E-2</v>
      </c>
      <c r="F71" s="3">
        <f t="shared" si="10"/>
        <v>-1.1746280712491175E-2</v>
      </c>
    </row>
    <row r="72" spans="1:6" x14ac:dyDescent="0.35">
      <c r="A72" s="1">
        <v>44272</v>
      </c>
      <c r="B72" s="19">
        <v>397.26001000000002</v>
      </c>
      <c r="C72" s="20">
        <v>63.849997999999999</v>
      </c>
      <c r="E72" s="3">
        <f t="shared" si="9"/>
        <v>3.4098809991172097E-3</v>
      </c>
      <c r="F72" s="3">
        <f t="shared" si="10"/>
        <v>4.0886617392670299E-3</v>
      </c>
    </row>
    <row r="73" spans="1:6" x14ac:dyDescent="0.35">
      <c r="A73" s="1">
        <v>44271</v>
      </c>
      <c r="B73" s="19">
        <v>395.91000400000001</v>
      </c>
      <c r="C73" s="20">
        <v>63.59</v>
      </c>
      <c r="E73" s="3">
        <f t="shared" si="9"/>
        <v>-1.2613203374151061E-3</v>
      </c>
      <c r="F73" s="3">
        <f t="shared" si="10"/>
        <v>2.3644546400449773E-3</v>
      </c>
    </row>
    <row r="74" spans="1:6" x14ac:dyDescent="0.35">
      <c r="A74" s="1">
        <v>44270</v>
      </c>
      <c r="B74" s="19">
        <v>396.41000400000001</v>
      </c>
      <c r="C74" s="20">
        <v>63.439999</v>
      </c>
      <c r="E74" s="3">
        <f t="shared" si="9"/>
        <v>5.9635741052812552E-3</v>
      </c>
      <c r="F74" s="3">
        <f t="shared" si="10"/>
        <v>2.0533564673297366E-3</v>
      </c>
    </row>
    <row r="75" spans="1:6" x14ac:dyDescent="0.35">
      <c r="A75" s="1">
        <v>44267</v>
      </c>
      <c r="B75" s="19">
        <v>394.05999800000001</v>
      </c>
      <c r="C75" s="20">
        <v>63.310001</v>
      </c>
      <c r="E75" s="3">
        <f t="shared" si="9"/>
        <v>1.3467816973211644E-3</v>
      </c>
      <c r="F75" s="3">
        <f t="shared" si="10"/>
        <v>-3.1490632388305739E-3</v>
      </c>
    </row>
    <row r="76" spans="1:6" x14ac:dyDescent="0.35">
      <c r="A76" s="1">
        <v>44266</v>
      </c>
      <c r="B76" s="19">
        <v>393.52999899999998</v>
      </c>
      <c r="C76" s="20">
        <v>63.509998000000003</v>
      </c>
      <c r="E76" s="3">
        <f t="shared" si="9"/>
        <v>1.0139155325758376E-2</v>
      </c>
      <c r="F76" s="3">
        <f t="shared" si="10"/>
        <v>1.4050726264558167E-2</v>
      </c>
    </row>
    <row r="77" spans="1:6" x14ac:dyDescent="0.35">
      <c r="A77" s="1">
        <v>44265</v>
      </c>
      <c r="B77" s="19">
        <v>389.57998700000002</v>
      </c>
      <c r="C77" s="20">
        <v>62.630001</v>
      </c>
      <c r="E77" s="3">
        <f t="shared" si="9"/>
        <v>6.2245884729714707E-3</v>
      </c>
      <c r="F77" s="3">
        <f t="shared" si="10"/>
        <v>2.7217739788947259E-3</v>
      </c>
    </row>
    <row r="78" spans="1:6" x14ac:dyDescent="0.35">
      <c r="A78" s="1">
        <v>44264</v>
      </c>
      <c r="B78" s="19">
        <v>387.17001299999998</v>
      </c>
      <c r="C78" s="20">
        <v>62.459999000000003</v>
      </c>
      <c r="E78" s="3">
        <f t="shared" si="9"/>
        <v>1.427751227528673E-2</v>
      </c>
      <c r="F78" s="3">
        <f t="shared" si="10"/>
        <v>1.5444659907158487E-2</v>
      </c>
    </row>
    <row r="79" spans="1:6" x14ac:dyDescent="0.35">
      <c r="A79" s="1">
        <v>44263</v>
      </c>
      <c r="B79" s="19">
        <v>381.72000100000002</v>
      </c>
      <c r="C79" s="20">
        <v>61.509998000000003</v>
      </c>
      <c r="E79" s="3">
        <f t="shared" si="9"/>
        <v>-4.9787659335978063E-3</v>
      </c>
      <c r="F79" s="3">
        <f t="shared" si="10"/>
        <v>-1.0456917631917584E-2</v>
      </c>
    </row>
    <row r="80" spans="1:6" x14ac:dyDescent="0.35">
      <c r="A80" s="1">
        <v>44260</v>
      </c>
      <c r="B80" s="19">
        <v>383.63000499999998</v>
      </c>
      <c r="C80" s="20">
        <v>62.16</v>
      </c>
      <c r="E80" s="3">
        <f t="shared" si="9"/>
        <v>1.8396582902152847E-2</v>
      </c>
      <c r="F80" s="3">
        <f t="shared" si="10"/>
        <v>7.4554131692801118E-3</v>
      </c>
    </row>
    <row r="81" spans="1:6" x14ac:dyDescent="0.35">
      <c r="A81" s="1">
        <v>44259</v>
      </c>
      <c r="B81" s="19">
        <v>376.70001200000002</v>
      </c>
      <c r="C81" s="20">
        <v>61.700001</v>
      </c>
      <c r="E81" s="3">
        <f t="shared" si="9"/>
        <v>-1.2374812120831136E-2</v>
      </c>
      <c r="F81" s="3">
        <f t="shared" si="10"/>
        <v>-1.2799984000000042E-2</v>
      </c>
    </row>
    <row r="82" spans="1:6" x14ac:dyDescent="0.35">
      <c r="A82" s="1">
        <v>44258</v>
      </c>
      <c r="B82" s="19">
        <v>381.42001299999998</v>
      </c>
      <c r="C82" s="20">
        <v>62.5</v>
      </c>
      <c r="E82" s="3">
        <f t="shared" si="9"/>
        <v>-1.3245707768377524E-2</v>
      </c>
      <c r="F82" s="3">
        <f t="shared" si="10"/>
        <v>-4.7770542161951202E-3</v>
      </c>
    </row>
    <row r="83" spans="1:6" x14ac:dyDescent="0.35">
      <c r="A83" s="1">
        <v>44257</v>
      </c>
      <c r="B83" s="19">
        <v>386.540009</v>
      </c>
      <c r="C83" s="20">
        <v>62.799999</v>
      </c>
      <c r="E83" s="3">
        <f t="shared" si="9"/>
        <v>-7.8032191114582039E-3</v>
      </c>
      <c r="F83" s="3">
        <f t="shared" si="10"/>
        <v>-3.9651071207789101E-3</v>
      </c>
    </row>
    <row r="84" spans="1:6" x14ac:dyDescent="0.35">
      <c r="A84" s="1">
        <v>44256</v>
      </c>
      <c r="B84" s="19">
        <v>389.57998700000002</v>
      </c>
      <c r="C84" s="20">
        <v>63.049999</v>
      </c>
      <c r="E84" s="3">
        <f t="shared" si="9"/>
        <v>2.4240199715014787E-2</v>
      </c>
      <c r="F84" s="3">
        <f t="shared" si="10"/>
        <v>2.188003206029121E-2</v>
      </c>
    </row>
    <row r="85" spans="1:6" x14ac:dyDescent="0.35">
      <c r="A85" s="1">
        <v>44253</v>
      </c>
      <c r="B85" s="19">
        <v>380.35998499999999</v>
      </c>
      <c r="C85" s="20">
        <v>61.700001</v>
      </c>
      <c r="E85" s="3">
        <f t="shared" si="9"/>
        <v>-5.1526222556014245E-3</v>
      </c>
      <c r="F85" s="3">
        <f t="shared" si="10"/>
        <v>-1.3904411059613264E-2</v>
      </c>
    </row>
    <row r="86" spans="1:6" x14ac:dyDescent="0.35">
      <c r="A86" s="1">
        <v>44252</v>
      </c>
      <c r="B86" s="19">
        <v>382.32998700000002</v>
      </c>
      <c r="C86" s="20">
        <v>62.57</v>
      </c>
      <c r="E86" s="3">
        <f t="shared" si="9"/>
        <v>-2.4095776259166146E-2</v>
      </c>
      <c r="F86" s="3">
        <f t="shared" si="10"/>
        <v>-1.8047724136099785E-2</v>
      </c>
    </row>
    <row r="87" spans="1:6" x14ac:dyDescent="0.35">
      <c r="A87" s="1">
        <v>44251</v>
      </c>
      <c r="B87" s="19">
        <v>391.76998900000001</v>
      </c>
      <c r="C87" s="20">
        <v>63.720001000000003</v>
      </c>
      <c r="E87" s="3">
        <f t="shared" si="9"/>
        <v>1.1019326451612965E-2</v>
      </c>
      <c r="F87" s="3">
        <f t="shared" si="10"/>
        <v>3.1397173761438246E-4</v>
      </c>
    </row>
    <row r="88" spans="1:6" x14ac:dyDescent="0.35">
      <c r="A88" s="1">
        <v>44250</v>
      </c>
      <c r="B88" s="19">
        <v>387.5</v>
      </c>
      <c r="C88" s="20">
        <v>63.700001</v>
      </c>
      <c r="E88" s="3">
        <f t="shared" si="9"/>
        <v>1.2143787334686351E-3</v>
      </c>
      <c r="F88" s="3">
        <f t="shared" si="10"/>
        <v>2.5180987957491574E-3</v>
      </c>
    </row>
    <row r="89" spans="1:6" x14ac:dyDescent="0.35">
      <c r="A89" s="1">
        <v>44249</v>
      </c>
      <c r="B89" s="19">
        <v>387.02999899999998</v>
      </c>
      <c r="C89" s="20">
        <v>63.540000999999997</v>
      </c>
      <c r="E89" s="3">
        <f t="shared" si="9"/>
        <v>-7.6917160415652663E-3</v>
      </c>
      <c r="F89" s="3">
        <f t="shared" si="10"/>
        <v>-1.0588601516838936E-2</v>
      </c>
    </row>
    <row r="90" spans="1:6" x14ac:dyDescent="0.35">
      <c r="A90" s="1">
        <v>44246</v>
      </c>
      <c r="B90" s="19">
        <v>390.02999899999998</v>
      </c>
      <c r="C90" s="20">
        <v>64.220000999999996</v>
      </c>
      <c r="E90" s="3">
        <f t="shared" si="9"/>
        <v>-1.7659756302059737E-3</v>
      </c>
      <c r="F90" s="3">
        <f t="shared" si="10"/>
        <v>5.6373315747364483E-3</v>
      </c>
    </row>
    <row r="91" spans="1:6" x14ac:dyDescent="0.35">
      <c r="A91" s="1">
        <v>44245</v>
      </c>
      <c r="B91" s="19">
        <v>390.72000100000002</v>
      </c>
      <c r="C91" s="20">
        <v>63.860000999999997</v>
      </c>
      <c r="E91" s="3">
        <f t="shared" si="9"/>
        <v>-4.2560053420318544E-3</v>
      </c>
      <c r="F91" s="3">
        <f t="shared" si="10"/>
        <v>-8.3851084352450922E-3</v>
      </c>
    </row>
    <row r="92" spans="1:6" x14ac:dyDescent="0.35">
      <c r="A92" s="1">
        <v>44244</v>
      </c>
      <c r="B92" s="19">
        <v>392.39001500000001</v>
      </c>
      <c r="C92" s="20">
        <v>64.400002000000001</v>
      </c>
      <c r="E92" s="3">
        <f t="shared" si="9"/>
        <v>2.294850949626781E-4</v>
      </c>
      <c r="F92" s="3">
        <f t="shared" si="10"/>
        <v>-4.3289734075449005E-3</v>
      </c>
    </row>
    <row r="93" spans="1:6" x14ac:dyDescent="0.35">
      <c r="A93" s="1">
        <v>44243</v>
      </c>
      <c r="B93" s="19">
        <v>392.29998799999998</v>
      </c>
      <c r="C93" s="20">
        <v>64.680000000000007</v>
      </c>
      <c r="E93" s="3">
        <f t="shared" si="9"/>
        <v>-8.6600190253161013E-4</v>
      </c>
      <c r="F93" s="3">
        <f t="shared" si="10"/>
        <v>4.5038205389629216E-3</v>
      </c>
    </row>
    <row r="94" spans="1:6" x14ac:dyDescent="0.35">
      <c r="A94" s="1">
        <v>44239</v>
      </c>
      <c r="B94" s="19">
        <v>392.64001500000001</v>
      </c>
      <c r="C94" s="20">
        <v>64.389999000000003</v>
      </c>
      <c r="E94" s="3">
        <f t="shared" si="9"/>
        <v>4.9397866562364001E-3</v>
      </c>
      <c r="F94" s="3">
        <f t="shared" si="10"/>
        <v>4.8376559039435829E-3</v>
      </c>
    </row>
    <row r="95" spans="1:6" x14ac:dyDescent="0.35">
      <c r="A95" s="1">
        <v>44238</v>
      </c>
      <c r="B95" s="19">
        <v>390.709991</v>
      </c>
      <c r="C95" s="20">
        <v>64.080001999999993</v>
      </c>
      <c r="E95" s="3">
        <f t="shared" si="9"/>
        <v>1.6150636305265476E-3</v>
      </c>
      <c r="F95" s="3">
        <f t="shared" si="10"/>
        <v>7.547232941736759E-3</v>
      </c>
    </row>
    <row r="96" spans="1:6" x14ac:dyDescent="0.35">
      <c r="A96" s="1">
        <v>44237</v>
      </c>
      <c r="B96" s="19">
        <v>390.07998700000002</v>
      </c>
      <c r="C96" s="20">
        <v>63.599997999999999</v>
      </c>
      <c r="E96" s="3">
        <f t="shared" si="9"/>
        <v>-4.3565150544522258E-4</v>
      </c>
      <c r="F96" s="3">
        <f t="shared" si="10"/>
        <v>-1.2563128140703483E-3</v>
      </c>
    </row>
    <row r="97" spans="1:6" x14ac:dyDescent="0.35">
      <c r="A97" s="1">
        <v>44236</v>
      </c>
      <c r="B97" s="19">
        <v>390.25</v>
      </c>
      <c r="C97" s="20">
        <v>63.68</v>
      </c>
      <c r="E97" s="3">
        <f t="shared" si="9"/>
        <v>-6.658216008342821E-4</v>
      </c>
      <c r="F97" s="3">
        <f t="shared" si="10"/>
        <v>6.798418972332021E-3</v>
      </c>
    </row>
    <row r="98" spans="1:6" x14ac:dyDescent="0.35">
      <c r="A98" s="1">
        <v>44235</v>
      </c>
      <c r="B98" s="19">
        <v>390.51001000000002</v>
      </c>
      <c r="C98" s="20">
        <v>63.25</v>
      </c>
      <c r="E98" s="3">
        <f t="shared" si="9"/>
        <v>7.2219418250689671E-3</v>
      </c>
      <c r="F98" s="3">
        <f t="shared" si="10"/>
        <v>6.2042474355035182E-3</v>
      </c>
    </row>
    <row r="99" spans="1:6" x14ac:dyDescent="0.35">
      <c r="A99" s="1">
        <v>44232</v>
      </c>
      <c r="B99" s="19">
        <v>387.709991</v>
      </c>
      <c r="C99" s="20">
        <v>62.860000999999997</v>
      </c>
      <c r="E99" s="3">
        <f t="shared" si="9"/>
        <v>3.9358579769759316E-3</v>
      </c>
      <c r="F99" s="3">
        <f t="shared" si="10"/>
        <v>6.8877302578886912E-3</v>
      </c>
    </row>
    <row r="100" spans="1:6" x14ac:dyDescent="0.35">
      <c r="A100" s="1">
        <v>44231</v>
      </c>
      <c r="B100" s="19">
        <v>386.19000199999999</v>
      </c>
      <c r="C100" s="20">
        <v>62.43</v>
      </c>
      <c r="E100" s="3">
        <f t="shared" si="9"/>
        <v>1.1365708869466307E-2</v>
      </c>
      <c r="F100" s="3">
        <f t="shared" si="10"/>
        <v>9.6201701077469615E-4</v>
      </c>
    </row>
    <row r="101" spans="1:6" x14ac:dyDescent="0.35">
      <c r="A101" s="1">
        <v>44230</v>
      </c>
      <c r="B101" s="19">
        <v>381.85000600000001</v>
      </c>
      <c r="C101" s="20">
        <v>62.369999</v>
      </c>
      <c r="E101" s="3">
        <f t="shared" si="9"/>
        <v>7.8631374508142393E-4</v>
      </c>
      <c r="F101" s="3">
        <f t="shared" si="10"/>
        <v>3.7013196604653853E-3</v>
      </c>
    </row>
    <row r="102" spans="1:6" x14ac:dyDescent="0.35">
      <c r="A102" s="1">
        <v>44229</v>
      </c>
      <c r="B102" s="19">
        <v>381.54998799999998</v>
      </c>
      <c r="C102" s="20">
        <v>62.139999000000003</v>
      </c>
      <c r="E102" s="3">
        <f t="shared" si="9"/>
        <v>1.4140224980617067E-2</v>
      </c>
      <c r="F102" s="3">
        <f t="shared" si="10"/>
        <v>1.2052068011333406E-2</v>
      </c>
    </row>
    <row r="103" spans="1:6" x14ac:dyDescent="0.35">
      <c r="A103" s="1">
        <v>44228</v>
      </c>
      <c r="B103" s="19">
        <v>376.23001099999999</v>
      </c>
      <c r="C103" s="20">
        <v>61.400002000000001</v>
      </c>
      <c r="E103" s="3">
        <f t="shared" si="9"/>
        <v>1.6645509994005048E-2</v>
      </c>
      <c r="F103" s="3">
        <f t="shared" si="10"/>
        <v>1.8073304293263037E-2</v>
      </c>
    </row>
    <row r="104" spans="1:6" x14ac:dyDescent="0.35">
      <c r="A104" s="1">
        <v>44225</v>
      </c>
      <c r="B104" s="19">
        <v>370.07000699999998</v>
      </c>
      <c r="C104" s="20">
        <v>60.310001</v>
      </c>
      <c r="E104" s="3">
        <f t="shared" si="9"/>
        <v>-2.0019590339491189E-2</v>
      </c>
      <c r="F104" s="3">
        <f t="shared" si="10"/>
        <v>-2.3161661057283345E-2</v>
      </c>
    </row>
    <row r="105" spans="1:6" x14ac:dyDescent="0.35">
      <c r="A105" s="1">
        <v>44224</v>
      </c>
      <c r="B105" s="19">
        <v>377.63000499999998</v>
      </c>
      <c r="C105" s="20">
        <v>61.740001999999997</v>
      </c>
      <c r="E105" s="3">
        <f t="shared" si="9"/>
        <v>8.6002002232823394E-3</v>
      </c>
      <c r="F105" s="3">
        <f t="shared" si="10"/>
        <v>7.0135539550879589E-3</v>
      </c>
    </row>
    <row r="106" spans="1:6" x14ac:dyDescent="0.35">
      <c r="A106" s="1">
        <v>44223</v>
      </c>
      <c r="B106" s="19">
        <v>374.41000400000001</v>
      </c>
      <c r="C106" s="20">
        <v>61.310001</v>
      </c>
      <c r="E106" s="3">
        <f t="shared" si="9"/>
        <v>-2.4440461658812973E-2</v>
      </c>
      <c r="F106" s="3">
        <f t="shared" si="10"/>
        <v>-2.3259502947267863E-2</v>
      </c>
    </row>
    <row r="107" spans="1:6" x14ac:dyDescent="0.35">
      <c r="A107" s="1">
        <v>44222</v>
      </c>
      <c r="B107" s="19">
        <v>383.790009</v>
      </c>
      <c r="C107" s="20">
        <v>62.77</v>
      </c>
      <c r="E107" s="3">
        <f t="shared" si="9"/>
        <v>-1.5609302442468609E-3</v>
      </c>
      <c r="F107" s="3">
        <f t="shared" si="10"/>
        <v>-1.9080776261420906E-3</v>
      </c>
    </row>
    <row r="108" spans="1:6" x14ac:dyDescent="0.35">
      <c r="A108" s="1">
        <v>44221</v>
      </c>
      <c r="B108" s="19">
        <v>384.39001500000001</v>
      </c>
      <c r="C108" s="20">
        <v>62.889999000000003</v>
      </c>
      <c r="E108" s="3">
        <f t="shared" si="9"/>
        <v>3.9438204666759624E-3</v>
      </c>
      <c r="F108" s="3">
        <f t="shared" si="10"/>
        <v>1.4331210419287199E-3</v>
      </c>
    </row>
    <row r="109" spans="1:6" x14ac:dyDescent="0.35">
      <c r="A109" s="1">
        <v>44218</v>
      </c>
      <c r="B109" s="19">
        <v>382.88000499999998</v>
      </c>
      <c r="C109" s="20">
        <v>62.799999</v>
      </c>
      <c r="E109" s="3">
        <f t="shared" si="9"/>
        <v>-3.5394155616129686E-3</v>
      </c>
      <c r="F109" s="3">
        <f t="shared" si="10"/>
        <v>-6.8005851652696014E-3</v>
      </c>
    </row>
    <row r="110" spans="1:6" x14ac:dyDescent="0.35">
      <c r="A110" s="1">
        <v>44217</v>
      </c>
      <c r="B110" s="19">
        <v>384.23998999999998</v>
      </c>
      <c r="C110" s="20">
        <v>63.23</v>
      </c>
      <c r="E110" s="3">
        <f t="shared" si="9"/>
        <v>9.1165434453910343E-4</v>
      </c>
      <c r="F110" s="3">
        <f t="shared" si="10"/>
        <v>1.2667933090484418E-3</v>
      </c>
    </row>
    <row r="111" spans="1:6" x14ac:dyDescent="0.35">
      <c r="A111" s="1">
        <v>44216</v>
      </c>
      <c r="B111" s="19">
        <v>383.89001500000001</v>
      </c>
      <c r="C111" s="20">
        <v>63.150002000000001</v>
      </c>
      <c r="E111" s="3">
        <f t="shared" si="9"/>
        <v>1.3838692943436426E-2</v>
      </c>
      <c r="F111" s="3">
        <f t="shared" si="10"/>
        <v>1.0885240741391966E-2</v>
      </c>
    </row>
    <row r="112" spans="1:6" x14ac:dyDescent="0.35">
      <c r="A112" s="1">
        <v>44215</v>
      </c>
      <c r="B112" s="19">
        <v>378.64999399999999</v>
      </c>
      <c r="C112" s="20">
        <v>62.470001000000003</v>
      </c>
      <c r="E112" s="3">
        <f t="shared" si="9"/>
        <v>7.8519614207517296E-3</v>
      </c>
      <c r="F112" s="3">
        <f t="shared" si="10"/>
        <v>1.0024301051715589E-2</v>
      </c>
    </row>
    <row r="113" spans="1:6" x14ac:dyDescent="0.35">
      <c r="A113" s="1">
        <v>44211</v>
      </c>
      <c r="B113" s="19">
        <v>375.70001200000002</v>
      </c>
      <c r="C113" s="20">
        <v>61.849997999999999</v>
      </c>
      <c r="E113" s="3">
        <f t="shared" si="9"/>
        <v>-7.292657257395474E-3</v>
      </c>
      <c r="F113" s="3">
        <f t="shared" si="10"/>
        <v>-1.5284237935293099E-2</v>
      </c>
    </row>
    <row r="114" spans="1:6" x14ac:dyDescent="0.35">
      <c r="A114" s="1">
        <v>44210</v>
      </c>
      <c r="B114" s="19">
        <v>378.459991</v>
      </c>
      <c r="C114" s="20">
        <v>62.810001</v>
      </c>
      <c r="E114" s="3">
        <f t="shared" si="9"/>
        <v>-3.501982591648467E-3</v>
      </c>
      <c r="F114" s="3">
        <f t="shared" si="10"/>
        <v>8.8339707302913517E-3</v>
      </c>
    </row>
    <row r="115" spans="1:6" x14ac:dyDescent="0.35">
      <c r="A115" s="1">
        <v>44209</v>
      </c>
      <c r="B115" s="19">
        <v>379.790009</v>
      </c>
      <c r="C115" s="20">
        <v>62.259998000000003</v>
      </c>
      <c r="E115" s="3">
        <f t="shared" si="9"/>
        <v>2.6929799868595783E-3</v>
      </c>
      <c r="F115" s="3">
        <f t="shared" si="10"/>
        <v>-1.6062309298214839E-4</v>
      </c>
    </row>
    <row r="116" spans="1:6" x14ac:dyDescent="0.35">
      <c r="A116" s="1">
        <v>44208</v>
      </c>
      <c r="B116" s="19">
        <v>378.76998900000001</v>
      </c>
      <c r="C116" s="20">
        <v>62.27</v>
      </c>
      <c r="E116" s="3">
        <f t="shared" si="9"/>
        <v>2.1122025819941825E-4</v>
      </c>
      <c r="F116" s="3">
        <f t="shared" si="10"/>
        <v>5.1654397874829616E-3</v>
      </c>
    </row>
    <row r="117" spans="1:6" x14ac:dyDescent="0.35">
      <c r="A117" s="1">
        <v>44207</v>
      </c>
      <c r="B117" s="19">
        <v>378.69000199999999</v>
      </c>
      <c r="C117" s="20">
        <v>61.950001</v>
      </c>
      <c r="E117" s="3">
        <f t="shared" si="9"/>
        <v>-6.7408276047624671E-3</v>
      </c>
      <c r="F117" s="3">
        <f t="shared" si="10"/>
        <v>-1.3220739299470097E-2</v>
      </c>
    </row>
    <row r="118" spans="1:6" x14ac:dyDescent="0.35">
      <c r="A118" s="1">
        <v>44204</v>
      </c>
      <c r="B118" s="19">
        <v>381.26001000000002</v>
      </c>
      <c r="C118" s="20">
        <v>62.779998999999997</v>
      </c>
      <c r="E118" s="3">
        <f t="shared" si="9"/>
        <v>5.6977155521331646E-3</v>
      </c>
      <c r="F118" s="3">
        <f t="shared" si="10"/>
        <v>1.2743942160221344E-2</v>
      </c>
    </row>
    <row r="119" spans="1:6" x14ac:dyDescent="0.35">
      <c r="A119" s="1">
        <v>44203</v>
      </c>
      <c r="B119" s="19">
        <v>379.10000600000001</v>
      </c>
      <c r="C119" s="20">
        <v>61.990001999999997</v>
      </c>
      <c r="E119" s="3">
        <f t="shared" si="9"/>
        <v>1.4857497465640357E-2</v>
      </c>
      <c r="F119" s="3">
        <f t="shared" si="10"/>
        <v>4.2119228900048267E-3</v>
      </c>
    </row>
    <row r="120" spans="1:6" x14ac:dyDescent="0.35">
      <c r="A120" s="1">
        <v>44202</v>
      </c>
      <c r="B120" s="19">
        <v>373.54998799999998</v>
      </c>
      <c r="C120" s="20">
        <v>61.73</v>
      </c>
      <c r="E120" s="3">
        <f t="shared" si="9"/>
        <v>5.9785125837412689E-3</v>
      </c>
      <c r="F120" s="3">
        <f t="shared" si="10"/>
        <v>5.3745600855190645E-3</v>
      </c>
    </row>
    <row r="121" spans="1:6" x14ac:dyDescent="0.35">
      <c r="A121" s="1">
        <v>44201</v>
      </c>
      <c r="B121" s="19">
        <v>371.32998700000002</v>
      </c>
      <c r="C121" s="20">
        <v>61.400002000000001</v>
      </c>
      <c r="E121" s="3">
        <f t="shared" si="9"/>
        <v>6.8873286640473985E-3</v>
      </c>
      <c r="F121" s="3">
        <f t="shared" si="10"/>
        <v>1.4540680766688574E-2</v>
      </c>
    </row>
    <row r="122" spans="1:6" x14ac:dyDescent="0.35">
      <c r="A122" s="1">
        <v>44200</v>
      </c>
      <c r="B122" s="19">
        <v>368.790009</v>
      </c>
      <c r="C122" s="20">
        <v>60.52</v>
      </c>
      <c r="E122" s="3">
        <f t="shared" si="9"/>
        <v>-1.3613982914116973E-2</v>
      </c>
      <c r="F122" s="3">
        <f t="shared" si="10"/>
        <v>5.9840425531916264E-3</v>
      </c>
    </row>
    <row r="123" spans="1:6" x14ac:dyDescent="0.35">
      <c r="A123" s="1">
        <v>44196</v>
      </c>
      <c r="B123" s="19">
        <v>373.88000499999998</v>
      </c>
      <c r="C123" s="20">
        <v>60.16</v>
      </c>
      <c r="E123" s="3">
        <f t="shared" si="9"/>
        <v>5.0808222016942572E-3</v>
      </c>
      <c r="F123" s="3">
        <f t="shared" si="10"/>
        <v>-6.4409414771419149E-3</v>
      </c>
    </row>
    <row r="124" spans="1:6" x14ac:dyDescent="0.35">
      <c r="A124" s="1">
        <v>44195</v>
      </c>
      <c r="B124" s="19">
        <v>371.98998999999998</v>
      </c>
      <c r="C124" s="20">
        <v>60.549999</v>
      </c>
      <c r="E124" s="3">
        <f t="shared" si="9"/>
        <v>1.4267996899832713E-3</v>
      </c>
      <c r="F124" s="3">
        <f t="shared" si="10"/>
        <v>5.4798737050834045E-3</v>
      </c>
    </row>
    <row r="125" spans="1:6" x14ac:dyDescent="0.35">
      <c r="A125" s="1">
        <v>44194</v>
      </c>
      <c r="B125" s="19">
        <v>371.459991</v>
      </c>
      <c r="C125" s="20">
        <v>60.220001000000003</v>
      </c>
      <c r="E125" s="3">
        <f t="shared" si="9"/>
        <v>-1.9077893844176019E-3</v>
      </c>
      <c r="F125" s="3">
        <f t="shared" si="10"/>
        <v>8.372404414393797E-3</v>
      </c>
    </row>
    <row r="126" spans="1:6" x14ac:dyDescent="0.35">
      <c r="A126" s="1">
        <v>44193</v>
      </c>
      <c r="B126" s="19">
        <v>372.17001299999998</v>
      </c>
      <c r="C126" s="20">
        <v>59.720001000000003</v>
      </c>
      <c r="E126" s="3">
        <f t="shared" si="9"/>
        <v>8.590821138211302E-3</v>
      </c>
      <c r="F126" s="3">
        <f t="shared" si="10"/>
        <v>6.0646899247862596E-3</v>
      </c>
    </row>
    <row r="127" spans="1:6" x14ac:dyDescent="0.35">
      <c r="A127" s="1">
        <v>44189</v>
      </c>
      <c r="B127" s="19">
        <v>369</v>
      </c>
      <c r="C127" s="20">
        <v>59.360000999999997</v>
      </c>
      <c r="E127" s="3">
        <f t="shared" si="9"/>
        <v>3.8903963129941488E-3</v>
      </c>
      <c r="F127" s="3">
        <f t="shared" si="10"/>
        <v>5.0562951270416434E-4</v>
      </c>
    </row>
    <row r="128" spans="1:6" x14ac:dyDescent="0.35">
      <c r="A128" s="1">
        <v>44188</v>
      </c>
      <c r="B128" s="19">
        <v>367.57000699999998</v>
      </c>
      <c r="C128" s="20">
        <v>59.330002</v>
      </c>
      <c r="E128" s="3">
        <f t="shared" si="9"/>
        <v>8.98641240024034E-4</v>
      </c>
      <c r="F128" s="3">
        <f t="shared" si="10"/>
        <v>9.356975320806038E-3</v>
      </c>
    </row>
    <row r="129" spans="1:6" x14ac:dyDescent="0.35">
      <c r="A129" s="1">
        <v>44187</v>
      </c>
      <c r="B129" s="19">
        <v>367.23998999999998</v>
      </c>
      <c r="C129" s="20">
        <v>58.779998999999997</v>
      </c>
      <c r="E129" s="3">
        <f t="shared" si="9"/>
        <v>-1.6854102791311609E-3</v>
      </c>
      <c r="F129" s="3">
        <f t="shared" si="10"/>
        <v>-2.8838337085016486E-3</v>
      </c>
    </row>
    <row r="130" spans="1:6" x14ac:dyDescent="0.35">
      <c r="A130" s="1">
        <v>44186</v>
      </c>
      <c r="B130" s="19">
        <v>367.85998499999999</v>
      </c>
      <c r="C130" s="20">
        <v>58.950001</v>
      </c>
      <c r="E130" s="3">
        <f t="shared" si="9"/>
        <v>-3.5755133675405837E-3</v>
      </c>
      <c r="F130" s="3">
        <f t="shared" si="10"/>
        <v>-2.2063669908156336E-2</v>
      </c>
    </row>
    <row r="131" spans="1:6" x14ac:dyDescent="0.35">
      <c r="A131" s="1">
        <v>44183</v>
      </c>
      <c r="B131" s="19">
        <v>369.17999300000002</v>
      </c>
      <c r="C131" s="20">
        <v>60.279998999999997</v>
      </c>
      <c r="E131" s="3">
        <f t="shared" si="9"/>
        <v>-8.22049506287581E-3</v>
      </c>
      <c r="F131" s="3">
        <f t="shared" si="10"/>
        <v>-3.9656477197621554E-3</v>
      </c>
    </row>
    <row r="132" spans="1:6" x14ac:dyDescent="0.35">
      <c r="A132" s="1">
        <v>44182</v>
      </c>
      <c r="B132" s="19">
        <v>372.23998999999998</v>
      </c>
      <c r="C132" s="20">
        <v>60.52</v>
      </c>
      <c r="E132" s="3">
        <f t="shared" ref="E132:E195" si="11">(B132/B133)-1</f>
        <v>5.5919629556810957E-3</v>
      </c>
      <c r="F132" s="3">
        <f t="shared" ref="F132:F195" si="12">(C132/C133)-1</f>
        <v>6.988386255853074E-3</v>
      </c>
    </row>
    <row r="133" spans="1:6" x14ac:dyDescent="0.35">
      <c r="A133" s="1">
        <v>44181</v>
      </c>
      <c r="B133" s="19">
        <v>370.17001299999998</v>
      </c>
      <c r="C133" s="20">
        <v>60.099997999999999</v>
      </c>
      <c r="E133" s="3">
        <f t="shared" si="11"/>
        <v>1.5693525427566968E-3</v>
      </c>
      <c r="F133" s="3">
        <f t="shared" si="12"/>
        <v>2.5020349874556036E-3</v>
      </c>
    </row>
    <row r="134" spans="1:6" x14ac:dyDescent="0.35">
      <c r="A134" s="1">
        <v>44180</v>
      </c>
      <c r="B134" s="19">
        <v>369.58999599999999</v>
      </c>
      <c r="C134" s="20">
        <v>59.950001</v>
      </c>
      <c r="E134" s="3">
        <f t="shared" si="11"/>
        <v>1.3519420682066352E-2</v>
      </c>
      <c r="F134" s="3">
        <f t="shared" si="12"/>
        <v>1.0790760229459462E-2</v>
      </c>
    </row>
    <row r="135" spans="1:6" x14ac:dyDescent="0.35">
      <c r="A135" s="1">
        <v>44179</v>
      </c>
      <c r="B135" s="19">
        <v>364.66000400000001</v>
      </c>
      <c r="C135" s="20">
        <v>59.310001</v>
      </c>
      <c r="E135" s="3">
        <f t="shared" si="11"/>
        <v>-4.4771609438326587E-3</v>
      </c>
      <c r="F135" s="3">
        <f t="shared" si="12"/>
        <v>1.6866779373803098E-4</v>
      </c>
    </row>
    <row r="136" spans="1:6" x14ac:dyDescent="0.35">
      <c r="A136" s="1">
        <v>44176</v>
      </c>
      <c r="B136" s="19">
        <v>366.29998799999998</v>
      </c>
      <c r="C136" s="20">
        <v>59.299999</v>
      </c>
      <c r="E136" s="3">
        <f t="shared" si="11"/>
        <v>-1.1725874269941094E-3</v>
      </c>
      <c r="F136" s="3">
        <f t="shared" si="12"/>
        <v>-4.866605135089852E-3</v>
      </c>
    </row>
    <row r="137" spans="1:6" x14ac:dyDescent="0.35">
      <c r="A137" s="1">
        <v>44175</v>
      </c>
      <c r="B137" s="19">
        <v>366.73001099999999</v>
      </c>
      <c r="C137" s="20">
        <v>59.59</v>
      </c>
      <c r="E137" s="3">
        <f t="shared" si="11"/>
        <v>-3.2709553778775824E-4</v>
      </c>
      <c r="F137" s="3">
        <f t="shared" si="12"/>
        <v>4.382234809296115E-3</v>
      </c>
    </row>
    <row r="138" spans="1:6" x14ac:dyDescent="0.35">
      <c r="A138" s="1">
        <v>44174</v>
      </c>
      <c r="B138" s="19">
        <v>366.85000600000001</v>
      </c>
      <c r="C138" s="20">
        <v>59.330002</v>
      </c>
      <c r="E138" s="3">
        <f t="shared" si="11"/>
        <v>-8.9688707442652227E-3</v>
      </c>
      <c r="F138" s="3">
        <f t="shared" si="12"/>
        <v>-1.1784511387726848E-3</v>
      </c>
    </row>
    <row r="139" spans="1:6" x14ac:dyDescent="0.35">
      <c r="A139" s="1">
        <v>44173</v>
      </c>
      <c r="B139" s="19">
        <v>370.17001299999998</v>
      </c>
      <c r="C139" s="20">
        <v>59.400002000000001</v>
      </c>
      <c r="E139" s="3">
        <f t="shared" si="11"/>
        <v>2.9261616725044792E-3</v>
      </c>
      <c r="F139" s="3">
        <f t="shared" si="12"/>
        <v>2.5316793248946201E-3</v>
      </c>
    </row>
    <row r="140" spans="1:6" x14ac:dyDescent="0.35">
      <c r="A140" s="1">
        <v>44172</v>
      </c>
      <c r="B140" s="19">
        <v>369.08999599999999</v>
      </c>
      <c r="C140" s="20">
        <v>59.25</v>
      </c>
      <c r="E140" s="3">
        <f t="shared" si="11"/>
        <v>-2.0549141210505217E-3</v>
      </c>
      <c r="F140" s="3">
        <f t="shared" si="12"/>
        <v>-5.0377666673008248E-3</v>
      </c>
    </row>
    <row r="141" spans="1:6" x14ac:dyDescent="0.35">
      <c r="A141" s="1">
        <v>44169</v>
      </c>
      <c r="B141" s="19">
        <v>369.85000600000001</v>
      </c>
      <c r="C141" s="20">
        <v>59.549999</v>
      </c>
      <c r="E141" s="3">
        <f t="shared" si="11"/>
        <v>8.6176442847221146E-3</v>
      </c>
      <c r="F141" s="3">
        <f t="shared" si="12"/>
        <v>9.1510086138284485E-3</v>
      </c>
    </row>
    <row r="142" spans="1:6" x14ac:dyDescent="0.35">
      <c r="A142" s="1">
        <v>44168</v>
      </c>
      <c r="B142" s="19">
        <v>366.69000199999999</v>
      </c>
      <c r="C142" s="20">
        <v>59.009998000000003</v>
      </c>
      <c r="E142" s="3">
        <f t="shared" si="11"/>
        <v>-2.7265464583581256E-4</v>
      </c>
      <c r="F142" s="3">
        <f t="shared" si="12"/>
        <v>4.5964588152380692E-3</v>
      </c>
    </row>
    <row r="143" spans="1:6" x14ac:dyDescent="0.35">
      <c r="A143" s="1">
        <v>44167</v>
      </c>
      <c r="B143" s="19">
        <v>366.790009</v>
      </c>
      <c r="C143" s="20">
        <v>58.740001999999997</v>
      </c>
      <c r="E143" s="3">
        <f t="shared" si="11"/>
        <v>2.1037648848187818E-3</v>
      </c>
      <c r="F143" s="3">
        <f t="shared" si="12"/>
        <v>6.814480292767211E-4</v>
      </c>
    </row>
    <row r="144" spans="1:6" x14ac:dyDescent="0.35">
      <c r="A144" s="1">
        <v>44166</v>
      </c>
      <c r="B144" s="19">
        <v>366.01998900000001</v>
      </c>
      <c r="C144" s="20">
        <v>58.700001</v>
      </c>
      <c r="E144" s="3">
        <f t="shared" si="11"/>
        <v>1.0937388890998045E-2</v>
      </c>
      <c r="F144" s="3">
        <f t="shared" si="12"/>
        <v>2.2648065412959495E-2</v>
      </c>
    </row>
    <row r="145" spans="1:6" x14ac:dyDescent="0.35">
      <c r="A145" s="1">
        <v>44165</v>
      </c>
      <c r="B145" s="19">
        <v>362.05999800000001</v>
      </c>
      <c r="C145" s="20">
        <v>57.400002000000001</v>
      </c>
      <c r="E145" s="3">
        <f t="shared" si="11"/>
        <v>-4.4271315820586521E-3</v>
      </c>
      <c r="F145" s="3">
        <f t="shared" si="12"/>
        <v>-2.1813190184049036E-2</v>
      </c>
    </row>
    <row r="146" spans="1:6" x14ac:dyDescent="0.35">
      <c r="A146" s="1">
        <v>44162</v>
      </c>
      <c r="B146" s="19">
        <v>363.67001299999998</v>
      </c>
      <c r="C146" s="20">
        <v>58.68</v>
      </c>
      <c r="E146" s="3">
        <f t="shared" si="11"/>
        <v>2.7850024509457061E-3</v>
      </c>
      <c r="F146" s="3">
        <f t="shared" si="12"/>
        <v>7.381974248926948E-3</v>
      </c>
    </row>
    <row r="147" spans="1:6" x14ac:dyDescent="0.35">
      <c r="A147" s="1">
        <v>44160</v>
      </c>
      <c r="B147" s="19">
        <v>362.66000400000001</v>
      </c>
      <c r="C147" s="20">
        <v>58.25</v>
      </c>
      <c r="E147" s="3">
        <f t="shared" si="11"/>
        <v>-1.5417570575911865E-3</v>
      </c>
      <c r="F147" s="3">
        <f t="shared" si="12"/>
        <v>-3.4217450227246315E-3</v>
      </c>
    </row>
    <row r="148" spans="1:6" x14ac:dyDescent="0.35">
      <c r="A148" s="1">
        <v>44159</v>
      </c>
      <c r="B148" s="19">
        <v>363.22000100000002</v>
      </c>
      <c r="C148" s="20">
        <v>58.450001</v>
      </c>
      <c r="E148" s="3">
        <f t="shared" si="11"/>
        <v>1.6113719423217931E-2</v>
      </c>
      <c r="F148" s="3">
        <f t="shared" si="12"/>
        <v>1.4756997040173525E-2</v>
      </c>
    </row>
    <row r="149" spans="1:6" x14ac:dyDescent="0.35">
      <c r="A149" s="1">
        <v>44158</v>
      </c>
      <c r="B149" s="19">
        <v>357.459991</v>
      </c>
      <c r="C149" s="20">
        <v>57.599997999999999</v>
      </c>
      <c r="E149" s="3">
        <f t="shared" si="11"/>
        <v>5.9944391915338624E-3</v>
      </c>
      <c r="F149" s="3">
        <f t="shared" si="12"/>
        <v>1.3907858136299467E-3</v>
      </c>
    </row>
    <row r="150" spans="1:6" x14ac:dyDescent="0.35">
      <c r="A150" s="1">
        <v>44155</v>
      </c>
      <c r="B150" s="19">
        <v>355.32998700000002</v>
      </c>
      <c r="C150" s="20">
        <v>57.52</v>
      </c>
      <c r="E150" s="3">
        <f t="shared" si="11"/>
        <v>-6.8478171134433996E-3</v>
      </c>
      <c r="F150" s="3">
        <f t="shared" si="12"/>
        <v>3.1391698639693377E-3</v>
      </c>
    </row>
    <row r="151" spans="1:6" x14ac:dyDescent="0.35">
      <c r="A151" s="1">
        <v>44154</v>
      </c>
      <c r="B151" s="19">
        <v>357.77999899999998</v>
      </c>
      <c r="C151" s="20">
        <v>57.34</v>
      </c>
      <c r="E151" s="3">
        <f t="shared" si="11"/>
        <v>4.2101717868254784E-3</v>
      </c>
      <c r="F151" s="3">
        <f t="shared" si="12"/>
        <v>5.7884934498682039E-3</v>
      </c>
    </row>
    <row r="152" spans="1:6" x14ac:dyDescent="0.35">
      <c r="A152" s="1">
        <v>44153</v>
      </c>
      <c r="B152" s="19">
        <v>356.27999899999998</v>
      </c>
      <c r="C152" s="20">
        <v>57.009998000000003</v>
      </c>
      <c r="E152" s="3">
        <f t="shared" si="11"/>
        <v>-1.2034817980628221E-2</v>
      </c>
      <c r="F152" s="3">
        <f t="shared" si="12"/>
        <v>-4.7137046912307801E-3</v>
      </c>
    </row>
    <row r="153" spans="1:6" x14ac:dyDescent="0.35">
      <c r="A153" s="1">
        <v>44152</v>
      </c>
      <c r="B153" s="19">
        <v>360.61999500000002</v>
      </c>
      <c r="C153" s="20">
        <v>57.279998999999997</v>
      </c>
      <c r="E153" s="3">
        <f t="shared" si="11"/>
        <v>-5.3783047752208324E-3</v>
      </c>
      <c r="F153" s="3">
        <f t="shared" si="12"/>
        <v>0</v>
      </c>
    </row>
    <row r="154" spans="1:6" x14ac:dyDescent="0.35">
      <c r="A154" s="1">
        <v>44151</v>
      </c>
      <c r="B154" s="19">
        <v>362.57000699999998</v>
      </c>
      <c r="C154" s="20">
        <v>57.279998999999997</v>
      </c>
      <c r="E154" s="3">
        <f t="shared" si="11"/>
        <v>1.2482549358013628E-2</v>
      </c>
      <c r="F154" s="3">
        <f t="shared" si="12"/>
        <v>1.2550804313240072E-2</v>
      </c>
    </row>
    <row r="155" spans="1:6" x14ac:dyDescent="0.35">
      <c r="A155" s="1">
        <v>44148</v>
      </c>
      <c r="B155" s="19">
        <v>358.10000600000001</v>
      </c>
      <c r="C155" s="20">
        <v>56.57</v>
      </c>
      <c r="E155" s="3">
        <f t="shared" si="11"/>
        <v>1.3844497960421531E-2</v>
      </c>
      <c r="F155" s="3">
        <f t="shared" si="12"/>
        <v>1.3980982004284215E-2</v>
      </c>
    </row>
    <row r="156" spans="1:6" x14ac:dyDescent="0.35">
      <c r="A156" s="1">
        <v>44147</v>
      </c>
      <c r="B156" s="19">
        <v>353.209991</v>
      </c>
      <c r="C156" s="20">
        <v>55.790000999999997</v>
      </c>
      <c r="E156" s="3">
        <f t="shared" si="11"/>
        <v>-9.70090524543199E-3</v>
      </c>
      <c r="F156" s="3">
        <f t="shared" si="12"/>
        <v>-1.3439398999812613E-2</v>
      </c>
    </row>
    <row r="157" spans="1:6" x14ac:dyDescent="0.35">
      <c r="A157" s="1">
        <v>44146</v>
      </c>
      <c r="B157" s="19">
        <v>356.67001299999998</v>
      </c>
      <c r="C157" s="20">
        <v>56.549999</v>
      </c>
      <c r="E157" s="3">
        <f t="shared" si="11"/>
        <v>7.4285502574371609E-3</v>
      </c>
      <c r="F157" s="3">
        <f t="shared" si="12"/>
        <v>6.9444266381766262E-3</v>
      </c>
    </row>
    <row r="158" spans="1:6" x14ac:dyDescent="0.35">
      <c r="A158" s="1">
        <v>44145</v>
      </c>
      <c r="B158" s="19">
        <v>354.040009</v>
      </c>
      <c r="C158" s="20">
        <v>56.16</v>
      </c>
      <c r="E158" s="3">
        <f t="shared" si="11"/>
        <v>-1.4665754820993859E-3</v>
      </c>
      <c r="F158" s="3">
        <f t="shared" si="12"/>
        <v>3.215434083601254E-3</v>
      </c>
    </row>
    <row r="159" spans="1:6" x14ac:dyDescent="0.35">
      <c r="A159" s="1">
        <v>44144</v>
      </c>
      <c r="B159" s="19">
        <v>354.55999800000001</v>
      </c>
      <c r="C159" s="20">
        <v>55.98</v>
      </c>
      <c r="E159" s="3">
        <f t="shared" si="11"/>
        <v>1.2565666980058676E-2</v>
      </c>
      <c r="F159" s="3">
        <f t="shared" si="12"/>
        <v>2.09738821457639E-2</v>
      </c>
    </row>
    <row r="160" spans="1:6" x14ac:dyDescent="0.35">
      <c r="A160" s="1">
        <v>44141</v>
      </c>
      <c r="B160" s="19">
        <v>350.16000400000001</v>
      </c>
      <c r="C160" s="20">
        <v>54.830002</v>
      </c>
      <c r="E160" s="3">
        <f t="shared" si="11"/>
        <v>-2.2837483520932178E-4</v>
      </c>
      <c r="F160" s="3">
        <f t="shared" si="12"/>
        <v>3.1101719721917664E-3</v>
      </c>
    </row>
    <row r="161" spans="1:6" x14ac:dyDescent="0.35">
      <c r="A161" s="1">
        <v>44140</v>
      </c>
      <c r="B161" s="19">
        <v>350.23998999999998</v>
      </c>
      <c r="C161" s="20">
        <v>54.66</v>
      </c>
      <c r="E161" s="3">
        <f t="shared" si="11"/>
        <v>1.9502767725665393E-2</v>
      </c>
      <c r="F161" s="3">
        <f t="shared" si="12"/>
        <v>2.1682242990654244E-2</v>
      </c>
    </row>
    <row r="162" spans="1:6" x14ac:dyDescent="0.35">
      <c r="A162" s="1">
        <v>44139</v>
      </c>
      <c r="B162" s="19">
        <v>343.540009</v>
      </c>
      <c r="C162" s="20">
        <v>53.5</v>
      </c>
      <c r="E162" s="3">
        <f t="shared" si="11"/>
        <v>2.2349224838107418E-2</v>
      </c>
      <c r="F162" s="3">
        <f t="shared" si="12"/>
        <v>1.5565679574791158E-2</v>
      </c>
    </row>
    <row r="163" spans="1:6" x14ac:dyDescent="0.35">
      <c r="A163" s="1">
        <v>44138</v>
      </c>
      <c r="B163" s="19">
        <v>336.02999899999998</v>
      </c>
      <c r="C163" s="20">
        <v>52.68</v>
      </c>
      <c r="E163" s="3">
        <f t="shared" si="11"/>
        <v>1.7655926069439332E-2</v>
      </c>
      <c r="F163" s="3">
        <f t="shared" si="12"/>
        <v>1.9349845201238391E-2</v>
      </c>
    </row>
    <row r="164" spans="1:6" x14ac:dyDescent="0.35">
      <c r="A164" s="1">
        <v>44137</v>
      </c>
      <c r="B164" s="19">
        <v>330.20001200000002</v>
      </c>
      <c r="C164" s="20">
        <v>51.68</v>
      </c>
      <c r="E164" s="3">
        <f t="shared" si="11"/>
        <v>1.1208436636014341E-2</v>
      </c>
      <c r="F164" s="3">
        <f t="shared" si="12"/>
        <v>1.3929742712777138E-2</v>
      </c>
    </row>
    <row r="165" spans="1:6" x14ac:dyDescent="0.35">
      <c r="A165" s="1">
        <v>44134</v>
      </c>
      <c r="B165" s="19">
        <v>326.540009</v>
      </c>
      <c r="C165" s="20">
        <v>50.970001000000003</v>
      </c>
      <c r="E165" s="3">
        <f t="shared" si="11"/>
        <v>-1.042487994825847E-2</v>
      </c>
      <c r="F165" s="3">
        <f t="shared" si="12"/>
        <v>-8.1727575048211598E-3</v>
      </c>
    </row>
    <row r="166" spans="1:6" x14ac:dyDescent="0.35">
      <c r="A166" s="1">
        <v>44133</v>
      </c>
      <c r="B166" s="19">
        <v>329.98001099999999</v>
      </c>
      <c r="C166" s="20">
        <v>51.389999000000003</v>
      </c>
      <c r="E166" s="3">
        <f t="shared" si="11"/>
        <v>1.0163494028488262E-2</v>
      </c>
      <c r="F166" s="3">
        <f t="shared" si="12"/>
        <v>6.068852542331582E-3</v>
      </c>
    </row>
    <row r="167" spans="1:6" x14ac:dyDescent="0.35">
      <c r="A167" s="1">
        <v>44132</v>
      </c>
      <c r="B167" s="19">
        <v>326.66000400000001</v>
      </c>
      <c r="C167" s="20">
        <v>51.080002</v>
      </c>
      <c r="E167" s="3">
        <f t="shared" si="11"/>
        <v>-3.4178927815685323E-2</v>
      </c>
      <c r="F167" s="3">
        <f t="shared" si="12"/>
        <v>-2.8527956313124547E-2</v>
      </c>
    </row>
    <row r="168" spans="1:6" x14ac:dyDescent="0.35">
      <c r="A168" s="1">
        <v>44131</v>
      </c>
      <c r="B168" s="19">
        <v>338.22000100000002</v>
      </c>
      <c r="C168" s="20">
        <v>52.580002</v>
      </c>
      <c r="E168" s="3">
        <f t="shared" si="11"/>
        <v>-3.4474025407023046E-3</v>
      </c>
      <c r="F168" s="3">
        <f t="shared" si="12"/>
        <v>-3.6004927041880519E-3</v>
      </c>
    </row>
    <row r="169" spans="1:6" x14ac:dyDescent="0.35">
      <c r="A169" s="1">
        <v>44130</v>
      </c>
      <c r="B169" s="19">
        <v>339.39001500000001</v>
      </c>
      <c r="C169" s="20">
        <v>52.77</v>
      </c>
      <c r="E169" s="3">
        <f t="shared" si="11"/>
        <v>-1.8479912136271315E-2</v>
      </c>
      <c r="F169" s="3">
        <f t="shared" si="12"/>
        <v>-1.6769108133747213E-2</v>
      </c>
    </row>
    <row r="170" spans="1:6" x14ac:dyDescent="0.35">
      <c r="A170" s="1">
        <v>44127</v>
      </c>
      <c r="B170" s="19">
        <v>345.77999899999998</v>
      </c>
      <c r="C170" s="20">
        <v>53.669998</v>
      </c>
      <c r="E170" s="3">
        <f t="shared" si="11"/>
        <v>3.3951831082317252E-3</v>
      </c>
      <c r="F170" s="3">
        <f t="shared" si="12"/>
        <v>5.6211168375701615E-3</v>
      </c>
    </row>
    <row r="171" spans="1:6" x14ac:dyDescent="0.35">
      <c r="A171" s="1">
        <v>44126</v>
      </c>
      <c r="B171" s="19">
        <v>344.60998499999999</v>
      </c>
      <c r="C171" s="20">
        <v>53.369999</v>
      </c>
      <c r="E171" s="3">
        <f t="shared" si="11"/>
        <v>5.48529145292731E-3</v>
      </c>
      <c r="F171" s="3">
        <f t="shared" si="12"/>
        <v>1.8736881208081257E-4</v>
      </c>
    </row>
    <row r="172" spans="1:6" x14ac:dyDescent="0.35">
      <c r="A172" s="1">
        <v>44125</v>
      </c>
      <c r="B172" s="19">
        <v>342.73001099999999</v>
      </c>
      <c r="C172" s="20">
        <v>53.360000999999997</v>
      </c>
      <c r="E172" s="3">
        <f t="shared" si="11"/>
        <v>-1.8929290888676231E-3</v>
      </c>
      <c r="F172" s="3">
        <f t="shared" si="12"/>
        <v>-2.8031583929419845E-3</v>
      </c>
    </row>
    <row r="173" spans="1:6" x14ac:dyDescent="0.35">
      <c r="A173" s="1">
        <v>44124</v>
      </c>
      <c r="B173" s="19">
        <v>343.38000499999998</v>
      </c>
      <c r="C173" s="20">
        <v>53.509998000000003</v>
      </c>
      <c r="E173" s="3">
        <f t="shared" si="11"/>
        <v>4.0057160900055511E-3</v>
      </c>
      <c r="F173" s="3">
        <f t="shared" si="12"/>
        <v>7.5314816883547131E-3</v>
      </c>
    </row>
    <row r="174" spans="1:6" x14ac:dyDescent="0.35">
      <c r="A174" s="1">
        <v>44123</v>
      </c>
      <c r="B174" s="19">
        <v>342.01001000000002</v>
      </c>
      <c r="C174" s="20">
        <v>53.110000999999997</v>
      </c>
      <c r="E174" s="3">
        <f t="shared" si="11"/>
        <v>-1.5203429016583003E-2</v>
      </c>
      <c r="F174" s="3">
        <f t="shared" si="12"/>
        <v>-4.4985381255310264E-3</v>
      </c>
    </row>
    <row r="175" spans="1:6" x14ac:dyDescent="0.35">
      <c r="A175" s="1">
        <v>44120</v>
      </c>
      <c r="B175" s="19">
        <v>347.290009</v>
      </c>
      <c r="C175" s="20">
        <v>53.349997999999999</v>
      </c>
      <c r="E175" s="3">
        <f t="shared" si="11"/>
        <v>-6.0429064748201977E-4</v>
      </c>
      <c r="F175" s="3">
        <f t="shared" si="12"/>
        <v>4.1407302062728135E-3</v>
      </c>
    </row>
    <row r="176" spans="1:6" x14ac:dyDescent="0.35">
      <c r="A176" s="1">
        <v>44119</v>
      </c>
      <c r="B176" s="19">
        <v>347.5</v>
      </c>
      <c r="C176" s="20">
        <v>53.130001</v>
      </c>
      <c r="E176" s="3">
        <f t="shared" si="11"/>
        <v>-1.2358606864917299E-3</v>
      </c>
      <c r="F176" s="3">
        <f t="shared" si="12"/>
        <v>-1.043021066176586E-2</v>
      </c>
    </row>
    <row r="177" spans="1:6" x14ac:dyDescent="0.35">
      <c r="A177" s="1">
        <v>44118</v>
      </c>
      <c r="B177" s="19">
        <v>347.92999300000002</v>
      </c>
      <c r="C177" s="20">
        <v>53.689999</v>
      </c>
      <c r="E177" s="3">
        <f t="shared" si="11"/>
        <v>-6.2834146419412651E-3</v>
      </c>
      <c r="F177" s="3">
        <f t="shared" si="12"/>
        <v>-3.3413774520396622E-3</v>
      </c>
    </row>
    <row r="178" spans="1:6" x14ac:dyDescent="0.35">
      <c r="A178" s="1">
        <v>44117</v>
      </c>
      <c r="B178" s="19">
        <v>350.13000499999998</v>
      </c>
      <c r="C178" s="20">
        <v>53.869999</v>
      </c>
      <c r="E178" s="3">
        <f t="shared" si="11"/>
        <v>-6.5260847421690915E-3</v>
      </c>
      <c r="F178" s="3">
        <f t="shared" si="12"/>
        <v>-8.6492638940007804E-3</v>
      </c>
    </row>
    <row r="179" spans="1:6" x14ac:dyDescent="0.35">
      <c r="A179" s="1">
        <v>44116</v>
      </c>
      <c r="B179" s="19">
        <v>352.42999300000002</v>
      </c>
      <c r="C179" s="20">
        <v>54.34</v>
      </c>
      <c r="E179" s="3">
        <f t="shared" si="11"/>
        <v>1.6087608197994374E-2</v>
      </c>
      <c r="F179" s="3">
        <f t="shared" si="12"/>
        <v>5.9237319511291631E-3</v>
      </c>
    </row>
    <row r="180" spans="1:6" x14ac:dyDescent="0.35">
      <c r="A180" s="1">
        <v>44113</v>
      </c>
      <c r="B180" s="19">
        <v>346.85000600000001</v>
      </c>
      <c r="C180" s="20">
        <v>54.02</v>
      </c>
      <c r="E180" s="3">
        <f t="shared" si="11"/>
        <v>8.9301501219680723E-3</v>
      </c>
      <c r="F180" s="3">
        <f t="shared" si="12"/>
        <v>6.896514188387215E-3</v>
      </c>
    </row>
    <row r="181" spans="1:6" x14ac:dyDescent="0.35">
      <c r="A181" s="1">
        <v>44112</v>
      </c>
      <c r="B181" s="19">
        <v>343.77999899999998</v>
      </c>
      <c r="C181" s="20">
        <v>53.650002000000001</v>
      </c>
      <c r="E181" s="3">
        <f t="shared" si="11"/>
        <v>8.8625100110777399E-3</v>
      </c>
      <c r="F181" s="3">
        <f t="shared" si="12"/>
        <v>6.944500881090665E-3</v>
      </c>
    </row>
    <row r="182" spans="1:6" x14ac:dyDescent="0.35">
      <c r="A182" s="1">
        <v>44111</v>
      </c>
      <c r="B182" s="19">
        <v>340.76001000000002</v>
      </c>
      <c r="C182" s="20">
        <v>53.279998999999997</v>
      </c>
      <c r="E182" s="3">
        <f t="shared" si="11"/>
        <v>1.7406673399954276E-2</v>
      </c>
      <c r="F182" s="3">
        <f t="shared" si="12"/>
        <v>1.0047374407582854E-2</v>
      </c>
    </row>
    <row r="183" spans="1:6" x14ac:dyDescent="0.35">
      <c r="A183" s="1">
        <v>44110</v>
      </c>
      <c r="B183" s="19">
        <v>334.92999300000002</v>
      </c>
      <c r="C183" s="20">
        <v>52.75</v>
      </c>
      <c r="E183" s="3">
        <f t="shared" si="11"/>
        <v>-1.4215966734872687E-2</v>
      </c>
      <c r="F183" s="3">
        <f t="shared" si="12"/>
        <v>-7.1522867089726105E-3</v>
      </c>
    </row>
    <row r="184" spans="1:6" x14ac:dyDescent="0.35">
      <c r="A184" s="1">
        <v>44109</v>
      </c>
      <c r="B184" s="19">
        <v>339.76001000000002</v>
      </c>
      <c r="C184" s="20">
        <v>53.130001</v>
      </c>
      <c r="E184" s="3">
        <f t="shared" si="11"/>
        <v>1.7733087919159951E-2</v>
      </c>
      <c r="F184" s="3">
        <f t="shared" si="12"/>
        <v>1.4705882072080234E-2</v>
      </c>
    </row>
    <row r="185" spans="1:6" x14ac:dyDescent="0.35">
      <c r="A185" s="1">
        <v>44106</v>
      </c>
      <c r="B185" s="19">
        <v>333.83999599999999</v>
      </c>
      <c r="C185" s="20">
        <v>52.360000999999997</v>
      </c>
      <c r="E185" s="3">
        <f t="shared" si="11"/>
        <v>-9.494460344617428E-3</v>
      </c>
      <c r="F185" s="3">
        <f t="shared" si="12"/>
        <v>-4.3734360144515039E-3</v>
      </c>
    </row>
    <row r="186" spans="1:6" x14ac:dyDescent="0.35">
      <c r="A186" s="1">
        <v>44105</v>
      </c>
      <c r="B186" s="19">
        <v>337.040009</v>
      </c>
      <c r="C186" s="20">
        <v>52.59</v>
      </c>
      <c r="E186" s="3">
        <f t="shared" si="11"/>
        <v>6.4200003096539504E-3</v>
      </c>
      <c r="F186" s="3">
        <f t="shared" si="12"/>
        <v>8.0506424401243226E-3</v>
      </c>
    </row>
    <row r="187" spans="1:6" x14ac:dyDescent="0.35">
      <c r="A187" s="1">
        <v>44104</v>
      </c>
      <c r="B187" s="19">
        <v>334.89001500000001</v>
      </c>
      <c r="C187" s="20">
        <v>52.169998</v>
      </c>
      <c r="E187" s="3">
        <f t="shared" si="11"/>
        <v>7.5819720128467161E-3</v>
      </c>
      <c r="F187" s="3">
        <f t="shared" si="12"/>
        <v>9.5930546736955336E-4</v>
      </c>
    </row>
    <row r="188" spans="1:6" x14ac:dyDescent="0.35">
      <c r="A188" s="1">
        <v>44103</v>
      </c>
      <c r="B188" s="19">
        <v>332.36999500000002</v>
      </c>
      <c r="C188" s="20">
        <v>52.119999</v>
      </c>
      <c r="E188" s="3">
        <f t="shared" si="11"/>
        <v>-5.4460246838862192E-3</v>
      </c>
      <c r="F188" s="3">
        <f t="shared" si="12"/>
        <v>-1.3412531393227622E-3</v>
      </c>
    </row>
    <row r="189" spans="1:6" x14ac:dyDescent="0.35">
      <c r="A189" s="1">
        <v>44102</v>
      </c>
      <c r="B189" s="19">
        <v>334.19000199999999</v>
      </c>
      <c r="C189" s="20">
        <v>52.189999</v>
      </c>
      <c r="E189" s="3">
        <f t="shared" si="11"/>
        <v>1.6609347541438835E-2</v>
      </c>
      <c r="F189" s="3">
        <f t="shared" si="12"/>
        <v>1.3594813999036282E-2</v>
      </c>
    </row>
    <row r="190" spans="1:6" x14ac:dyDescent="0.35">
      <c r="A190" s="1">
        <v>44099</v>
      </c>
      <c r="B190" s="19">
        <v>328.73001099999999</v>
      </c>
      <c r="C190" s="20">
        <v>51.490001999999997</v>
      </c>
      <c r="E190" s="3">
        <f t="shared" si="11"/>
        <v>1.616695826893344E-2</v>
      </c>
      <c r="F190" s="3">
        <f t="shared" si="12"/>
        <v>3.7037622554338956E-3</v>
      </c>
    </row>
    <row r="191" spans="1:6" x14ac:dyDescent="0.35">
      <c r="A191" s="1">
        <v>44098</v>
      </c>
      <c r="B191" s="19">
        <v>323.5</v>
      </c>
      <c r="C191" s="20">
        <v>51.299999</v>
      </c>
      <c r="E191" s="3">
        <f t="shared" si="11"/>
        <v>2.6654629308766609E-3</v>
      </c>
      <c r="F191" s="3">
        <f t="shared" si="12"/>
        <v>-1.7513135191927764E-3</v>
      </c>
    </row>
    <row r="192" spans="1:6" x14ac:dyDescent="0.35">
      <c r="A192" s="1">
        <v>44097</v>
      </c>
      <c r="B192" s="19">
        <v>322.64001500000001</v>
      </c>
      <c r="C192" s="20">
        <v>51.389999000000003</v>
      </c>
      <c r="E192" s="3">
        <f t="shared" si="11"/>
        <v>-2.3190957548566371E-2</v>
      </c>
      <c r="F192" s="3">
        <f t="shared" si="12"/>
        <v>-1.2110745866974248E-2</v>
      </c>
    </row>
    <row r="193" spans="1:6" x14ac:dyDescent="0.35">
      <c r="A193" s="1">
        <v>44096</v>
      </c>
      <c r="B193" s="19">
        <v>330.29998799999998</v>
      </c>
      <c r="C193" s="20">
        <v>52.02</v>
      </c>
      <c r="E193" s="3">
        <f t="shared" si="11"/>
        <v>1.0184380798897719E-2</v>
      </c>
      <c r="F193" s="3">
        <f t="shared" si="12"/>
        <v>-1.9186301212322787E-3</v>
      </c>
    </row>
    <row r="194" spans="1:6" x14ac:dyDescent="0.35">
      <c r="A194" s="1">
        <v>44095</v>
      </c>
      <c r="B194" s="19">
        <v>326.97000100000002</v>
      </c>
      <c r="C194" s="20">
        <v>52.119999</v>
      </c>
      <c r="E194" s="3">
        <f t="shared" si="11"/>
        <v>-1.1129572257001064E-2</v>
      </c>
      <c r="F194" s="3">
        <f t="shared" si="12"/>
        <v>-2.5247839438043096E-2</v>
      </c>
    </row>
    <row r="195" spans="1:6" x14ac:dyDescent="0.35">
      <c r="A195" s="1">
        <v>44092</v>
      </c>
      <c r="B195" s="19">
        <v>330.64999399999999</v>
      </c>
      <c r="C195" s="20">
        <v>53.470001000000003</v>
      </c>
      <c r="E195" s="3">
        <f t="shared" si="11"/>
        <v>-1.5453793657143833E-2</v>
      </c>
      <c r="F195" s="3">
        <f t="shared" si="12"/>
        <v>-7.4252461003386783E-3</v>
      </c>
    </row>
    <row r="196" spans="1:6" x14ac:dyDescent="0.35">
      <c r="A196" s="1">
        <v>44091</v>
      </c>
      <c r="B196" s="19">
        <v>335.83999599999999</v>
      </c>
      <c r="C196" s="20">
        <v>53.869999</v>
      </c>
      <c r="E196" s="3">
        <f t="shared" ref="E196:E253" si="13">(B196/B197)-1</f>
        <v>-8.795262789779712E-3</v>
      </c>
      <c r="F196" s="3">
        <f t="shared" ref="F196:F253" si="14">(C196/C197)-1</f>
        <v>-3.7112637541525384E-4</v>
      </c>
    </row>
    <row r="197" spans="1:6" x14ac:dyDescent="0.35">
      <c r="A197" s="1">
        <v>44090</v>
      </c>
      <c r="B197" s="19">
        <v>338.82000699999998</v>
      </c>
      <c r="C197" s="20">
        <v>53.889999000000003</v>
      </c>
      <c r="E197" s="3">
        <f t="shared" si="13"/>
        <v>-3.968621419901619E-3</v>
      </c>
      <c r="F197" s="3">
        <f t="shared" si="14"/>
        <v>-1.4823420144091104E-3</v>
      </c>
    </row>
    <row r="198" spans="1:6" x14ac:dyDescent="0.35">
      <c r="A198" s="1">
        <v>44089</v>
      </c>
      <c r="B198" s="19">
        <v>340.17001299999998</v>
      </c>
      <c r="C198" s="20">
        <v>53.970001000000003</v>
      </c>
      <c r="E198" s="3">
        <f t="shared" si="13"/>
        <v>5.0523608268959741E-3</v>
      </c>
      <c r="F198" s="3">
        <f t="shared" si="14"/>
        <v>6.9030413023523085E-3</v>
      </c>
    </row>
    <row r="199" spans="1:6" x14ac:dyDescent="0.35">
      <c r="A199" s="1">
        <v>44088</v>
      </c>
      <c r="B199" s="19">
        <v>338.459991</v>
      </c>
      <c r="C199" s="20">
        <v>53.599997999999999</v>
      </c>
      <c r="E199" s="3">
        <f t="shared" si="13"/>
        <v>1.3171265719758463E-2</v>
      </c>
      <c r="F199" s="3">
        <f t="shared" si="14"/>
        <v>8.6563607199163783E-3</v>
      </c>
    </row>
    <row r="200" spans="1:6" x14ac:dyDescent="0.35">
      <c r="A200" s="1">
        <v>44085</v>
      </c>
      <c r="B200" s="19">
        <v>334.05999800000001</v>
      </c>
      <c r="C200" s="20">
        <v>53.139999000000003</v>
      </c>
      <c r="E200" s="3">
        <f t="shared" si="13"/>
        <v>5.0909878212435089E-4</v>
      </c>
      <c r="F200" s="3">
        <f t="shared" si="14"/>
        <v>9.3066853064887045E-3</v>
      </c>
    </row>
    <row r="201" spans="1:6" x14ac:dyDescent="0.35">
      <c r="A201" s="1">
        <v>44084</v>
      </c>
      <c r="B201" s="19">
        <v>333.89001500000001</v>
      </c>
      <c r="C201" s="20">
        <v>52.650002000000001</v>
      </c>
      <c r="E201" s="3">
        <f t="shared" si="13"/>
        <v>-1.7363647675703087E-2</v>
      </c>
      <c r="F201" s="3">
        <f t="shared" si="14"/>
        <v>-1.2380397441748348E-2</v>
      </c>
    </row>
    <row r="202" spans="1:6" x14ac:dyDescent="0.35">
      <c r="A202" s="1">
        <v>44083</v>
      </c>
      <c r="B202" s="19">
        <v>339.790009</v>
      </c>
      <c r="C202" s="20">
        <v>53.310001</v>
      </c>
      <c r="E202" s="3">
        <f t="shared" si="13"/>
        <v>1.9747361056769774E-2</v>
      </c>
      <c r="F202" s="3">
        <f t="shared" si="14"/>
        <v>1.6978310453197754E-2</v>
      </c>
    </row>
    <row r="203" spans="1:6" x14ac:dyDescent="0.35">
      <c r="A203" s="1">
        <v>44082</v>
      </c>
      <c r="B203" s="19">
        <v>333.209991</v>
      </c>
      <c r="C203" s="20">
        <v>52.419998</v>
      </c>
      <c r="E203" s="3">
        <f t="shared" si="13"/>
        <v>-2.7322929061912804E-2</v>
      </c>
      <c r="F203" s="3">
        <f t="shared" si="14"/>
        <v>-1.4291124482888273E-2</v>
      </c>
    </row>
    <row r="204" spans="1:6" x14ac:dyDescent="0.35">
      <c r="A204" s="1">
        <v>44078</v>
      </c>
      <c r="B204" s="19">
        <v>342.57000699999998</v>
      </c>
      <c r="C204" s="20">
        <v>53.18</v>
      </c>
      <c r="E204" s="3">
        <f t="shared" si="13"/>
        <v>-8.1647062090084432E-3</v>
      </c>
      <c r="F204" s="3">
        <f t="shared" si="14"/>
        <v>2.0727341247408493E-3</v>
      </c>
    </row>
    <row r="205" spans="1:6" x14ac:dyDescent="0.35">
      <c r="A205" s="1">
        <v>44077</v>
      </c>
      <c r="B205" s="19">
        <v>345.39001500000001</v>
      </c>
      <c r="C205" s="20">
        <v>53.07</v>
      </c>
      <c r="E205" s="3">
        <f t="shared" si="13"/>
        <v>-3.4414304129237849E-2</v>
      </c>
      <c r="F205" s="3">
        <f t="shared" si="14"/>
        <v>-2.1751152073732682E-2</v>
      </c>
    </row>
    <row r="206" spans="1:6" x14ac:dyDescent="0.35">
      <c r="A206" s="1">
        <v>44076</v>
      </c>
      <c r="B206" s="19">
        <v>357.70001200000002</v>
      </c>
      <c r="C206" s="20">
        <v>54.25</v>
      </c>
      <c r="E206" s="3">
        <f t="shared" si="13"/>
        <v>1.4463998619444141E-2</v>
      </c>
      <c r="F206" s="3">
        <f t="shared" si="14"/>
        <v>8.3643310104895008E-3</v>
      </c>
    </row>
    <row r="207" spans="1:6" x14ac:dyDescent="0.35">
      <c r="A207" s="1">
        <v>44075</v>
      </c>
      <c r="B207" s="19">
        <v>352.60000600000001</v>
      </c>
      <c r="C207" s="20">
        <v>53.799999</v>
      </c>
      <c r="E207" s="3">
        <f t="shared" si="13"/>
        <v>9.4185909903443665E-3</v>
      </c>
      <c r="F207" s="3">
        <f t="shared" si="14"/>
        <v>5.9835265519820879E-3</v>
      </c>
    </row>
    <row r="208" spans="1:6" x14ac:dyDescent="0.35">
      <c r="A208" s="1">
        <v>44074</v>
      </c>
      <c r="B208" s="19">
        <v>349.30999800000001</v>
      </c>
      <c r="C208" s="20">
        <v>53.48</v>
      </c>
      <c r="E208" s="3">
        <f t="shared" si="13"/>
        <v>-3.6225370731159945E-3</v>
      </c>
      <c r="F208" s="3">
        <f t="shared" si="14"/>
        <v>-1.1460222235128437E-2</v>
      </c>
    </row>
    <row r="209" spans="1:6" x14ac:dyDescent="0.35">
      <c r="A209" s="1">
        <v>44071</v>
      </c>
      <c r="B209" s="19">
        <v>350.57998700000002</v>
      </c>
      <c r="C209" s="20">
        <v>54.099997999999999</v>
      </c>
      <c r="E209" s="3">
        <f t="shared" si="13"/>
        <v>6.459392196974445E-3</v>
      </c>
      <c r="F209" s="3">
        <f t="shared" si="14"/>
        <v>9.1400296746870779E-3</v>
      </c>
    </row>
    <row r="210" spans="1:6" x14ac:dyDescent="0.35">
      <c r="A210" s="1">
        <v>44070</v>
      </c>
      <c r="B210" s="19">
        <v>348.32998700000002</v>
      </c>
      <c r="C210" s="20">
        <v>53.610000999999997</v>
      </c>
      <c r="E210" s="3">
        <f t="shared" si="13"/>
        <v>2.1865523051303182E-3</v>
      </c>
      <c r="F210" s="3">
        <f t="shared" si="14"/>
        <v>-8.6908465720841876E-3</v>
      </c>
    </row>
    <row r="211" spans="1:6" x14ac:dyDescent="0.35">
      <c r="A211" s="1">
        <v>44069</v>
      </c>
      <c r="B211" s="19">
        <v>347.57000699999998</v>
      </c>
      <c r="C211" s="20">
        <v>54.080002</v>
      </c>
      <c r="E211" s="3">
        <f t="shared" si="13"/>
        <v>1.0025607491944699E-2</v>
      </c>
      <c r="F211" s="3">
        <f t="shared" si="14"/>
        <v>5.204516825362715E-3</v>
      </c>
    </row>
    <row r="212" spans="1:6" x14ac:dyDescent="0.35">
      <c r="A212" s="1">
        <v>44068</v>
      </c>
      <c r="B212" s="19">
        <v>344.11999500000002</v>
      </c>
      <c r="C212" s="20">
        <v>53.799999</v>
      </c>
      <c r="E212" s="3">
        <f t="shared" si="13"/>
        <v>3.4993058279162437E-3</v>
      </c>
      <c r="F212" s="3">
        <f t="shared" si="14"/>
        <v>3.7313620795285107E-3</v>
      </c>
    </row>
    <row r="213" spans="1:6" x14ac:dyDescent="0.35">
      <c r="A213" s="1">
        <v>44067</v>
      </c>
      <c r="B213" s="19">
        <v>342.92001299999998</v>
      </c>
      <c r="C213" s="20">
        <v>53.599997999999999</v>
      </c>
      <c r="E213" s="3">
        <f t="shared" si="13"/>
        <v>1.013315037273288E-2</v>
      </c>
      <c r="F213" s="3">
        <f t="shared" si="14"/>
        <v>1.1511530042969342E-2</v>
      </c>
    </row>
    <row r="214" spans="1:6" x14ac:dyDescent="0.35">
      <c r="A214" s="1">
        <v>44064</v>
      </c>
      <c r="B214" s="19">
        <v>339.48001099999999</v>
      </c>
      <c r="C214" s="20">
        <v>52.990001999999997</v>
      </c>
      <c r="E214" s="3">
        <f t="shared" si="13"/>
        <v>3.5473927029308072E-3</v>
      </c>
      <c r="F214" s="3">
        <f t="shared" si="14"/>
        <v>-2.2594426236218768E-3</v>
      </c>
    </row>
    <row r="215" spans="1:6" x14ac:dyDescent="0.35">
      <c r="A215" s="1">
        <v>44063</v>
      </c>
      <c r="B215" s="19">
        <v>338.27999899999998</v>
      </c>
      <c r="C215" s="20">
        <v>53.110000999999997</v>
      </c>
      <c r="E215" s="3">
        <f t="shared" si="13"/>
        <v>3.1135663071220065E-3</v>
      </c>
      <c r="F215" s="3">
        <f t="shared" si="14"/>
        <v>-2.6290892018779877E-3</v>
      </c>
    </row>
    <row r="216" spans="1:6" x14ac:dyDescent="0.35">
      <c r="A216" s="1">
        <v>44062</v>
      </c>
      <c r="B216" s="19">
        <v>337.23001099999999</v>
      </c>
      <c r="C216" s="20">
        <v>53.25</v>
      </c>
      <c r="E216" s="3">
        <f t="shared" si="13"/>
        <v>-4.1637253057645873E-3</v>
      </c>
      <c r="F216" s="3">
        <f t="shared" si="14"/>
        <v>-6.1590516551306429E-3</v>
      </c>
    </row>
    <row r="217" spans="1:6" x14ac:dyDescent="0.35">
      <c r="A217" s="1">
        <v>44061</v>
      </c>
      <c r="B217" s="19">
        <v>338.64001500000001</v>
      </c>
      <c r="C217" s="20">
        <v>53.580002</v>
      </c>
      <c r="E217" s="3">
        <f t="shared" si="13"/>
        <v>2.1603710791586739E-3</v>
      </c>
      <c r="F217" s="3">
        <f t="shared" si="14"/>
        <v>-3.7305971541268246E-4</v>
      </c>
    </row>
    <row r="218" spans="1:6" x14ac:dyDescent="0.35">
      <c r="A218" s="1">
        <v>44060</v>
      </c>
      <c r="B218" s="19">
        <v>337.91000400000001</v>
      </c>
      <c r="C218" s="20">
        <v>53.599997999999999</v>
      </c>
      <c r="E218" s="3">
        <f t="shared" si="13"/>
        <v>3.1766061415106073E-3</v>
      </c>
      <c r="F218" s="3">
        <f t="shared" si="14"/>
        <v>9.4161962115328901E-3</v>
      </c>
    </row>
    <row r="219" spans="1:6" x14ac:dyDescent="0.35">
      <c r="A219" s="1">
        <v>44057</v>
      </c>
      <c r="B219" s="19">
        <v>336.83999599999999</v>
      </c>
      <c r="C219" s="20">
        <v>53.099997999999999</v>
      </c>
      <c r="E219" s="3">
        <f t="shared" si="13"/>
        <v>2.9715287789944256E-5</v>
      </c>
      <c r="F219" s="3">
        <f t="shared" si="14"/>
        <v>-4.8726198487140104E-3</v>
      </c>
    </row>
    <row r="220" spans="1:6" x14ac:dyDescent="0.35">
      <c r="A220" s="1">
        <v>44056</v>
      </c>
      <c r="B220" s="19">
        <v>336.82998700000002</v>
      </c>
      <c r="C220" s="20">
        <v>53.360000999999997</v>
      </c>
      <c r="E220" s="3">
        <f t="shared" si="13"/>
        <v>-1.8077732230453725E-3</v>
      </c>
      <c r="F220" s="3">
        <f t="shared" si="14"/>
        <v>-4.2918268333645981E-3</v>
      </c>
    </row>
    <row r="221" spans="1:6" x14ac:dyDescent="0.35">
      <c r="A221" s="1">
        <v>44055</v>
      </c>
      <c r="B221" s="19">
        <v>337.44000199999999</v>
      </c>
      <c r="C221" s="20">
        <v>53.59</v>
      </c>
      <c r="E221" s="3">
        <f t="shared" si="13"/>
        <v>1.3942350262344361E-2</v>
      </c>
      <c r="F221" s="3">
        <f t="shared" si="14"/>
        <v>1.824052786926611E-2</v>
      </c>
    </row>
    <row r="222" spans="1:6" x14ac:dyDescent="0.35">
      <c r="A222" s="1">
        <v>44054</v>
      </c>
      <c r="B222" s="19">
        <v>332.79998799999998</v>
      </c>
      <c r="C222" s="20">
        <v>52.630001</v>
      </c>
      <c r="E222" s="3">
        <f t="shared" si="13"/>
        <v>-8.2546680043428244E-3</v>
      </c>
      <c r="F222" s="3">
        <f t="shared" si="14"/>
        <v>2.2853362134958033E-3</v>
      </c>
    </row>
    <row r="223" spans="1:6" x14ac:dyDescent="0.35">
      <c r="A223" s="1">
        <v>44053</v>
      </c>
      <c r="B223" s="19">
        <v>335.57000699999998</v>
      </c>
      <c r="C223" s="20">
        <v>52.509998000000003</v>
      </c>
      <c r="E223" s="3">
        <f t="shared" si="13"/>
        <v>2.9889110771366134E-3</v>
      </c>
      <c r="F223" s="3">
        <f t="shared" si="14"/>
        <v>3.0563515971864241E-3</v>
      </c>
    </row>
    <row r="224" spans="1:6" x14ac:dyDescent="0.35">
      <c r="A224" s="1">
        <v>44050</v>
      </c>
      <c r="B224" s="19">
        <v>334.57000699999998</v>
      </c>
      <c r="C224" s="20">
        <v>52.349997999999999</v>
      </c>
      <c r="E224" s="3">
        <f t="shared" si="13"/>
        <v>7.1791346673300005E-4</v>
      </c>
      <c r="F224" s="3">
        <f t="shared" si="14"/>
        <v>-8.8981825066263287E-3</v>
      </c>
    </row>
    <row r="225" spans="1:6" x14ac:dyDescent="0.35">
      <c r="A225" s="1">
        <v>44049</v>
      </c>
      <c r="B225" s="19">
        <v>334.32998700000002</v>
      </c>
      <c r="C225" s="20">
        <v>52.82</v>
      </c>
      <c r="E225" s="3">
        <f t="shared" si="13"/>
        <v>6.6845385573095495E-3</v>
      </c>
      <c r="F225" s="3">
        <f t="shared" si="14"/>
        <v>3.0383592859857256E-3</v>
      </c>
    </row>
    <row r="226" spans="1:6" x14ac:dyDescent="0.35">
      <c r="A226" s="1">
        <v>44048</v>
      </c>
      <c r="B226" s="19">
        <v>332.10998499999999</v>
      </c>
      <c r="C226" s="20">
        <v>52.66</v>
      </c>
      <c r="E226" s="3">
        <f t="shared" si="13"/>
        <v>6.2109525917162234E-3</v>
      </c>
      <c r="F226" s="3">
        <f t="shared" si="14"/>
        <v>5.9217194239433724E-3</v>
      </c>
    </row>
    <row r="227" spans="1:6" x14ac:dyDescent="0.35">
      <c r="A227" s="1">
        <v>44047</v>
      </c>
      <c r="B227" s="19">
        <v>330.05999800000001</v>
      </c>
      <c r="C227" s="20">
        <v>52.349997999999999</v>
      </c>
      <c r="E227" s="3">
        <f t="shared" si="13"/>
        <v>3.8626143290139137E-3</v>
      </c>
      <c r="F227" s="3">
        <f t="shared" si="14"/>
        <v>7.6996533647804011E-3</v>
      </c>
    </row>
    <row r="228" spans="1:6" x14ac:dyDescent="0.35">
      <c r="A228" s="1">
        <v>44046</v>
      </c>
      <c r="B228" s="19">
        <v>328.790009</v>
      </c>
      <c r="C228" s="20">
        <v>51.950001</v>
      </c>
      <c r="E228" s="3">
        <f t="shared" si="13"/>
        <v>6.9521624294799356E-3</v>
      </c>
      <c r="F228" s="3">
        <f t="shared" si="14"/>
        <v>1.4450342012308992E-2</v>
      </c>
    </row>
    <row r="229" spans="1:6" x14ac:dyDescent="0.35">
      <c r="A229" s="1">
        <v>44043</v>
      </c>
      <c r="B229" s="19">
        <v>326.51998900000001</v>
      </c>
      <c r="C229" s="20">
        <v>51.209999000000003</v>
      </c>
      <c r="E229" s="3">
        <f t="shared" si="13"/>
        <v>7.9022041953322741E-3</v>
      </c>
      <c r="F229" s="3">
        <f t="shared" si="14"/>
        <v>-1.481340900346273E-2</v>
      </c>
    </row>
    <row r="230" spans="1:6" x14ac:dyDescent="0.35">
      <c r="A230" s="1">
        <v>44042</v>
      </c>
      <c r="B230" s="19">
        <v>323.959991</v>
      </c>
      <c r="C230" s="20">
        <v>51.98</v>
      </c>
      <c r="E230" s="3">
        <f t="shared" si="13"/>
        <v>-3.5679257438473444E-3</v>
      </c>
      <c r="F230" s="3">
        <f t="shared" si="14"/>
        <v>-1.253797516219568E-2</v>
      </c>
    </row>
    <row r="231" spans="1:6" x14ac:dyDescent="0.35">
      <c r="A231" s="1">
        <v>44041</v>
      </c>
      <c r="B231" s="19">
        <v>325.11999500000002</v>
      </c>
      <c r="C231" s="20">
        <v>52.639999000000003</v>
      </c>
      <c r="E231" s="3">
        <f t="shared" si="13"/>
        <v>1.2298726033305174E-2</v>
      </c>
      <c r="F231" s="3">
        <f t="shared" si="14"/>
        <v>1.2697171989226819E-2</v>
      </c>
    </row>
    <row r="232" spans="1:6" x14ac:dyDescent="0.35">
      <c r="A232" s="1">
        <v>44040</v>
      </c>
      <c r="B232" s="19">
        <v>321.17001299999998</v>
      </c>
      <c r="C232" s="20">
        <v>51.98</v>
      </c>
      <c r="E232" s="3">
        <f t="shared" si="13"/>
        <v>-6.3423921590793908E-3</v>
      </c>
      <c r="F232" s="3">
        <f t="shared" si="14"/>
        <v>-7.0677748640983751E-3</v>
      </c>
    </row>
    <row r="233" spans="1:6" x14ac:dyDescent="0.35">
      <c r="A233" s="1">
        <v>44039</v>
      </c>
      <c r="B233" s="19">
        <v>323.22000100000002</v>
      </c>
      <c r="C233" s="20">
        <v>52.349997999999999</v>
      </c>
      <c r="E233" s="3">
        <f t="shared" si="13"/>
        <v>7.2924331947703536E-3</v>
      </c>
      <c r="F233" s="3">
        <f t="shared" si="14"/>
        <v>1.4338248123653363E-2</v>
      </c>
    </row>
    <row r="234" spans="1:6" x14ac:dyDescent="0.35">
      <c r="A234" s="1">
        <v>44036</v>
      </c>
      <c r="B234" s="19">
        <v>320.88000499999998</v>
      </c>
      <c r="C234" s="20">
        <v>51.610000999999997</v>
      </c>
      <c r="E234" s="3">
        <f t="shared" si="13"/>
        <v>-6.4403828894088466E-3</v>
      </c>
      <c r="F234" s="3">
        <f t="shared" si="14"/>
        <v>-3.6679151287243306E-3</v>
      </c>
    </row>
    <row r="235" spans="1:6" x14ac:dyDescent="0.35">
      <c r="A235" s="1">
        <v>44035</v>
      </c>
      <c r="B235" s="19">
        <v>322.959991</v>
      </c>
      <c r="C235" s="20">
        <v>51.799999</v>
      </c>
      <c r="E235" s="3">
        <f t="shared" si="13"/>
        <v>-1.1931696074696907E-2</v>
      </c>
      <c r="F235" s="3">
        <f t="shared" si="14"/>
        <v>-7.6628734164200241E-3</v>
      </c>
    </row>
    <row r="236" spans="1:6" x14ac:dyDescent="0.35">
      <c r="A236" s="1">
        <v>44034</v>
      </c>
      <c r="B236" s="19">
        <v>326.85998499999999</v>
      </c>
      <c r="C236" s="20">
        <v>52.200001</v>
      </c>
      <c r="E236" s="3">
        <f t="shared" si="13"/>
        <v>5.6920554539225954E-3</v>
      </c>
      <c r="F236" s="3">
        <f t="shared" si="14"/>
        <v>3.8330778075890137E-4</v>
      </c>
    </row>
    <row r="237" spans="1:6" x14ac:dyDescent="0.35">
      <c r="A237" s="1">
        <v>44033</v>
      </c>
      <c r="B237" s="19">
        <v>325.01001000000002</v>
      </c>
      <c r="C237" s="20">
        <v>52.18</v>
      </c>
      <c r="E237" s="3">
        <f t="shared" si="13"/>
        <v>2.1275375712483946E-3</v>
      </c>
      <c r="F237" s="3">
        <f t="shared" si="14"/>
        <v>5.5887648022501235E-3</v>
      </c>
    </row>
    <row r="238" spans="1:6" x14ac:dyDescent="0.35">
      <c r="A238" s="1">
        <v>44032</v>
      </c>
      <c r="B238" s="19">
        <v>324.32000699999998</v>
      </c>
      <c r="C238" s="20">
        <v>51.889999000000003</v>
      </c>
      <c r="E238" s="3">
        <f t="shared" si="13"/>
        <v>8.0815802310032492E-3</v>
      </c>
      <c r="F238" s="3">
        <f t="shared" si="14"/>
        <v>6.790803127846301E-3</v>
      </c>
    </row>
    <row r="239" spans="1:6" x14ac:dyDescent="0.35">
      <c r="A239" s="1">
        <v>44029</v>
      </c>
      <c r="B239" s="19">
        <v>321.72000100000002</v>
      </c>
      <c r="C239" s="20">
        <v>51.540000999999997</v>
      </c>
      <c r="E239" s="3">
        <f t="shared" si="13"/>
        <v>2.8990678447220475E-3</v>
      </c>
      <c r="F239" s="3">
        <f t="shared" si="14"/>
        <v>5.6585560975608296E-3</v>
      </c>
    </row>
    <row r="240" spans="1:6" x14ac:dyDescent="0.35">
      <c r="A240" s="1">
        <v>44028</v>
      </c>
      <c r="B240" s="19">
        <v>320.790009</v>
      </c>
      <c r="C240" s="20">
        <v>51.25</v>
      </c>
      <c r="E240" s="3">
        <f t="shared" si="13"/>
        <v>-3.2934503036796681E-3</v>
      </c>
      <c r="F240" s="3">
        <f t="shared" si="14"/>
        <v>-8.8957456758025355E-3</v>
      </c>
    </row>
    <row r="241" spans="1:6" x14ac:dyDescent="0.35">
      <c r="A241" s="1">
        <v>44027</v>
      </c>
      <c r="B241" s="19">
        <v>321.85000600000001</v>
      </c>
      <c r="C241" s="20">
        <v>51.709999000000003</v>
      </c>
      <c r="E241" s="3">
        <f t="shared" si="13"/>
        <v>9.1872346687758011E-3</v>
      </c>
      <c r="F241" s="3">
        <f t="shared" si="14"/>
        <v>8.7787947241042552E-3</v>
      </c>
    </row>
    <row r="242" spans="1:6" x14ac:dyDescent="0.35">
      <c r="A242" s="1">
        <v>44026</v>
      </c>
      <c r="B242" s="19">
        <v>318.92001299999998</v>
      </c>
      <c r="C242" s="20">
        <v>51.259998000000003</v>
      </c>
      <c r="E242" s="3">
        <f t="shared" si="13"/>
        <v>1.2959017443260334E-2</v>
      </c>
      <c r="F242" s="3">
        <f t="shared" si="14"/>
        <v>1.124480195787747E-2</v>
      </c>
    </row>
    <row r="243" spans="1:6" x14ac:dyDescent="0.35">
      <c r="A243" s="1">
        <v>44025</v>
      </c>
      <c r="B243" s="19">
        <v>314.83999599999999</v>
      </c>
      <c r="C243" s="20">
        <v>50.689999</v>
      </c>
      <c r="E243" s="3">
        <f t="shared" si="13"/>
        <v>-8.6589629227490361E-3</v>
      </c>
      <c r="F243" s="3">
        <f t="shared" si="14"/>
        <v>-6.468071344570836E-3</v>
      </c>
    </row>
    <row r="244" spans="1:6" x14ac:dyDescent="0.35">
      <c r="A244" s="1">
        <v>44022</v>
      </c>
      <c r="B244" s="19">
        <v>317.58999599999999</v>
      </c>
      <c r="C244" s="20">
        <v>51.02</v>
      </c>
      <c r="E244" s="3">
        <f t="shared" si="13"/>
        <v>1.0210544401511701E-2</v>
      </c>
      <c r="F244" s="3">
        <f t="shared" si="14"/>
        <v>5.1221830229386534E-3</v>
      </c>
    </row>
    <row r="245" spans="1:6" x14ac:dyDescent="0.35">
      <c r="A245" s="1">
        <v>44021</v>
      </c>
      <c r="B245" s="19">
        <v>314.38000499999998</v>
      </c>
      <c r="C245" s="20">
        <v>50.759998000000003</v>
      </c>
      <c r="E245" s="3">
        <f t="shared" si="13"/>
        <v>-5.692921879468904E-3</v>
      </c>
      <c r="F245" s="3">
        <f t="shared" si="14"/>
        <v>-8.7873659204719123E-3</v>
      </c>
    </row>
    <row r="246" spans="1:6" x14ac:dyDescent="0.35">
      <c r="A246" s="1">
        <v>44020</v>
      </c>
      <c r="B246" s="19">
        <v>316.17999300000002</v>
      </c>
      <c r="C246" s="20">
        <v>51.209999000000003</v>
      </c>
      <c r="E246" s="3">
        <f t="shared" si="13"/>
        <v>7.6486519461045344E-3</v>
      </c>
      <c r="F246" s="3">
        <f t="shared" si="14"/>
        <v>1.2855972846994357E-2</v>
      </c>
    </row>
    <row r="247" spans="1:6" x14ac:dyDescent="0.35">
      <c r="A247" s="1">
        <v>44019</v>
      </c>
      <c r="B247" s="19">
        <v>313.77999899999998</v>
      </c>
      <c r="C247" s="20">
        <v>50.560001</v>
      </c>
      <c r="E247" s="3">
        <f t="shared" si="13"/>
        <v>-1.0313796321607227E-2</v>
      </c>
      <c r="F247" s="3">
        <f t="shared" si="14"/>
        <v>-1.3848234835186379E-2</v>
      </c>
    </row>
    <row r="248" spans="1:6" x14ac:dyDescent="0.35">
      <c r="A248" s="1">
        <v>44018</v>
      </c>
      <c r="B248" s="19">
        <v>317.04998799999998</v>
      </c>
      <c r="C248" s="20">
        <v>51.27</v>
      </c>
      <c r="E248" s="3">
        <f t="shared" si="13"/>
        <v>1.5437263652404054E-2</v>
      </c>
      <c r="F248" s="3">
        <f t="shared" si="14"/>
        <v>2.2332960226003618E-2</v>
      </c>
    </row>
    <row r="249" spans="1:6" x14ac:dyDescent="0.35">
      <c r="A249" s="1">
        <v>44014</v>
      </c>
      <c r="B249" s="19">
        <v>312.23001099999999</v>
      </c>
      <c r="C249" s="20">
        <v>50.150002000000001</v>
      </c>
      <c r="E249" s="3">
        <f t="shared" si="13"/>
        <v>5.5069627095729601E-3</v>
      </c>
      <c r="F249" s="3">
        <f t="shared" si="14"/>
        <v>1.4771429169220029E-2</v>
      </c>
    </row>
    <row r="250" spans="1:6" x14ac:dyDescent="0.35">
      <c r="A250" s="1">
        <v>44013</v>
      </c>
      <c r="B250" s="19">
        <v>310.51998900000001</v>
      </c>
      <c r="C250" s="20">
        <v>49.419998</v>
      </c>
      <c r="E250" s="3">
        <f t="shared" si="13"/>
        <v>7.0048128974971036E-3</v>
      </c>
      <c r="F250" s="3">
        <f t="shared" si="14"/>
        <v>5.0844012643644909E-3</v>
      </c>
    </row>
    <row r="251" spans="1:6" x14ac:dyDescent="0.35">
      <c r="A251" s="1">
        <v>44012</v>
      </c>
      <c r="B251" s="19">
        <v>308.35998499999999</v>
      </c>
      <c r="C251" s="20">
        <v>49.169998</v>
      </c>
      <c r="E251" s="3">
        <f t="shared" si="13"/>
        <v>1.2809545146442503E-2</v>
      </c>
      <c r="F251" s="3">
        <f t="shared" si="14"/>
        <v>-1.8270402690637733E-3</v>
      </c>
    </row>
    <row r="252" spans="1:6" x14ac:dyDescent="0.35">
      <c r="A252" s="1">
        <v>44011</v>
      </c>
      <c r="B252" s="19">
        <v>304.459991</v>
      </c>
      <c r="C252" s="20">
        <v>49.259998000000003</v>
      </c>
      <c r="E252" s="3">
        <f t="shared" si="13"/>
        <v>1.4697560994403336E-2</v>
      </c>
      <c r="F252" s="3">
        <f t="shared" si="14"/>
        <v>7.9803357475003445E-3</v>
      </c>
    </row>
    <row r="253" spans="1:6" x14ac:dyDescent="0.35">
      <c r="A253" s="1">
        <v>44008</v>
      </c>
      <c r="B253" s="19">
        <v>300.04998799999998</v>
      </c>
      <c r="C253" s="20">
        <v>48.869999</v>
      </c>
      <c r="E253" s="3">
        <f t="shared" si="13"/>
        <v>-2.3751481560081777E-2</v>
      </c>
      <c r="F253" s="3">
        <f t="shared" si="14"/>
        <v>-1.312602988691447E-2</v>
      </c>
    </row>
    <row r="254" spans="1:6" x14ac:dyDescent="0.35">
      <c r="A254" s="1">
        <v>44007</v>
      </c>
      <c r="B254" s="19">
        <v>307.35000600000001</v>
      </c>
      <c r="C254" s="20">
        <v>49.52</v>
      </c>
      <c r="E254" s="3"/>
      <c r="F254" s="3"/>
    </row>
  </sheetData>
  <mergeCells count="7">
    <mergeCell ref="L21:N21"/>
    <mergeCell ref="S2:U2"/>
    <mergeCell ref="I2:J2"/>
    <mergeCell ref="B1:C1"/>
    <mergeCell ref="E1:F1"/>
    <mergeCell ref="L2:M2"/>
    <mergeCell ref="O2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D75F-9A32-4736-8CC8-CA0885334A7C}">
  <dimension ref="A1"/>
  <sheetViews>
    <sheetView workbookViewId="0">
      <selection activeCell="V16" sqref="V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Allocation Line</vt:lpstr>
      <vt:lpstr>Photo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Koustav Goswami-036 Goswami</cp:lastModifiedBy>
  <dcterms:created xsi:type="dcterms:W3CDTF">2021-06-24T21:35:11Z</dcterms:created>
  <dcterms:modified xsi:type="dcterms:W3CDTF">2025-04-19T14:24:57Z</dcterms:modified>
</cp:coreProperties>
</file>