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ownloads\"/>
    </mc:Choice>
  </mc:AlternateContent>
  <xr:revisionPtr revIDLastSave="0" documentId="13_ncr:1_{7E5296B9-125E-4326-854A-C2F0EA5AD9BA}" xr6:coauthVersionLast="47" xr6:coauthVersionMax="47" xr10:uidLastSave="{00000000-0000-0000-0000-000000000000}"/>
  <bookViews>
    <workbookView xWindow="-110" yWindow="-110" windowWidth="19420" windowHeight="11500" activeTab="1" xr2:uid="{BA40B71A-67F5-4DD7-8C5A-C135BB40860E}"/>
  </bookViews>
  <sheets>
    <sheet name="Sheet1" sheetId="1" r:id="rId1"/>
    <sheet name="Sheet2" sheetId="2" r:id="rId2"/>
  </sheets>
  <definedNames>
    <definedName name="_xlchart.v1.0" hidden="1">Sheet1!$F$2:$F$7</definedName>
    <definedName name="_xlchart.v1.1" hidden="1">Sheet1!$G$1</definedName>
    <definedName name="_xlchart.v1.2" hidden="1">Sheet1!$G$2:$G$7</definedName>
    <definedName name="_xlchart.v1.3" hidden="1">Sheet2!$A$2:$A$6</definedName>
    <definedName name="_xlchart.v1.4" hidden="1">Sheet2!$G$2:$G$6</definedName>
    <definedName name="_xlchart.v1.5" hidden="1">Sheet2!$A$2:$A$6</definedName>
    <definedName name="_xlchart.v1.6" hidden="1">Sheet2!$G$2:$G$6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K6" i="1"/>
  <c r="K5" i="1"/>
  <c r="K4" i="1"/>
  <c r="K3" i="1"/>
  <c r="K2" i="1"/>
  <c r="D9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<sst xmlns="http://schemas.openxmlformats.org/spreadsheetml/2006/main" count="39" uniqueCount="33">
  <si>
    <t xml:space="preserve">Metric </t>
  </si>
  <si>
    <t>Budget</t>
  </si>
  <si>
    <t>Actual</t>
  </si>
  <si>
    <t>Variance</t>
  </si>
  <si>
    <t>Revenue</t>
  </si>
  <si>
    <t>COGS</t>
  </si>
  <si>
    <t>Gross Profit</t>
  </si>
  <si>
    <t>Operating Exp.</t>
  </si>
  <si>
    <t>EBITDA</t>
  </si>
  <si>
    <t>Depreciation</t>
  </si>
  <si>
    <t>EBIT</t>
  </si>
  <si>
    <t>Net Income</t>
  </si>
  <si>
    <t>Stage</t>
  </si>
  <si>
    <t>Change ₹</t>
  </si>
  <si>
    <t>Start (Budget)</t>
  </si>
  <si>
    <t>Revenue ↑</t>
  </si>
  <si>
    <t>COGS ↑ (cost)</t>
  </si>
  <si>
    <t>Opex ↑</t>
  </si>
  <si>
    <t>Depreciation ↓</t>
  </si>
  <si>
    <t>Final Net Income</t>
  </si>
  <si>
    <t>KPI</t>
  </si>
  <si>
    <t>ROE</t>
  </si>
  <si>
    <t>ROA</t>
  </si>
  <si>
    <t>EBITDA margin</t>
  </si>
  <si>
    <t>Net margin</t>
  </si>
  <si>
    <t>Variance %</t>
  </si>
  <si>
    <t>(Assuming 10l as equity)</t>
  </si>
  <si>
    <t>(Assuming 15l as assets)</t>
  </si>
  <si>
    <t>Optimistic</t>
  </si>
  <si>
    <t>Base</t>
  </si>
  <si>
    <t>Metric</t>
  </si>
  <si>
    <t>Worst</t>
  </si>
  <si>
    <t>Selected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</si>
</sst>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2" borderId="0" xfId="1"/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EC6509CC-6F54-49F4-843E-756B3B2A0144}">
          <cx:tx>
            <cx:txData>
              <cx:f>_xlchart.v1.1</cx:f>
              <cx:v>Change ₹</cx:v>
            </cx:txData>
          </cx:tx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/>
    <cx:plotArea>
      <cx:plotAreaRegion>
        <cx:series layoutId="waterfall" uniqueId="{CE0C9566-1F6D-4CB8-A8E7-3B33D75F82AB}">
          <cx:spPr>
            <a:solidFill>
              <a:schemeClr val="accent2">
                <a:lumMod val="75000"/>
              </a:schemeClr>
            </a:solidFill>
          </cx:spPr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171450</xdr:rowOff>
    </xdr:from>
    <xdr:to>
      <xdr:col>7</xdr:col>
      <xdr:colOff>441325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4E46037-362F-5121-BF27-186A4ACB7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" y="3117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</xdr:row>
      <xdr:rowOff>12700</xdr:rowOff>
    </xdr:from>
    <xdr:to>
      <xdr:col>7</xdr:col>
      <xdr:colOff>47625</xdr:colOff>
      <xdr:row>23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A58414-B71D-8F11-FCE6-BF15C2EB89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" y="185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0E9E-4708-4C49-BA39-FFF5F9E43503}">
  <dimension ref="A1:L9"/>
  <sheetViews>
    <sheetView topLeftCell="B1" workbookViewId="0">
      <selection activeCell="I11" sqref="I11"/>
    </sheetView>
  </sheetViews>
  <sheetFormatPr defaultRowHeight="14.5"/>
  <cols>
    <col min="1" max="1" width="9.81640625" customWidth="1"/>
    <col min="2" max="2" width="10.36328125" customWidth="1"/>
    <col min="3" max="3" width="9.36328125" customWidth="1"/>
    <col min="4" max="4" width="9.26953125" customWidth="1"/>
    <col min="5" max="5" width="10" customWidth="1"/>
    <col min="6" max="6" width="8.1796875" bestFit="1" customWidth="1"/>
    <col min="10" max="10" width="13.2695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F1" s="5" t="s">
        <v>12</v>
      </c>
      <c r="G1" s="5" t="s">
        <v>13</v>
      </c>
      <c r="I1" t="s">
        <v>20</v>
      </c>
    </row>
    <row r="2" spans="1:12" ht="29">
      <c r="A2" s="1" t="s">
        <v>4</v>
      </c>
      <c r="B2" s="3">
        <v>1000000</v>
      </c>
      <c r="C2" s="3">
        <v>1050000</v>
      </c>
      <c r="D2" s="4">
        <f>C2-B2</f>
        <v>50000</v>
      </c>
      <c r="F2" s="1" t="s">
        <v>14</v>
      </c>
      <c r="G2" s="3">
        <v>280000</v>
      </c>
      <c r="J2" t="s">
        <v>21</v>
      </c>
      <c r="K2">
        <f>C9/1000000</f>
        <v>0.28999999999999998</v>
      </c>
      <c r="L2" t="s">
        <v>26</v>
      </c>
    </row>
    <row r="3" spans="1:12" ht="29">
      <c r="A3" s="1" t="s">
        <v>5</v>
      </c>
      <c r="B3" s="3">
        <v>400000</v>
      </c>
      <c r="C3" s="3">
        <v>420000</v>
      </c>
      <c r="D3" s="4">
        <f>C3-B3</f>
        <v>20000</v>
      </c>
      <c r="F3" s="1" t="s">
        <v>15</v>
      </c>
      <c r="G3" s="3">
        <v>50000</v>
      </c>
      <c r="J3" t="s">
        <v>22</v>
      </c>
      <c r="K3">
        <f>C9 / 1500000</f>
        <v>0.19333333333333333</v>
      </c>
      <c r="L3" t="s">
        <v>27</v>
      </c>
    </row>
    <row r="4" spans="1:12" ht="29">
      <c r="A4" s="1" t="s">
        <v>6</v>
      </c>
      <c r="B4" s="3">
        <v>600000</v>
      </c>
      <c r="C4" s="3">
        <v>630000</v>
      </c>
      <c r="D4" s="4">
        <f>C4-B4</f>
        <v>30000</v>
      </c>
      <c r="F4" s="1" t="s">
        <v>16</v>
      </c>
      <c r="G4" s="3">
        <v>-20000</v>
      </c>
      <c r="J4" t="s">
        <v>23</v>
      </c>
      <c r="K4">
        <f>C6 / C2</f>
        <v>0.39047619047619048</v>
      </c>
    </row>
    <row r="5" spans="1:12" ht="29">
      <c r="A5" s="1" t="s">
        <v>7</v>
      </c>
      <c r="B5" s="3">
        <v>200000</v>
      </c>
      <c r="C5" s="3">
        <v>220000</v>
      </c>
      <c r="D5" s="4">
        <f>C5-B5</f>
        <v>20000</v>
      </c>
      <c r="F5" s="1" t="s">
        <v>17</v>
      </c>
      <c r="G5" s="3">
        <v>-20000</v>
      </c>
      <c r="J5" t="s">
        <v>24</v>
      </c>
      <c r="K5" s="6">
        <f>C9 / C2</f>
        <v>0.27619047619047621</v>
      </c>
    </row>
    <row r="6" spans="1:12" ht="29">
      <c r="A6" s="1" t="s">
        <v>8</v>
      </c>
      <c r="B6" s="3">
        <v>400000</v>
      </c>
      <c r="C6" s="3">
        <v>410000</v>
      </c>
      <c r="D6" s="4">
        <f>C6-B6</f>
        <v>10000</v>
      </c>
      <c r="F6" s="1" t="s">
        <v>18</v>
      </c>
      <c r="G6" s="3">
        <v>5000</v>
      </c>
      <c r="J6" t="s">
        <v>25</v>
      </c>
      <c r="K6" s="6">
        <f>C9 / B9 - 1</f>
        <v>3.5714285714285809E-2</v>
      </c>
    </row>
    <row r="7" spans="1:12" ht="29">
      <c r="A7" s="1" t="s">
        <v>9</v>
      </c>
      <c r="B7" s="3">
        <v>50000</v>
      </c>
      <c r="C7" s="3">
        <v>45000</v>
      </c>
      <c r="D7" s="4">
        <f>C7-B7</f>
        <v>-5000</v>
      </c>
      <c r="F7" s="1" t="s">
        <v>19</v>
      </c>
      <c r="G7" s="3">
        <v>290000</v>
      </c>
    </row>
    <row r="8" spans="1:12">
      <c r="A8" s="1" t="s">
        <v>10</v>
      </c>
      <c r="B8" s="3">
        <v>350000</v>
      </c>
      <c r="C8" s="3">
        <v>365000</v>
      </c>
      <c r="D8" s="4">
        <f>C8-B8</f>
        <v>15000</v>
      </c>
    </row>
    <row r="9" spans="1:12" ht="29">
      <c r="A9" s="1" t="s">
        <v>11</v>
      </c>
      <c r="B9" s="3">
        <v>280000</v>
      </c>
      <c r="C9" s="2">
        <v>290000</v>
      </c>
      <c r="D9" s="4">
        <f>C9-B9</f>
        <v>10000</v>
      </c>
    </row>
  </sheetData>
  <conditionalFormatting sqref="J2:K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{3D9E0152-B1C6-46CC-93B5-D819D85A2F16}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9E0152-B1C6-46CC-93B5-D819D85A2F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J2:K6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2A81-3B89-4BAA-8609-6FC60B09EE4B}">
  <dimension ref="A1:G8"/>
  <sheetViews>
    <sheetView tabSelected="1" workbookViewId="0">
      <selection activeCell="J12" sqref="J12"/>
    </sheetView>
  </sheetViews>
  <sheetFormatPr defaultRowHeight="14.5"/>
  <cols>
    <col min="1" max="1" width="14" customWidth="1"/>
    <col min="2" max="2" width="13.453125" customWidth="1"/>
    <col min="3" max="3" width="10.54296875" customWidth="1"/>
    <col min="7" max="7" width="7.81640625" bestFit="1" customWidth="1"/>
  </cols>
  <sheetData>
    <row r="1" spans="1:7" ht="29">
      <c r="A1" s="5" t="s">
        <v>30</v>
      </c>
      <c r="B1" s="5" t="s">
        <v>29</v>
      </c>
      <c r="C1" s="5" t="s">
        <v>28</v>
      </c>
      <c r="D1" s="5" t="s">
        <v>31</v>
      </c>
      <c r="G1" s="5" t="s">
        <v>32</v>
      </c>
    </row>
    <row r="2" spans="1:7">
      <c r="A2" s="1" t="s">
        <v>4</v>
      </c>
      <c r="B2" s="3">
        <v>1000000</v>
      </c>
      <c r="C2" s="3">
        <v>1100000</v>
      </c>
      <c r="D2" s="3">
        <v>950000</v>
      </c>
      <c r="G2">
        <f>INDEX(B2:D2, MATCH($B$8, $B$1:$D$1, 0))</f>
        <v>950000</v>
      </c>
    </row>
    <row r="3" spans="1:7">
      <c r="A3" s="1" t="s">
        <v>5</v>
      </c>
      <c r="B3" s="3">
        <v>400000</v>
      </c>
      <c r="C3" s="3">
        <v>390000</v>
      </c>
      <c r="D3" s="3">
        <v>420000</v>
      </c>
      <c r="G3">
        <f t="shared" ref="G3:G6" si="0">INDEX(B3:D3, MATCH($B$8, $B$1:$D$1, 0))</f>
        <v>420000</v>
      </c>
    </row>
    <row r="4" spans="1:7">
      <c r="A4" s="1" t="s">
        <v>7</v>
      </c>
      <c r="B4" s="3">
        <v>200000</v>
      </c>
      <c r="C4" s="3">
        <v>190000</v>
      </c>
      <c r="D4" s="3">
        <v>220000</v>
      </c>
      <c r="G4">
        <f t="shared" si="0"/>
        <v>220000</v>
      </c>
    </row>
    <row r="5" spans="1:7">
      <c r="A5" s="1" t="s">
        <v>9</v>
      </c>
      <c r="B5" s="3">
        <v>50000</v>
      </c>
      <c r="C5" s="3">
        <v>45000</v>
      </c>
      <c r="D5" s="3">
        <v>60000</v>
      </c>
      <c r="G5">
        <f t="shared" si="0"/>
        <v>60000</v>
      </c>
    </row>
    <row r="6" spans="1:7">
      <c r="A6" s="1" t="s">
        <v>11</v>
      </c>
      <c r="B6" s="3">
        <v>280000</v>
      </c>
      <c r="C6" s="3">
        <v>310000</v>
      </c>
      <c r="D6" s="3">
        <v>250000</v>
      </c>
      <c r="G6">
        <f t="shared" si="0"/>
        <v>250000</v>
      </c>
    </row>
    <row r="8" spans="1:7">
      <c r="B8" s="7" t="s">
        <v>31</v>
      </c>
    </row>
  </sheetData>
  <conditionalFormatting sqref="B8">
    <cfRule type="cellIs" priority="1" operator="between">
      <formula>10000</formula>
      <formula>300000</formula>
    </cfRule>
  </conditionalFormatting>
  <dataValidations count="1">
    <dataValidation type="list" allowBlank="1" showInputMessage="1" showErrorMessage="1" sqref="B8" xr:uid="{CA788C88-035D-40DF-916C-9334E243EF5E}">
      <formula1>$B$1:$D$1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2025-04-13T14:40:13Z</dcterms:created>
  <dcterms:modified xsi:type="dcterms:W3CDTF">2025-04-13T15:01:47Z</dcterms:modified>
</cp:coreProperties>
</file>