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Data Analysis\Assignments\"/>
    </mc:Choice>
  </mc:AlternateContent>
  <xr:revisionPtr revIDLastSave="0" documentId="13_ncr:1_{E3C6737D-DB95-4FE5-894E-80592A64B2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2 Productivity" sheetId="1" r:id="rId1"/>
    <sheet name="Exercise 2 Downtime" sheetId="2" r:id="rId2"/>
    <sheet name="Exercise 3" sheetId="3" r:id="rId3"/>
  </sheets>
  <definedNames>
    <definedName name="_xlchart.v1.0" hidden="1">'Exercise 2 Productivity'!$B$2:$B$37</definedName>
    <definedName name="_xlchart.v1.1" hidden="1">'Exercise 2 Productivity'!$B$2:$B$37</definedName>
    <definedName name="_xlchart.v1.2" hidden="1">'Exercise 2 Downtime'!$B$2:$B$37</definedName>
    <definedName name="_xlchart.v1.3" hidden="1">'Exercise 2 Downtime'!$B$2:$B$37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J2" i="1"/>
  <c r="H2" i="1" a="1"/>
  <c r="H3" i="1" s="1"/>
  <c r="K2" i="2"/>
  <c r="K3" i="2"/>
  <c r="K4" i="2"/>
  <c r="K5" i="2"/>
  <c r="K6" i="2"/>
  <c r="K7" i="2"/>
  <c r="K8" i="2"/>
  <c r="J3" i="2"/>
  <c r="J4" i="2"/>
  <c r="J5" i="2"/>
  <c r="J6" i="2"/>
  <c r="J7" i="2"/>
  <c r="J8" i="2"/>
  <c r="J2" i="2"/>
  <c r="I2" i="2" a="1"/>
  <c r="I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E18" i="1"/>
  <c r="E20" i="1" s="1"/>
  <c r="F18" i="2"/>
  <c r="F15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3" i="3"/>
  <c r="F17" i="2"/>
  <c r="F16" i="2"/>
  <c r="F11" i="2"/>
  <c r="F12" i="2" s="1"/>
  <c r="F10" i="2"/>
  <c r="F7" i="2"/>
  <c r="F5" i="2"/>
  <c r="F4" i="2"/>
  <c r="F3" i="2"/>
  <c r="F2" i="2"/>
  <c r="E17" i="1"/>
  <c r="E16" i="1"/>
  <c r="E15" i="1"/>
  <c r="E12" i="1"/>
  <c r="E11" i="1"/>
  <c r="E10" i="1"/>
  <c r="E7" i="1"/>
  <c r="E6" i="1"/>
  <c r="E5" i="1"/>
  <c r="E4" i="1"/>
  <c r="E3" i="1"/>
  <c r="E2" i="1"/>
  <c r="C2" i="2"/>
  <c r="J3" i="1" l="1"/>
  <c r="J9" i="1"/>
  <c r="J8" i="1"/>
  <c r="J7" i="1"/>
  <c r="J6" i="1"/>
  <c r="J5" i="1"/>
  <c r="J4" i="1"/>
  <c r="H8" i="1"/>
  <c r="H7" i="1"/>
  <c r="H6" i="1"/>
  <c r="H5" i="1"/>
  <c r="H4" i="1"/>
  <c r="H2" i="1"/>
  <c r="H9" i="1"/>
  <c r="E19" i="1"/>
  <c r="F19" i="2"/>
  <c r="F20" i="2"/>
  <c r="F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<sst xmlns="http://schemas.openxmlformats.org/spreadsheetml/2006/main" count="57" uniqueCount="32">
  <si>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Worker</t>
  </si>
  <si>
    <t>Productivity</t>
  </si>
  <si>
    <t>Downtime Hour</t>
  </si>
  <si>
    <t>RoundUp of Downtime</t>
  </si>
  <si>
    <t>Μέτρα Θέσεως</t>
  </si>
  <si>
    <t>average</t>
  </si>
  <si>
    <t>median</t>
  </si>
  <si>
    <t>min</t>
  </si>
  <si>
    <t>max</t>
  </si>
  <si>
    <t>range</t>
  </si>
  <si>
    <t>skew</t>
  </si>
  <si>
    <t>Μέτρα Διασποράς</t>
  </si>
  <si>
    <t>variance</t>
  </si>
  <si>
    <t>st.deviation</t>
  </si>
  <si>
    <t>cv</t>
  </si>
  <si>
    <t>Τεταρτημόρια</t>
  </si>
  <si>
    <t>IQR</t>
  </si>
  <si>
    <t>Q1</t>
  </si>
  <si>
    <t>Q2</t>
  </si>
  <si>
    <t>Q3</t>
  </si>
  <si>
    <t>outlier lower</t>
  </si>
  <si>
    <t>outlier upper</t>
  </si>
  <si>
    <t>Year</t>
  </si>
  <si>
    <t>Gini Coefficient</t>
  </si>
  <si>
    <t>MA(3)</t>
  </si>
  <si>
    <t>Residual</t>
  </si>
  <si>
    <t>Ερωτήματα</t>
  </si>
  <si>
    <t>Συχνότητες</t>
  </si>
  <si>
    <t>Κλάσεις</t>
  </si>
  <si>
    <t>Σχ.Συχνότητες</t>
  </si>
  <si>
    <t>&gt;120</t>
  </si>
  <si>
    <t>Αθρ. Σχ. Συχνότητες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</si>
</sst>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1" xfId="0" applyFont="1" applyFill="1" applyBorder="1"/>
    <xf numFmtId="2" fontId="0" fillId="0" borderId="1" xfId="0" applyNumberFormat="1" applyBorder="1"/>
    <xf numFmtId="1" fontId="0" fillId="0" borderId="1" xfId="0" applyNumberFormat="1" applyBorder="1"/>
    <xf numFmtId="9" fontId="0" fillId="0" borderId="1" xfId="1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2" fillId="3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Διάγραμμα</a:t>
            </a:r>
            <a:r>
              <a:rPr lang="el-GR" baseline="0"/>
              <a:t> συχνοτήτων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2 Productivity'!$I$1</c:f>
              <c:strCache>
                <c:ptCount val="1"/>
                <c:pt idx="0">
                  <c:v>Σχ.Συχνότητες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'Exercise 2 Productivity'!$I$2:$I$9</c:f>
              <c:numCache>
                <c:formatCode>0.00%</c:formatCode>
                <c:ptCount val="8"/>
                <c:pt idx="0">
                  <c:v>2.7777777777777776E-2</c:v>
                </c:pt>
                <c:pt idx="1">
                  <c:v>0.58333333333333337</c:v>
                </c:pt>
                <c:pt idx="2">
                  <c:v>0.1111111111111111</c:v>
                </c:pt>
                <c:pt idx="3">
                  <c:v>0.1388888888888889</c:v>
                </c:pt>
                <c:pt idx="4">
                  <c:v>8.3333333333333329E-2</c:v>
                </c:pt>
                <c:pt idx="5">
                  <c:v>2.7777777777777776E-2</c:v>
                </c:pt>
                <c:pt idx="6">
                  <c:v>0</c:v>
                </c:pt>
                <c:pt idx="7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6-421E-B9FD-B645A49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6238095"/>
        <c:axId val="110579695"/>
      </c:barChart>
      <c:lineChart>
        <c:grouping val="standard"/>
        <c:varyColors val="0"/>
        <c:ser>
          <c:idx val="1"/>
          <c:order val="1"/>
          <c:tx>
            <c:strRef>
              <c:f>'Exercise 2 Productivity'!$J$1</c:f>
              <c:strCache>
                <c:ptCount val="1"/>
                <c:pt idx="0">
                  <c:v>Αθρ. Σχ. Συχνότητες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'Exercise 2 Productivity'!$J$2:$J$9</c:f>
              <c:numCache>
                <c:formatCode>0.00%</c:formatCode>
                <c:ptCount val="8"/>
                <c:pt idx="0">
                  <c:v>2.7777777777777776E-2</c:v>
                </c:pt>
                <c:pt idx="1">
                  <c:v>0.61111111111111116</c:v>
                </c:pt>
                <c:pt idx="2">
                  <c:v>0.72222222222222232</c:v>
                </c:pt>
                <c:pt idx="3">
                  <c:v>0.86111111111111116</c:v>
                </c:pt>
                <c:pt idx="4">
                  <c:v>0.94444444444444453</c:v>
                </c:pt>
                <c:pt idx="5">
                  <c:v>0.97222222222222232</c:v>
                </c:pt>
                <c:pt idx="6">
                  <c:v>0.97222222222222232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6-421E-B9FD-B645A49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107103"/>
        <c:axId val="509110463"/>
      </c:lineChart>
      <c:catAx>
        <c:axId val="1836238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79695"/>
        <c:crosses val="autoZero"/>
        <c:auto val="1"/>
        <c:lblAlgn val="ctr"/>
        <c:lblOffset val="100"/>
        <c:noMultiLvlLbl val="0"/>
      </c:catAx>
      <c:valAx>
        <c:axId val="1105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38095"/>
        <c:crosses val="autoZero"/>
        <c:crossBetween val="between"/>
      </c:valAx>
      <c:valAx>
        <c:axId val="5091104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07103"/>
        <c:crosses val="max"/>
        <c:crossBetween val="between"/>
      </c:valAx>
      <c:catAx>
        <c:axId val="509107103"/>
        <c:scaling>
          <c:orientation val="minMax"/>
        </c:scaling>
        <c:delete val="1"/>
        <c:axPos val="b"/>
        <c:majorTickMark val="out"/>
        <c:minorTickMark val="none"/>
        <c:tickLblPos val="nextTo"/>
        <c:crossAx val="5091104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Διάγραμμα Συχνοτήτων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2 Downtime'!$J$1</c:f>
              <c:strCache>
                <c:ptCount val="1"/>
                <c:pt idx="0">
                  <c:v>Σχ.Συχνότητες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'Exercise 2 Downtime'!$J$2:$J$8</c:f>
              <c:numCache>
                <c:formatCode>0.00%</c:formatCode>
                <c:ptCount val="7"/>
                <c:pt idx="0">
                  <c:v>2.7777777777777776E-2</c:v>
                </c:pt>
                <c:pt idx="1">
                  <c:v>5.5555555555555552E-2</c:v>
                </c:pt>
                <c:pt idx="2">
                  <c:v>0.19444444444444445</c:v>
                </c:pt>
                <c:pt idx="3">
                  <c:v>0.3888888888888889</c:v>
                </c:pt>
                <c:pt idx="4">
                  <c:v>0.25</c:v>
                </c:pt>
                <c:pt idx="5">
                  <c:v>5.5555555555555552E-2</c:v>
                </c:pt>
                <c:pt idx="6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7-4722-8E26-921EE8BD2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42452255"/>
        <c:axId val="142451295"/>
      </c:barChart>
      <c:lineChart>
        <c:grouping val="standard"/>
        <c:varyColors val="0"/>
        <c:ser>
          <c:idx val="1"/>
          <c:order val="1"/>
          <c:tx>
            <c:strRef>
              <c:f>'Exercise 2 Downtime'!$K$1</c:f>
              <c:strCache>
                <c:ptCount val="1"/>
                <c:pt idx="0">
                  <c:v>Αθρ. Σχ. Συχνότητες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'Exercise 2 Downtime'!$K$2:$K$8</c:f>
              <c:numCache>
                <c:formatCode>0.00%</c:formatCode>
                <c:ptCount val="7"/>
                <c:pt idx="0">
                  <c:v>2.7777777777777776E-2</c:v>
                </c:pt>
                <c:pt idx="1">
                  <c:v>8.3333333333333329E-2</c:v>
                </c:pt>
                <c:pt idx="2">
                  <c:v>0.27777777777777779</c:v>
                </c:pt>
                <c:pt idx="3">
                  <c:v>0.66666666666666674</c:v>
                </c:pt>
                <c:pt idx="4">
                  <c:v>0.91666666666666674</c:v>
                </c:pt>
                <c:pt idx="5">
                  <c:v>0.97222222222222232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7-4722-8E26-921EE8BD2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22367"/>
        <c:axId val="580317087"/>
      </c:lineChart>
      <c:catAx>
        <c:axId val="142452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1295"/>
        <c:crosses val="autoZero"/>
        <c:auto val="1"/>
        <c:lblAlgn val="ctr"/>
        <c:lblOffset val="100"/>
        <c:noMultiLvlLbl val="0"/>
      </c:catAx>
      <c:valAx>
        <c:axId val="1424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2255"/>
        <c:crosses val="autoZero"/>
        <c:crossBetween val="between"/>
      </c:valAx>
      <c:valAx>
        <c:axId val="58031708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22367"/>
        <c:crosses val="max"/>
        <c:crossBetween val="between"/>
      </c:valAx>
      <c:catAx>
        <c:axId val="580322367"/>
        <c:scaling>
          <c:orientation val="minMax"/>
        </c:scaling>
        <c:delete val="1"/>
        <c:axPos val="b"/>
        <c:majorTickMark val="out"/>
        <c:minorTickMark val="none"/>
        <c:tickLblPos val="nextTo"/>
        <c:crossAx val="5803170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lt1">
              <a:shade val="50000"/>
              <a:alpha val="98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Gini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3'!$B$1</c:f>
              <c:strCache>
                <c:ptCount val="1"/>
                <c:pt idx="0">
                  <c:v>Gini Coefficient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'Exercise 3'!$A$2:$A$51</c:f>
              <c:numCache>
                <c:formatCode>General</c:formatCode>
                <c:ptCount val="5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</c:numCache>
            </c:numRef>
          </c:xVal>
          <c:yVal>
            <c:numRef>
              <c:f>'Exercise 3'!$B$2:$B$51</c:f>
              <c:numCache>
                <c:formatCode>General</c:formatCode>
                <c:ptCount val="50"/>
                <c:pt idx="0">
                  <c:v>37.6</c:v>
                </c:pt>
                <c:pt idx="1">
                  <c:v>37.1</c:v>
                </c:pt>
                <c:pt idx="2">
                  <c:v>37.799999999999997</c:v>
                </c:pt>
                <c:pt idx="3">
                  <c:v>37.9</c:v>
                </c:pt>
                <c:pt idx="4">
                  <c:v>36.299999999999997</c:v>
                </c:pt>
                <c:pt idx="5">
                  <c:v>36.799999999999997</c:v>
                </c:pt>
                <c:pt idx="6">
                  <c:v>35.9</c:v>
                </c:pt>
                <c:pt idx="7">
                  <c:v>37.1</c:v>
                </c:pt>
                <c:pt idx="8">
                  <c:v>36.299999999999997</c:v>
                </c:pt>
                <c:pt idx="9">
                  <c:v>35.799999999999997</c:v>
                </c:pt>
                <c:pt idx="10">
                  <c:v>35.1</c:v>
                </c:pt>
                <c:pt idx="11">
                  <c:v>35.4</c:v>
                </c:pt>
                <c:pt idx="12">
                  <c:v>36.299999999999997</c:v>
                </c:pt>
                <c:pt idx="13">
                  <c:v>36.4</c:v>
                </c:pt>
                <c:pt idx="14">
                  <c:v>37.4</c:v>
                </c:pt>
                <c:pt idx="15">
                  <c:v>36.200000000000003</c:v>
                </c:pt>
                <c:pt idx="16">
                  <c:v>38.200000000000003</c:v>
                </c:pt>
                <c:pt idx="17">
                  <c:v>36.1</c:v>
                </c:pt>
                <c:pt idx="18">
                  <c:v>35.6</c:v>
                </c:pt>
                <c:pt idx="19">
                  <c:v>34.9</c:v>
                </c:pt>
                <c:pt idx="20">
                  <c:v>34.799999999999997</c:v>
                </c:pt>
                <c:pt idx="21">
                  <c:v>34.799999999999997</c:v>
                </c:pt>
                <c:pt idx="22">
                  <c:v>34.9</c:v>
                </c:pt>
                <c:pt idx="23">
                  <c:v>37</c:v>
                </c:pt>
                <c:pt idx="24">
                  <c:v>35.5</c:v>
                </c:pt>
                <c:pt idx="25">
                  <c:v>35.9</c:v>
                </c:pt>
                <c:pt idx="26">
                  <c:v>35.6</c:v>
                </c:pt>
                <c:pt idx="27">
                  <c:v>35.5</c:v>
                </c:pt>
                <c:pt idx="28">
                  <c:v>35.700000000000003</c:v>
                </c:pt>
                <c:pt idx="29">
                  <c:v>35.799999999999997</c:v>
                </c:pt>
                <c:pt idx="30">
                  <c:v>36.299999999999997</c:v>
                </c:pt>
                <c:pt idx="31">
                  <c:v>36.799999999999997</c:v>
                </c:pt>
                <c:pt idx="32">
                  <c:v>36.5</c:v>
                </c:pt>
                <c:pt idx="33">
                  <c:v>38.5</c:v>
                </c:pt>
                <c:pt idx="34">
                  <c:v>36.9</c:v>
                </c:pt>
                <c:pt idx="35">
                  <c:v>38</c:v>
                </c:pt>
                <c:pt idx="36">
                  <c:v>38.200000000000003</c:v>
                </c:pt>
                <c:pt idx="37">
                  <c:v>38.299999999999997</c:v>
                </c:pt>
                <c:pt idx="38">
                  <c:v>38.9</c:v>
                </c:pt>
                <c:pt idx="39">
                  <c:v>39.200000000000003</c:v>
                </c:pt>
                <c:pt idx="40">
                  <c:v>39.299999999999997</c:v>
                </c:pt>
                <c:pt idx="41">
                  <c:v>39.5</c:v>
                </c:pt>
                <c:pt idx="42">
                  <c:v>40.1</c:v>
                </c:pt>
                <c:pt idx="43">
                  <c:v>39.6</c:v>
                </c:pt>
                <c:pt idx="44">
                  <c:v>39.700000000000003</c:v>
                </c:pt>
                <c:pt idx="45">
                  <c:v>40.4</c:v>
                </c:pt>
                <c:pt idx="46">
                  <c:v>42.9</c:v>
                </c:pt>
                <c:pt idx="47">
                  <c:v>42.6</c:v>
                </c:pt>
                <c:pt idx="48">
                  <c:v>42.1</c:v>
                </c:pt>
                <c:pt idx="49">
                  <c:v>42.5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A-4B1B-A0E0-90B536CD281F}"/>
            </c:ext>
          </c:extLst>
        </c:ser>
        <c:ser>
          <c:idx val="1"/>
          <c:order val="1"/>
          <c:tx>
            <c:strRef>
              <c:f>'Exercise 3'!$C$1</c:f>
              <c:strCache>
                <c:ptCount val="1"/>
                <c:pt idx="0">
                  <c:v>MA(3)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'Exercise 3'!$A$2:$A$51</c:f>
              <c:numCache>
                <c:formatCode>General</c:formatCode>
                <c:ptCount val="5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</c:numCache>
            </c:numRef>
          </c:xVal>
          <c:yVal>
            <c:numRef>
              <c:f>'Exercise 3'!$C$2:$C$51</c:f>
              <c:numCache>
                <c:formatCode>0.00</c:formatCode>
                <c:ptCount val="50"/>
                <c:pt idx="1">
                  <c:v>37.5</c:v>
                </c:pt>
                <c:pt idx="2">
                  <c:v>37.6</c:v>
                </c:pt>
                <c:pt idx="3">
                  <c:v>37.333333333333329</c:v>
                </c:pt>
                <c:pt idx="4">
                  <c:v>36.999999999999993</c:v>
                </c:pt>
                <c:pt idx="5">
                  <c:v>36.333333333333336</c:v>
                </c:pt>
                <c:pt idx="6">
                  <c:v>36.599999999999994</c:v>
                </c:pt>
                <c:pt idx="7">
                  <c:v>36.43333333333333</c:v>
                </c:pt>
                <c:pt idx="8">
                  <c:v>36.4</c:v>
                </c:pt>
                <c:pt idx="9">
                  <c:v>35.733333333333327</c:v>
                </c:pt>
                <c:pt idx="10">
                  <c:v>35.433333333333337</c:v>
                </c:pt>
                <c:pt idx="11">
                  <c:v>35.6</c:v>
                </c:pt>
                <c:pt idx="12">
                  <c:v>36.033333333333331</c:v>
                </c:pt>
                <c:pt idx="13">
                  <c:v>36.699999999999996</c:v>
                </c:pt>
                <c:pt idx="14">
                  <c:v>36.666666666666664</c:v>
                </c:pt>
                <c:pt idx="15">
                  <c:v>37.266666666666666</c:v>
                </c:pt>
                <c:pt idx="16">
                  <c:v>36.833333333333336</c:v>
                </c:pt>
                <c:pt idx="17">
                  <c:v>36.633333333333333</c:v>
                </c:pt>
                <c:pt idx="18">
                  <c:v>35.533333333333331</c:v>
                </c:pt>
                <c:pt idx="19">
                  <c:v>35.1</c:v>
                </c:pt>
                <c:pt idx="20">
                  <c:v>34.833333333333329</c:v>
                </c:pt>
                <c:pt idx="21">
                  <c:v>34.833333333333336</c:v>
                </c:pt>
                <c:pt idx="22">
                  <c:v>35.566666666666663</c:v>
                </c:pt>
                <c:pt idx="23">
                  <c:v>35.800000000000004</c:v>
                </c:pt>
                <c:pt idx="24">
                  <c:v>36.133333333333333</c:v>
                </c:pt>
                <c:pt idx="25">
                  <c:v>35.666666666666664</c:v>
                </c:pt>
                <c:pt idx="26">
                  <c:v>35.666666666666664</c:v>
                </c:pt>
                <c:pt idx="27">
                  <c:v>35.6</c:v>
                </c:pt>
                <c:pt idx="28">
                  <c:v>35.666666666666664</c:v>
                </c:pt>
                <c:pt idx="29">
                  <c:v>35.93333333333333</c:v>
                </c:pt>
                <c:pt idx="30">
                  <c:v>36.299999999999997</c:v>
                </c:pt>
                <c:pt idx="31">
                  <c:v>36.533333333333331</c:v>
                </c:pt>
                <c:pt idx="32">
                  <c:v>37.266666666666666</c:v>
                </c:pt>
                <c:pt idx="33">
                  <c:v>37.300000000000004</c:v>
                </c:pt>
                <c:pt idx="34">
                  <c:v>37.800000000000004</c:v>
                </c:pt>
                <c:pt idx="35">
                  <c:v>37.700000000000003</c:v>
                </c:pt>
                <c:pt idx="36">
                  <c:v>38.166666666666664</c:v>
                </c:pt>
                <c:pt idx="37">
                  <c:v>38.466666666666669</c:v>
                </c:pt>
                <c:pt idx="38">
                  <c:v>38.799999999999997</c:v>
                </c:pt>
                <c:pt idx="39">
                  <c:v>39.133333333333333</c:v>
                </c:pt>
                <c:pt idx="40">
                  <c:v>39.333333333333336</c:v>
                </c:pt>
                <c:pt idx="41">
                  <c:v>39.633333333333333</c:v>
                </c:pt>
                <c:pt idx="42">
                  <c:v>39.733333333333327</c:v>
                </c:pt>
                <c:pt idx="43">
                  <c:v>39.800000000000004</c:v>
                </c:pt>
                <c:pt idx="44">
                  <c:v>39.900000000000006</c:v>
                </c:pt>
                <c:pt idx="45">
                  <c:v>41</c:v>
                </c:pt>
                <c:pt idx="46">
                  <c:v>41.966666666666669</c:v>
                </c:pt>
                <c:pt idx="47">
                  <c:v>42.533333333333331</c:v>
                </c:pt>
                <c:pt idx="48">
                  <c:v>42.4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A-4B1B-A0E0-90B536CD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78319"/>
        <c:axId val="156079279"/>
      </c:scatterChart>
      <c:valAx>
        <c:axId val="1560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9279"/>
        <c:crosses val="autoZero"/>
        <c:crossBetween val="midCat"/>
      </c:valAx>
      <c:valAx>
        <c:axId val="156079279"/>
        <c:scaling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3'!$D$1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'Exercise 3'!$D$2:$D$51</c:f>
              <c:numCache>
                <c:formatCode>0.0</c:formatCode>
                <c:ptCount val="50"/>
                <c:pt idx="1">
                  <c:v>-0.39999999999999858</c:v>
                </c:pt>
                <c:pt idx="2">
                  <c:v>0.19999999999999574</c:v>
                </c:pt>
                <c:pt idx="3">
                  <c:v>0.56666666666666998</c:v>
                </c:pt>
                <c:pt idx="4">
                  <c:v>-0.69999999999999574</c:v>
                </c:pt>
                <c:pt idx="5">
                  <c:v>0.46666666666666146</c:v>
                </c:pt>
                <c:pt idx="6">
                  <c:v>-0.69999999999999574</c:v>
                </c:pt>
                <c:pt idx="7">
                  <c:v>0.6666666666666714</c:v>
                </c:pt>
                <c:pt idx="8">
                  <c:v>-0.10000000000000142</c:v>
                </c:pt>
                <c:pt idx="9">
                  <c:v>6.6666666666669983E-2</c:v>
                </c:pt>
                <c:pt idx="10">
                  <c:v>-0.3333333333333357</c:v>
                </c:pt>
                <c:pt idx="11">
                  <c:v>-0.20000000000000284</c:v>
                </c:pt>
                <c:pt idx="12">
                  <c:v>0.26666666666666572</c:v>
                </c:pt>
                <c:pt idx="13">
                  <c:v>-0.29999999999999716</c:v>
                </c:pt>
                <c:pt idx="14">
                  <c:v>0.73333333333333428</c:v>
                </c:pt>
                <c:pt idx="15">
                  <c:v>-1.0666666666666629</c:v>
                </c:pt>
                <c:pt idx="16">
                  <c:v>1.3666666666666671</c:v>
                </c:pt>
                <c:pt idx="17">
                  <c:v>-0.53333333333333144</c:v>
                </c:pt>
                <c:pt idx="18">
                  <c:v>6.6666666666669983E-2</c:v>
                </c:pt>
                <c:pt idx="19">
                  <c:v>-0.20000000000000284</c:v>
                </c:pt>
                <c:pt idx="20">
                  <c:v>-3.3333333333331439E-2</c:v>
                </c:pt>
                <c:pt idx="21">
                  <c:v>-3.3333333333338544E-2</c:v>
                </c:pt>
                <c:pt idx="22">
                  <c:v>-0.6666666666666643</c:v>
                </c:pt>
                <c:pt idx="23">
                  <c:v>1.1999999999999957</c:v>
                </c:pt>
                <c:pt idx="24">
                  <c:v>-0.63333333333333286</c:v>
                </c:pt>
                <c:pt idx="25">
                  <c:v>0.23333333333333428</c:v>
                </c:pt>
                <c:pt idx="26">
                  <c:v>-6.6666666666662877E-2</c:v>
                </c:pt>
                <c:pt idx="27">
                  <c:v>-0.10000000000000142</c:v>
                </c:pt>
                <c:pt idx="28">
                  <c:v>3.3333333333338544E-2</c:v>
                </c:pt>
                <c:pt idx="29">
                  <c:v>-0.13333333333333286</c:v>
                </c:pt>
                <c:pt idx="30">
                  <c:v>0</c:v>
                </c:pt>
                <c:pt idx="31">
                  <c:v>0.26666666666666572</c:v>
                </c:pt>
                <c:pt idx="32">
                  <c:v>-0.76666666666666572</c:v>
                </c:pt>
                <c:pt idx="33">
                  <c:v>1.1999999999999957</c:v>
                </c:pt>
                <c:pt idx="34">
                  <c:v>-0.90000000000000568</c:v>
                </c:pt>
                <c:pt idx="35">
                  <c:v>0.29999999999999716</c:v>
                </c:pt>
                <c:pt idx="36">
                  <c:v>3.3333333333338544E-2</c:v>
                </c:pt>
                <c:pt idx="37">
                  <c:v>-0.1666666666666714</c:v>
                </c:pt>
                <c:pt idx="38">
                  <c:v>0.10000000000000142</c:v>
                </c:pt>
                <c:pt idx="39">
                  <c:v>6.6666666666669983E-2</c:v>
                </c:pt>
                <c:pt idx="40">
                  <c:v>-3.3333333333338544E-2</c:v>
                </c:pt>
                <c:pt idx="41">
                  <c:v>-0.13333333333333286</c:v>
                </c:pt>
                <c:pt idx="42">
                  <c:v>0.36666666666667425</c:v>
                </c:pt>
                <c:pt idx="43">
                  <c:v>-0.20000000000000284</c:v>
                </c:pt>
                <c:pt idx="44">
                  <c:v>-0.20000000000000284</c:v>
                </c:pt>
                <c:pt idx="45">
                  <c:v>-0.60000000000000142</c:v>
                </c:pt>
                <c:pt idx="46">
                  <c:v>0.93333333333333002</c:v>
                </c:pt>
                <c:pt idx="47">
                  <c:v>6.6666666666669983E-2</c:v>
                </c:pt>
                <c:pt idx="48">
                  <c:v>-0.29999999999999716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2-4A7B-9FC7-95A99043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13839"/>
        <c:axId val="220822479"/>
      </c:scatterChart>
      <c:valAx>
        <c:axId val="220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22479"/>
        <c:crosses val="autoZero"/>
        <c:crossBetween val="midCat"/>
      </c:valAx>
      <c:valAx>
        <c:axId val="2208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1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And Whiskers</a:t>
          </a:r>
        </a:p>
      </cx:txPr>
    </cx:title>
    <cx:plotArea>
      <cx:plotAreaRegion>
        <cx:series layoutId="boxWhisker" uniqueId="{458E770B-9DDC-4245-A227-31A1CF2E1C0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8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 And Whiskers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And Whiskers</a:t>
          </a:r>
        </a:p>
      </cx:txPr>
    </cx:title>
    <cx:plotArea>
      <cx:plotAreaRegion>
        <cx:series layoutId="boxWhisker" uniqueId="{1DFAC333-08F0-4211-875C-52CD6290C29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510989</xdr:colOff>
      <xdr:row>33</xdr:row>
      <xdr:rowOff>170329</xdr:rowOff>
    </xdr:from>
    <xdr:ext cx="6343484" cy="103990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E7127C-0AC0-4258-958E-F8F549BB43E0}"/>
            </a:ext>
          </a:extLst>
        </xdr:cNvPr>
        <xdr:cNvSpPr txBox="1"/>
      </xdr:nvSpPr>
      <xdr:spPr>
        <a:xfrm>
          <a:off x="1855695" y="6087035"/>
          <a:ext cx="6343484" cy="1039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605117</xdr:colOff>
      <xdr:row>23</xdr:row>
      <xdr:rowOff>9768</xdr:rowOff>
    </xdr:from>
    <xdr:to>
      <xdr:col>12</xdr:col>
      <xdr:colOff>206188</xdr:colOff>
      <xdr:row>30</xdr:row>
      <xdr:rowOff>171134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C8E902-840A-BE88-1F20-3D7DDF9AF2D1}"/>
            </a:ext>
          </a:extLst>
        </xdr:cNvPr>
        <xdr:cNvSpPr txBox="1"/>
      </xdr:nvSpPr>
      <xdr:spPr>
        <a:xfrm>
          <a:off x="1943502" y="4278922"/>
          <a:ext cx="7758378" cy="1460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Το ιστόγραμμα δεν είναι συμμετρικό. Βλέπουμε ότι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skew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1.88, συνεπώς το διάγραμμα μας είναι λοξό προς τα δεξιά.</a:t>
          </a:r>
          <a:r>
            <a:rPr lang="el-GR"/>
            <a:t> </a:t>
          </a:r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ogive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έχει απότομη κλίση , συνεπώς φανερώνεται ότι υπάρχει μεγάλη συχνότητα/συγκέντρωση στο εύρος 91-95</a:t>
          </a:r>
          <a:r>
            <a:rPr lang="el-GR"/>
            <a:t> </a:t>
          </a:r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Ο μέσος όρος μας είναι στα 97.47 και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st.deviation 48.88 .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Παρατηρούμε ότι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 deviation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αρκετά μεγάλο , συνεπώς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έχουμε αρκετά μεγάλη διασπορά. 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πορούμε να σχολιάσουμε ότι η δεξιά λοξότητα φανερώνει ότι 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οι περισσότεροι εργαζόμενοι βρίσκονται κοντά στο κάτω όριο του εύρους τιμών . Αυτό σημαίνει ότι είτε κάποιοι εργαζόμενοι είναι 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πολύ εργατικοί , είτε ότι οι περισσότεροι εργαζόμενοι δεν εργάζονται όσο θα έπρεπε.</a:t>
          </a:r>
          <a:r>
            <a:rPr lang="el-GR"/>
            <a:t> </a:t>
          </a:r>
          <a:endParaRPr lang="en-US" sz="1100"/>
        </a:p>
      </xdr:txBody>
    </xdr:sp>
    <xdr:clientData/>
  </xdr:twoCellAnchor>
  <xdr:oneCellAnchor>
    <xdr:from>
      <xdr:col>8</xdr:col>
      <xdr:colOff>977153</xdr:colOff>
      <xdr:row>32</xdr:row>
      <xdr:rowOff>125506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DDD6BA-99C3-19A6-F30F-DD9CF0760A80}"/>
            </a:ext>
          </a:extLst>
        </xdr:cNvPr>
        <xdr:cNvSpPr txBox="1"/>
      </xdr:nvSpPr>
      <xdr:spPr>
        <a:xfrm>
          <a:off x="6974541" y="58629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588799</xdr:colOff>
      <xdr:row>9</xdr:row>
      <xdr:rowOff>83211</xdr:rowOff>
    </xdr:from>
    <xdr:to>
      <xdr:col>9</xdr:col>
      <xdr:colOff>1230923</xdr:colOff>
      <xdr:row>21</xdr:row>
      <xdr:rowOff>156308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6E5CA1-FF9C-AE7A-BEF9-7F607C6EB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2030" y="1753749"/>
              <a:ext cx="4159047" cy="23004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29308</xdr:colOff>
      <xdr:row>0</xdr:row>
      <xdr:rowOff>0</xdr:rowOff>
    </xdr:from>
    <xdr:to>
      <xdr:col>18</xdr:col>
      <xdr:colOff>576385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C7E19F-C0C6-B9B8-8C70-1618D9846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605117</xdr:colOff>
      <xdr:row>22</xdr:row>
      <xdr:rowOff>17930</xdr:rowOff>
    </xdr:from>
    <xdr:to>
      <xdr:col>14</xdr:col>
      <xdr:colOff>493058</xdr:colOff>
      <xdr:row>28</xdr:row>
      <xdr:rowOff>107578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D96E37-FCAB-713A-3944-2E44F0531CBB}"/>
            </a:ext>
          </a:extLst>
        </xdr:cNvPr>
        <xdr:cNvSpPr txBox="1"/>
      </xdr:nvSpPr>
      <xdr:spPr>
        <a:xfrm>
          <a:off x="3186952" y="3962401"/>
          <a:ext cx="8780930" cy="1165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Το ιστόγραμμα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σχετικά συμμετρικό. Βλέπουμε ότι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skew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-0.13, συνεπώς το διάγραμμα μας είναι ελαφρώς λοξό προς τα αριστερά.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ogive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έχει ομαλή κλίση και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το πιο απότομο κομμάτι βλέπουμε πως είναι στο 6.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Θα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μπορούσαμε να πούμε λοιπόν ότι το γράφημά μας ακολουθεί κανονική κατανομή με μέση τιμή 5.46 και διασπορά 1.45 (ή τουλάχιστον προσεγγίζει την κανονική κατανομή) </a:t>
          </a: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Ο μέσος όρος μας είναι στα 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5.46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και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st.deviation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1.16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συνεπώς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μπορούμε να πούμε ότι η διασπορά είναι σχετικά μικρή.</a:t>
          </a:r>
          <a:endParaRPr lang="el-G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Παρατηρούμε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οτι η συμπεριφορά των εργαζομένων είναι συμμετρική και με μικρή διασπορά . Συνεπώς μπορούμε να σχολιάσουμε ότι επικρατεί μια ισορροπία στην εταιρεία.</a:t>
          </a:r>
          <a:endParaRPr lang="en-US" sz="1100"/>
        </a:p>
      </xdr:txBody>
    </xdr:sp>
    <xdr:clientData/>
  </xdr:twoCellAnchor>
  <xdr:oneCellAnchor>
    <xdr:from>
      <xdr:col>8</xdr:col>
      <xdr:colOff>331694</xdr:colOff>
      <xdr:row>22</xdr:row>
      <xdr:rowOff>98611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F6A32E-9C7C-5E2E-CCE6-04E50393DE2A}"/>
            </a:ext>
          </a:extLst>
        </xdr:cNvPr>
        <xdr:cNvSpPr txBox="1"/>
      </xdr:nvSpPr>
      <xdr:spPr>
        <a:xfrm>
          <a:off x="7315200" y="4043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551327</xdr:colOff>
      <xdr:row>8</xdr:row>
      <xdr:rowOff>89648</xdr:rowOff>
    </xdr:from>
    <xdr:to>
      <xdr:col>10</xdr:col>
      <xdr:colOff>761999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0DABCD5-945D-7AF6-83AF-EA565BA1B4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5727" y="1524001"/>
              <a:ext cx="3016625" cy="2241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49306</xdr:colOff>
      <xdr:row>0</xdr:row>
      <xdr:rowOff>0</xdr:rowOff>
    </xdr:from>
    <xdr:to>
      <xdr:col>19</xdr:col>
      <xdr:colOff>295835</xdr:colOff>
      <xdr:row>20</xdr:row>
      <xdr:rowOff>170330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663456-1090-174A-09CF-8824E9195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0</xdr:rowOff>
    </xdr:from>
    <xdr:to>
      <xdr:col>12</xdr:col>
      <xdr:colOff>312420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61A0E-B08F-1475-0A00-EACF6CBC8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15</xdr:row>
      <xdr:rowOff>163830</xdr:rowOff>
    </xdr:from>
    <xdr:to>
      <xdr:col>12</xdr:col>
      <xdr:colOff>297180</xdr:colOff>
      <xdr:row>30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75A039-EDF7-7769-262F-9DC55B2B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="78" zoomScaleNormal="85" workbookViewId="0">
      <selection activeCell="P26" sqref="P26"/>
    </sheetView>
  </sheetViews>
  <sheetFormatPr defaultRowHeight="14.4" x14ac:dyDescent="0.3"/>
  <cols>
    <col min="2" max="2" width="10.6640625" bestFit="1" customWidth="1"/>
    <col min="4" max="4" width="17.88671875" bestFit="1" customWidth="1"/>
    <col min="5" max="5" width="7.33203125" bestFit="1" customWidth="1"/>
    <col min="7" max="7" width="10.88671875" bestFit="1" customWidth="1"/>
    <col min="8" max="8" width="10.109375" bestFit="1" customWidth="1"/>
    <col min="9" max="9" width="21.5546875" bestFit="1" customWidth="1"/>
    <col min="10" max="10" width="18.109375" bestFit="1" customWidth="1"/>
  </cols>
  <sheetData>
    <row r="1" spans="1:10" x14ac:dyDescent="0.3">
      <c r="A1" s="3" t="s">
        <v>0</v>
      </c>
      <c r="B1" s="3" t="s">
        <v>1</v>
      </c>
      <c r="D1" s="15" t="s">
        <v>4</v>
      </c>
      <c r="E1" s="16"/>
      <c r="G1" s="19" t="s">
        <v>28</v>
      </c>
      <c r="H1" s="19" t="s">
        <v>27</v>
      </c>
      <c r="I1" s="19" t="s">
        <v>29</v>
      </c>
      <c r="J1" s="19" t="s">
        <v>31</v>
      </c>
    </row>
    <row r="2" spans="1:10" x14ac:dyDescent="0.3">
      <c r="A2">
        <v>1</v>
      </c>
      <c r="B2">
        <v>106</v>
      </c>
      <c r="D2" s="5" t="s">
        <v>5</v>
      </c>
      <c r="E2" s="6">
        <f>AVERAGE(B2:B37)</f>
        <v>97.472222222222229</v>
      </c>
      <c r="G2">
        <v>90</v>
      </c>
      <c r="H2">
        <f t="array" ref="H2:H9">FREQUENCY(B2:B37,G2:G8)</f>
        <v>1</v>
      </c>
      <c r="I2" s="17">
        <f>H2/COUNT($A$2:$A$37)</f>
        <v>2.7777777777777776E-2</v>
      </c>
      <c r="J2" s="18">
        <f>SUM($I$2:I2)</f>
        <v>2.7777777777777776E-2</v>
      </c>
    </row>
    <row r="3" spans="1:10" x14ac:dyDescent="0.3">
      <c r="A3">
        <v>2</v>
      </c>
      <c r="B3">
        <v>95</v>
      </c>
      <c r="D3" s="5" t="s">
        <v>6</v>
      </c>
      <c r="E3" s="7">
        <f>MEDIAN(B2:B37)</f>
        <v>95</v>
      </c>
      <c r="G3">
        <v>95</v>
      </c>
      <c r="H3">
        <v>21</v>
      </c>
      <c r="I3" s="17">
        <f t="shared" ref="I3:I9" si="0">H3/COUNT($A$2:$A$37)</f>
        <v>0.58333333333333337</v>
      </c>
      <c r="J3" s="18">
        <f>SUM($I$2:I3)</f>
        <v>0.61111111111111116</v>
      </c>
    </row>
    <row r="4" spans="1:10" x14ac:dyDescent="0.3">
      <c r="A4">
        <v>3</v>
      </c>
      <c r="B4">
        <v>103</v>
      </c>
      <c r="D4" s="5" t="s">
        <v>7</v>
      </c>
      <c r="E4" s="7">
        <f>MIN(B2:B37)</f>
        <v>89</v>
      </c>
      <c r="G4">
        <v>100</v>
      </c>
      <c r="H4">
        <v>4</v>
      </c>
      <c r="I4" s="17">
        <f t="shared" si="0"/>
        <v>0.1111111111111111</v>
      </c>
      <c r="J4" s="18">
        <f>SUM($I$2:I4)</f>
        <v>0.72222222222222232</v>
      </c>
    </row>
    <row r="5" spans="1:10" x14ac:dyDescent="0.3">
      <c r="A5">
        <v>4</v>
      </c>
      <c r="B5">
        <v>91</v>
      </c>
      <c r="D5" s="5" t="s">
        <v>8</v>
      </c>
      <c r="E5" s="7">
        <f>MAX(B2:B37)</f>
        <v>123</v>
      </c>
      <c r="G5">
        <v>105</v>
      </c>
      <c r="H5">
        <v>5</v>
      </c>
      <c r="I5" s="17">
        <f t="shared" si="0"/>
        <v>0.1388888888888889</v>
      </c>
      <c r="J5" s="18">
        <f>SUM($I$2:I5)</f>
        <v>0.86111111111111116</v>
      </c>
    </row>
    <row r="6" spans="1:10" x14ac:dyDescent="0.3">
      <c r="A6">
        <v>5</v>
      </c>
      <c r="B6">
        <v>94</v>
      </c>
      <c r="D6" s="5" t="s">
        <v>9</v>
      </c>
      <c r="E6" s="7">
        <f>E5-E4</f>
        <v>34</v>
      </c>
      <c r="G6">
        <v>110</v>
      </c>
      <c r="H6">
        <v>3</v>
      </c>
      <c r="I6" s="17">
        <f t="shared" si="0"/>
        <v>8.3333333333333329E-2</v>
      </c>
      <c r="J6" s="18">
        <f>SUM($I$2:I6)</f>
        <v>0.94444444444444453</v>
      </c>
    </row>
    <row r="7" spans="1:10" x14ac:dyDescent="0.3">
      <c r="A7">
        <v>6</v>
      </c>
      <c r="B7">
        <v>92</v>
      </c>
      <c r="D7" s="5" t="s">
        <v>10</v>
      </c>
      <c r="E7" s="6">
        <f>SKEW(B2:B37)</f>
        <v>1.8832602227658024</v>
      </c>
      <c r="G7">
        <v>115</v>
      </c>
      <c r="H7">
        <v>1</v>
      </c>
      <c r="I7" s="17">
        <f t="shared" si="0"/>
        <v>2.7777777777777776E-2</v>
      </c>
      <c r="J7" s="18">
        <f>SUM($I$2:I7)</f>
        <v>0.97222222222222232</v>
      </c>
    </row>
    <row r="8" spans="1:10" x14ac:dyDescent="0.3">
      <c r="A8">
        <v>7</v>
      </c>
      <c r="B8">
        <v>95</v>
      </c>
      <c r="D8" s="4"/>
      <c r="E8" s="1"/>
      <c r="G8">
        <v>120</v>
      </c>
      <c r="H8">
        <v>0</v>
      </c>
      <c r="I8" s="17">
        <f t="shared" si="0"/>
        <v>0</v>
      </c>
      <c r="J8" s="18">
        <f>SUM($I$2:I8)</f>
        <v>0.97222222222222232</v>
      </c>
    </row>
    <row r="9" spans="1:10" x14ac:dyDescent="0.3">
      <c r="A9">
        <v>8</v>
      </c>
      <c r="B9">
        <v>93</v>
      </c>
      <c r="D9" s="15" t="s">
        <v>11</v>
      </c>
      <c r="E9" s="16"/>
      <c r="G9" t="s">
        <v>30</v>
      </c>
      <c r="H9">
        <v>1</v>
      </c>
      <c r="I9" s="17">
        <f t="shared" si="0"/>
        <v>2.7777777777777776E-2</v>
      </c>
      <c r="J9" s="18">
        <f>SUM($I$2:I9)</f>
        <v>1</v>
      </c>
    </row>
    <row r="10" spans="1:10" x14ac:dyDescent="0.3">
      <c r="A10">
        <v>9</v>
      </c>
      <c r="B10">
        <v>102</v>
      </c>
      <c r="D10" s="5" t="s">
        <v>12</v>
      </c>
      <c r="E10" s="6">
        <f>VARA(B2:B37)</f>
        <v>48.884920634920611</v>
      </c>
    </row>
    <row r="11" spans="1:10" x14ac:dyDescent="0.3">
      <c r="A11">
        <v>10</v>
      </c>
      <c r="B11">
        <v>89</v>
      </c>
      <c r="D11" s="5" t="s">
        <v>13</v>
      </c>
      <c r="E11" s="6">
        <f>STDEVA(B2:B37)</f>
        <v>6.9917752134147317</v>
      </c>
    </row>
    <row r="12" spans="1:10" x14ac:dyDescent="0.3">
      <c r="A12">
        <v>11</v>
      </c>
      <c r="B12">
        <v>95</v>
      </c>
      <c r="D12" s="5" t="s">
        <v>14</v>
      </c>
      <c r="E12" s="8">
        <f>E11/E2</f>
        <v>7.1730951177808588E-2</v>
      </c>
    </row>
    <row r="13" spans="1:10" x14ac:dyDescent="0.3">
      <c r="A13">
        <v>12</v>
      </c>
      <c r="B13">
        <v>98</v>
      </c>
      <c r="D13" s="4"/>
      <c r="E13" s="1"/>
    </row>
    <row r="14" spans="1:10" x14ac:dyDescent="0.3">
      <c r="A14">
        <v>13</v>
      </c>
      <c r="B14">
        <v>107</v>
      </c>
      <c r="D14" s="15" t="s">
        <v>15</v>
      </c>
      <c r="E14" s="16"/>
    </row>
    <row r="15" spans="1:10" x14ac:dyDescent="0.3">
      <c r="A15">
        <v>14</v>
      </c>
      <c r="B15">
        <v>100</v>
      </c>
      <c r="D15" s="5" t="s">
        <v>17</v>
      </c>
      <c r="E15" s="7">
        <f>_xlfn.QUARTILE.EXC(B2:B37,1)</f>
        <v>93</v>
      </c>
    </row>
    <row r="16" spans="1:10" x14ac:dyDescent="0.3">
      <c r="A16">
        <v>15</v>
      </c>
      <c r="B16">
        <v>95</v>
      </c>
      <c r="D16" s="5" t="s">
        <v>18</v>
      </c>
      <c r="E16" s="7">
        <f>_xlfn.QUARTILE.EXC(B3:B38,2)</f>
        <v>95</v>
      </c>
    </row>
    <row r="17" spans="1:12" x14ac:dyDescent="0.3">
      <c r="A17">
        <v>16</v>
      </c>
      <c r="B17">
        <v>101</v>
      </c>
      <c r="D17" s="5" t="s">
        <v>19</v>
      </c>
      <c r="E17" s="7">
        <f>_xlfn.QUARTILE.EXC(B4:B39,3)</f>
        <v>101</v>
      </c>
    </row>
    <row r="18" spans="1:12" x14ac:dyDescent="0.3">
      <c r="A18">
        <v>17</v>
      </c>
      <c r="B18">
        <v>97</v>
      </c>
      <c r="D18" s="5" t="s">
        <v>16</v>
      </c>
      <c r="E18" s="7">
        <f>E17-E15</f>
        <v>8</v>
      </c>
    </row>
    <row r="19" spans="1:12" x14ac:dyDescent="0.3">
      <c r="A19">
        <v>18</v>
      </c>
      <c r="B19">
        <v>93</v>
      </c>
      <c r="D19" s="5" t="s">
        <v>20</v>
      </c>
      <c r="E19" s="7">
        <f>E15-1.5*E18</f>
        <v>81</v>
      </c>
    </row>
    <row r="20" spans="1:12" x14ac:dyDescent="0.3">
      <c r="A20">
        <v>19</v>
      </c>
      <c r="B20">
        <v>92</v>
      </c>
      <c r="D20" s="5" t="s">
        <v>21</v>
      </c>
      <c r="E20" s="7">
        <f>E17+1.5*E18</f>
        <v>113</v>
      </c>
    </row>
    <row r="21" spans="1:12" x14ac:dyDescent="0.3">
      <c r="A21">
        <v>20</v>
      </c>
      <c r="B21">
        <v>123</v>
      </c>
      <c r="E21" s="1"/>
    </row>
    <row r="22" spans="1:12" x14ac:dyDescent="0.3">
      <c r="A22">
        <v>21</v>
      </c>
      <c r="B22">
        <v>92</v>
      </c>
    </row>
    <row r="23" spans="1:12" x14ac:dyDescent="0.3">
      <c r="A23">
        <v>22</v>
      </c>
      <c r="B23">
        <v>93</v>
      </c>
      <c r="D23" s="11" t="s">
        <v>26</v>
      </c>
      <c r="E23" s="12"/>
      <c r="F23" s="12"/>
      <c r="G23" s="12"/>
      <c r="H23" s="12"/>
      <c r="I23" s="12"/>
      <c r="J23" s="12"/>
      <c r="K23" s="12"/>
      <c r="L23" s="12"/>
    </row>
    <row r="24" spans="1:12" x14ac:dyDescent="0.3">
      <c r="A24">
        <v>23</v>
      </c>
      <c r="B24">
        <v>94</v>
      </c>
      <c r="E24" s="12"/>
      <c r="F24" s="12"/>
      <c r="G24" s="12"/>
      <c r="H24" s="12"/>
      <c r="I24" s="12"/>
      <c r="J24" s="12"/>
      <c r="K24" s="12"/>
      <c r="L24" s="12"/>
    </row>
    <row r="25" spans="1:12" x14ac:dyDescent="0.3">
      <c r="A25">
        <v>24</v>
      </c>
      <c r="B25">
        <v>92</v>
      </c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>
        <v>25</v>
      </c>
      <c r="B26">
        <v>97</v>
      </c>
    </row>
    <row r="27" spans="1:12" x14ac:dyDescent="0.3">
      <c r="A27">
        <v>26</v>
      </c>
      <c r="B27">
        <v>94</v>
      </c>
    </row>
    <row r="28" spans="1:12" x14ac:dyDescent="0.3">
      <c r="A28">
        <v>27</v>
      </c>
      <c r="B28">
        <v>94</v>
      </c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4.4" customHeight="1" x14ac:dyDescent="0.3">
      <c r="A29">
        <v>28</v>
      </c>
      <c r="B29">
        <v>102</v>
      </c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3">
      <c r="A30">
        <v>29</v>
      </c>
      <c r="B30">
        <v>106</v>
      </c>
    </row>
    <row r="31" spans="1:12" x14ac:dyDescent="0.3">
      <c r="A31">
        <v>30</v>
      </c>
      <c r="B31">
        <v>93</v>
      </c>
    </row>
    <row r="32" spans="1:12" x14ac:dyDescent="0.3">
      <c r="A32">
        <v>31</v>
      </c>
      <c r="B32">
        <v>114</v>
      </c>
    </row>
    <row r="33" spans="1:2" x14ac:dyDescent="0.3">
      <c r="A33">
        <v>32</v>
      </c>
      <c r="B33">
        <v>101</v>
      </c>
    </row>
    <row r="34" spans="1:2" x14ac:dyDescent="0.3">
      <c r="A34">
        <v>33</v>
      </c>
      <c r="B34">
        <v>95</v>
      </c>
    </row>
    <row r="35" spans="1:2" x14ac:dyDescent="0.3">
      <c r="A35">
        <v>34</v>
      </c>
      <c r="B35">
        <v>91</v>
      </c>
    </row>
    <row r="36" spans="1:2" x14ac:dyDescent="0.3">
      <c r="A36">
        <v>35</v>
      </c>
      <c r="B36">
        <v>95</v>
      </c>
    </row>
    <row r="37" spans="1:2" x14ac:dyDescent="0.3">
      <c r="A37">
        <v>36</v>
      </c>
      <c r="B37">
        <v>95</v>
      </c>
    </row>
  </sheetData>
  <mergeCells count="3">
    <mergeCell ref="D14:E14"/>
    <mergeCell ref="D9:E9"/>
    <mergeCell ref="D1:E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2646-07CB-4AA5-AEBA-C0765FC6901B}">
  <dimension ref="A1:K37"/>
  <sheetViews>
    <sheetView tabSelected="1" topLeftCell="C1" zoomScale="85" zoomScaleNormal="85" workbookViewId="0">
      <selection activeCell="R24" sqref="R24"/>
    </sheetView>
  </sheetViews>
  <sheetFormatPr defaultRowHeight="14.4" x14ac:dyDescent="0.3"/>
  <cols>
    <col min="3" max="3" width="19.88671875" bestFit="1" customWidth="1"/>
    <col min="5" max="5" width="16.6640625" bestFit="1" customWidth="1"/>
    <col min="6" max="6" width="5.5546875" bestFit="1" customWidth="1"/>
    <col min="8" max="8" width="8" bestFit="1" customWidth="1"/>
    <col min="9" max="9" width="10.77734375" bestFit="1" customWidth="1"/>
    <col min="10" max="10" width="13.33203125" bestFit="1" customWidth="1"/>
    <col min="11" max="11" width="18.6640625" bestFit="1" customWidth="1"/>
  </cols>
  <sheetData>
    <row r="1" spans="1:11" x14ac:dyDescent="0.3">
      <c r="A1" s="3" t="s">
        <v>0</v>
      </c>
      <c r="B1" s="3" t="s">
        <v>2</v>
      </c>
      <c r="C1" s="3" t="s">
        <v>3</v>
      </c>
      <c r="E1" s="15" t="s">
        <v>4</v>
      </c>
      <c r="F1" s="16"/>
      <c r="H1" s="19" t="s">
        <v>28</v>
      </c>
      <c r="I1" s="19" t="s">
        <v>27</v>
      </c>
      <c r="J1" s="19" t="s">
        <v>29</v>
      </c>
      <c r="K1" s="19" t="s">
        <v>31</v>
      </c>
    </row>
    <row r="2" spans="1:11" x14ac:dyDescent="0.3">
      <c r="A2">
        <v>1</v>
      </c>
      <c r="B2">
        <v>6.41</v>
      </c>
      <c r="C2">
        <f>_xlfn.CEILING.MATH(B2)</f>
        <v>7</v>
      </c>
      <c r="E2" s="5" t="s">
        <v>5</v>
      </c>
      <c r="F2" s="6">
        <f>AVERAGE(B2:B37)</f>
        <v>5.4558333333333344</v>
      </c>
      <c r="H2">
        <v>3</v>
      </c>
      <c r="I2" cm="1">
        <f t="array" ref="I2:I8">FREQUENCY(B2:B37,H2:H7)</f>
        <v>1</v>
      </c>
      <c r="J2" s="17">
        <f>I2/COUNT(A:A)</f>
        <v>2.7777777777777776E-2</v>
      </c>
      <c r="K2" s="18">
        <f>SUM($J$2:J2)</f>
        <v>2.7777777777777776E-2</v>
      </c>
    </row>
    <row r="3" spans="1:11" x14ac:dyDescent="0.3">
      <c r="A3">
        <v>2</v>
      </c>
      <c r="B3">
        <v>8.1199999999999992</v>
      </c>
      <c r="C3">
        <f t="shared" ref="C3:C37" si="0">_xlfn.CEILING.MATH(B3)</f>
        <v>9</v>
      </c>
      <c r="E3" s="5" t="s">
        <v>6</v>
      </c>
      <c r="F3" s="6">
        <f>MEDIAN(B2:B37)</f>
        <v>5.4050000000000002</v>
      </c>
      <c r="H3">
        <v>4</v>
      </c>
      <c r="I3">
        <v>2</v>
      </c>
      <c r="J3" s="17">
        <f t="shared" ref="J3:J8" si="1">I3/COUNT(A:A)</f>
        <v>5.5555555555555552E-2</v>
      </c>
      <c r="K3" s="18">
        <f>SUM($J$2:J3)</f>
        <v>8.3333333333333329E-2</v>
      </c>
    </row>
    <row r="4" spans="1:11" x14ac:dyDescent="0.3">
      <c r="A4">
        <v>3</v>
      </c>
      <c r="B4">
        <v>5.36</v>
      </c>
      <c r="C4">
        <f t="shared" si="0"/>
        <v>6</v>
      </c>
      <c r="E4" s="5" t="s">
        <v>7</v>
      </c>
      <c r="F4" s="6">
        <f>MIN(B2:B37)</f>
        <v>2.34</v>
      </c>
      <c r="H4">
        <v>5</v>
      </c>
      <c r="I4">
        <v>7</v>
      </c>
      <c r="J4" s="17">
        <f t="shared" si="1"/>
        <v>0.19444444444444445</v>
      </c>
      <c r="K4" s="18">
        <f>SUM($J$2:J4)</f>
        <v>0.27777777777777779</v>
      </c>
    </row>
    <row r="5" spans="1:11" x14ac:dyDescent="0.3">
      <c r="A5">
        <v>4</v>
      </c>
      <c r="B5">
        <v>3.51</v>
      </c>
      <c r="C5">
        <f t="shared" si="0"/>
        <v>4</v>
      </c>
      <c r="E5" s="5" t="s">
        <v>8</v>
      </c>
      <c r="F5" s="6">
        <f>MAX(B2:B37)</f>
        <v>8.1199999999999992</v>
      </c>
      <c r="H5">
        <v>6</v>
      </c>
      <c r="I5">
        <v>14</v>
      </c>
      <c r="J5" s="17">
        <f t="shared" si="1"/>
        <v>0.3888888888888889</v>
      </c>
      <c r="K5" s="18">
        <f>SUM($J$2:J5)</f>
        <v>0.66666666666666674</v>
      </c>
    </row>
    <row r="6" spans="1:11" x14ac:dyDescent="0.3">
      <c r="A6">
        <v>5</v>
      </c>
      <c r="B6">
        <v>5.05</v>
      </c>
      <c r="C6">
        <f t="shared" si="0"/>
        <v>6</v>
      </c>
      <c r="E6" s="5" t="s">
        <v>9</v>
      </c>
      <c r="F6" s="6">
        <f>F5-F4</f>
        <v>5.7799999999999994</v>
      </c>
      <c r="H6">
        <v>7</v>
      </c>
      <c r="I6">
        <v>9</v>
      </c>
      <c r="J6" s="17">
        <f t="shared" si="1"/>
        <v>0.25</v>
      </c>
      <c r="K6" s="18">
        <f>SUM($J$2:J6)</f>
        <v>0.91666666666666674</v>
      </c>
    </row>
    <row r="7" spans="1:11" x14ac:dyDescent="0.3">
      <c r="A7">
        <v>6</v>
      </c>
      <c r="B7">
        <v>5.15</v>
      </c>
      <c r="C7">
        <f t="shared" si="0"/>
        <v>6</v>
      </c>
      <c r="E7" s="5" t="s">
        <v>10</v>
      </c>
      <c r="F7" s="6">
        <f>SKEW(B2:B37)</f>
        <v>-0.125645788636674</v>
      </c>
      <c r="H7">
        <v>8</v>
      </c>
      <c r="I7">
        <v>2</v>
      </c>
      <c r="J7" s="17">
        <f t="shared" si="1"/>
        <v>5.5555555555555552E-2</v>
      </c>
      <c r="K7" s="18">
        <f>SUM($J$2:J7)</f>
        <v>0.97222222222222232</v>
      </c>
    </row>
    <row r="8" spans="1:11" x14ac:dyDescent="0.3">
      <c r="A8">
        <v>7</v>
      </c>
      <c r="B8">
        <v>6.77</v>
      </c>
      <c r="C8">
        <f t="shared" si="0"/>
        <v>7</v>
      </c>
      <c r="E8" s="4"/>
      <c r="F8" s="1"/>
      <c r="H8">
        <v>9</v>
      </c>
      <c r="I8">
        <v>1</v>
      </c>
      <c r="J8" s="17">
        <f t="shared" si="1"/>
        <v>2.7777777777777776E-2</v>
      </c>
      <c r="K8" s="18">
        <f>SUM($J$2:J8)</f>
        <v>1</v>
      </c>
    </row>
    <row r="9" spans="1:11" x14ac:dyDescent="0.3">
      <c r="A9">
        <v>8</v>
      </c>
      <c r="B9">
        <v>5.45</v>
      </c>
      <c r="C9">
        <f t="shared" si="0"/>
        <v>6</v>
      </c>
      <c r="E9" s="15" t="s">
        <v>11</v>
      </c>
      <c r="F9" s="16"/>
    </row>
    <row r="10" spans="1:11" x14ac:dyDescent="0.3">
      <c r="A10">
        <v>9</v>
      </c>
      <c r="B10">
        <v>6.14</v>
      </c>
      <c r="C10">
        <f t="shared" si="0"/>
        <v>7</v>
      </c>
      <c r="E10" s="5" t="s">
        <v>12</v>
      </c>
      <c r="F10" s="6">
        <f>VARA(B2:B37)</f>
        <v>1.3484821428571194</v>
      </c>
    </row>
    <row r="11" spans="1:11" x14ac:dyDescent="0.3">
      <c r="A11">
        <v>10</v>
      </c>
      <c r="B11">
        <v>7.02</v>
      </c>
      <c r="C11">
        <f t="shared" si="0"/>
        <v>8</v>
      </c>
      <c r="E11" s="5" t="s">
        <v>13</v>
      </c>
      <c r="F11" s="6">
        <f>STDEVA(B2:B37)</f>
        <v>1.1612416384444366</v>
      </c>
    </row>
    <row r="12" spans="1:11" x14ac:dyDescent="0.3">
      <c r="A12">
        <v>11</v>
      </c>
      <c r="B12">
        <v>5.84</v>
      </c>
      <c r="C12">
        <f t="shared" si="0"/>
        <v>6</v>
      </c>
      <c r="E12" s="5" t="s">
        <v>14</v>
      </c>
      <c r="F12" s="8">
        <f>F11/F2</f>
        <v>0.21284404553739478</v>
      </c>
    </row>
    <row r="13" spans="1:11" x14ac:dyDescent="0.3">
      <c r="A13">
        <v>12</v>
      </c>
      <c r="B13">
        <v>6.42</v>
      </c>
      <c r="C13">
        <f t="shared" si="0"/>
        <v>7</v>
      </c>
      <c r="E13" s="4"/>
      <c r="F13" s="1"/>
    </row>
    <row r="14" spans="1:11" x14ac:dyDescent="0.3">
      <c r="A14">
        <v>13</v>
      </c>
      <c r="B14">
        <v>6.5</v>
      </c>
      <c r="C14">
        <f t="shared" si="0"/>
        <v>7</v>
      </c>
      <c r="E14" s="15" t="s">
        <v>15</v>
      </c>
      <c r="F14" s="16"/>
    </row>
    <row r="15" spans="1:11" x14ac:dyDescent="0.3">
      <c r="A15">
        <v>14</v>
      </c>
      <c r="B15">
        <v>7.86</v>
      </c>
      <c r="C15">
        <f t="shared" si="0"/>
        <v>8</v>
      </c>
      <c r="E15" s="5" t="s">
        <v>17</v>
      </c>
      <c r="F15" s="6">
        <f>_xlfn.QUARTILE.EXC(B2:B37,1)</f>
        <v>4.7824999999999998</v>
      </c>
    </row>
    <row r="16" spans="1:11" x14ac:dyDescent="0.3">
      <c r="A16">
        <v>15</v>
      </c>
      <c r="B16">
        <v>5.56</v>
      </c>
      <c r="C16">
        <f t="shared" si="0"/>
        <v>6</v>
      </c>
      <c r="E16" s="5" t="s">
        <v>18</v>
      </c>
      <c r="F16" s="6">
        <f>_xlfn.QUARTILE.EXC(B3:B38,2)</f>
        <v>5.36</v>
      </c>
    </row>
    <row r="17" spans="1:6" x14ac:dyDescent="0.3">
      <c r="A17">
        <v>16</v>
      </c>
      <c r="B17">
        <v>6.1</v>
      </c>
      <c r="C17">
        <f t="shared" si="0"/>
        <v>7</v>
      </c>
      <c r="E17" s="5" t="s">
        <v>19</v>
      </c>
      <c r="F17" s="6">
        <f>_xlfn.QUARTILE.EXC(B4:B39,3)</f>
        <v>6.1</v>
      </c>
    </row>
    <row r="18" spans="1:6" x14ac:dyDescent="0.3">
      <c r="A18">
        <v>17</v>
      </c>
      <c r="B18">
        <v>4.4000000000000004</v>
      </c>
      <c r="C18">
        <f t="shared" si="0"/>
        <v>5</v>
      </c>
      <c r="E18" s="5" t="s">
        <v>16</v>
      </c>
      <c r="F18" s="6">
        <f>F17-F15</f>
        <v>1.3174999999999999</v>
      </c>
    </row>
    <row r="19" spans="1:6" x14ac:dyDescent="0.3">
      <c r="A19">
        <v>18</v>
      </c>
      <c r="B19">
        <v>4.42</v>
      </c>
      <c r="C19">
        <f t="shared" si="0"/>
        <v>5</v>
      </c>
      <c r="E19" s="5" t="s">
        <v>20</v>
      </c>
      <c r="F19" s="6">
        <f>F15-1.5*F18</f>
        <v>2.8062499999999999</v>
      </c>
    </row>
    <row r="20" spans="1:6" x14ac:dyDescent="0.3">
      <c r="A20">
        <v>19</v>
      </c>
      <c r="B20">
        <v>6.47</v>
      </c>
      <c r="C20">
        <f t="shared" si="0"/>
        <v>7</v>
      </c>
      <c r="E20" s="5" t="s">
        <v>21</v>
      </c>
      <c r="F20" s="6">
        <f>F17+1.5*F18</f>
        <v>8.0762499999999999</v>
      </c>
    </row>
    <row r="21" spans="1:6" x14ac:dyDescent="0.3">
      <c r="A21">
        <v>20</v>
      </c>
      <c r="B21">
        <v>4.42</v>
      </c>
      <c r="C21">
        <f t="shared" si="0"/>
        <v>5</v>
      </c>
    </row>
    <row r="22" spans="1:6" x14ac:dyDescent="0.3">
      <c r="A22">
        <v>21</v>
      </c>
      <c r="B22">
        <v>6.1</v>
      </c>
      <c r="C22">
        <f t="shared" si="0"/>
        <v>7</v>
      </c>
      <c r="E22" s="11" t="s">
        <v>26</v>
      </c>
    </row>
    <row r="23" spans="1:6" x14ac:dyDescent="0.3">
      <c r="A23">
        <v>22</v>
      </c>
      <c r="B23">
        <v>5.81</v>
      </c>
      <c r="C23">
        <f t="shared" si="0"/>
        <v>6</v>
      </c>
    </row>
    <row r="24" spans="1:6" x14ac:dyDescent="0.3">
      <c r="A24">
        <v>23</v>
      </c>
      <c r="B24">
        <v>4.71</v>
      </c>
      <c r="C24">
        <f t="shared" si="0"/>
        <v>5</v>
      </c>
      <c r="E24" s="11" t="s">
        <v>26</v>
      </c>
    </row>
    <row r="25" spans="1:6" x14ac:dyDescent="0.3">
      <c r="A25">
        <v>24</v>
      </c>
      <c r="B25">
        <v>5.03</v>
      </c>
      <c r="C25">
        <f t="shared" si="0"/>
        <v>6</v>
      </c>
    </row>
    <row r="26" spans="1:6" x14ac:dyDescent="0.3">
      <c r="A26">
        <v>25</v>
      </c>
      <c r="B26">
        <v>5.35</v>
      </c>
      <c r="C26">
        <f t="shared" si="0"/>
        <v>6</v>
      </c>
    </row>
    <row r="27" spans="1:6" x14ac:dyDescent="0.3">
      <c r="A27">
        <v>26</v>
      </c>
      <c r="B27">
        <v>2.34</v>
      </c>
      <c r="C27">
        <f t="shared" si="0"/>
        <v>3</v>
      </c>
    </row>
    <row r="28" spans="1:6" x14ac:dyDescent="0.3">
      <c r="A28">
        <v>27</v>
      </c>
      <c r="B28">
        <v>5.05</v>
      </c>
      <c r="C28">
        <f t="shared" si="0"/>
        <v>6</v>
      </c>
    </row>
    <row r="29" spans="1:6" x14ac:dyDescent="0.3">
      <c r="A29">
        <v>28</v>
      </c>
      <c r="B29">
        <v>4.21</v>
      </c>
      <c r="C29">
        <f t="shared" si="0"/>
        <v>5</v>
      </c>
    </row>
    <row r="30" spans="1:6" x14ac:dyDescent="0.3">
      <c r="A30">
        <v>29</v>
      </c>
      <c r="B30">
        <v>5</v>
      </c>
      <c r="C30">
        <f t="shared" si="0"/>
        <v>5</v>
      </c>
    </row>
    <row r="31" spans="1:6" x14ac:dyDescent="0.3">
      <c r="A31">
        <v>30</v>
      </c>
      <c r="B31">
        <v>5.46</v>
      </c>
      <c r="C31">
        <f t="shared" si="0"/>
        <v>6</v>
      </c>
    </row>
    <row r="32" spans="1:6" x14ac:dyDescent="0.3">
      <c r="A32">
        <v>31</v>
      </c>
      <c r="B32">
        <v>5.28</v>
      </c>
      <c r="C32">
        <f t="shared" si="0"/>
        <v>6</v>
      </c>
    </row>
    <row r="33" spans="1:3" x14ac:dyDescent="0.3">
      <c r="A33">
        <v>32</v>
      </c>
      <c r="B33">
        <v>5.71</v>
      </c>
      <c r="C33">
        <f t="shared" si="0"/>
        <v>6</v>
      </c>
    </row>
    <row r="34" spans="1:3" x14ac:dyDescent="0.3">
      <c r="A34">
        <v>33</v>
      </c>
      <c r="B34">
        <v>4.24</v>
      </c>
      <c r="C34">
        <f t="shared" si="0"/>
        <v>5</v>
      </c>
    </row>
    <row r="35" spans="1:3" x14ac:dyDescent="0.3">
      <c r="A35">
        <v>34</v>
      </c>
      <c r="B35">
        <v>6.07</v>
      </c>
      <c r="C35">
        <f t="shared" si="0"/>
        <v>7</v>
      </c>
    </row>
    <row r="36" spans="1:3" x14ac:dyDescent="0.3">
      <c r="A36">
        <v>35</v>
      </c>
      <c r="B36">
        <v>5.34</v>
      </c>
      <c r="C36">
        <f t="shared" si="0"/>
        <v>6</v>
      </c>
    </row>
    <row r="37" spans="1:3" x14ac:dyDescent="0.3">
      <c r="A37">
        <v>36</v>
      </c>
      <c r="B37">
        <v>3.74</v>
      </c>
      <c r="C37">
        <f t="shared" si="0"/>
        <v>4</v>
      </c>
    </row>
  </sheetData>
  <mergeCells count="3">
    <mergeCell ref="E1:F1"/>
    <mergeCell ref="E14:F14"/>
    <mergeCell ref="E9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9CF3-16EB-47E5-A2CA-C8B3B9605AF7}">
  <dimension ref="A1:D51"/>
  <sheetViews>
    <sheetView zoomScale="91" workbookViewId="0">
      <selection activeCell="Q16" sqref="Q16"/>
    </sheetView>
  </sheetViews>
  <sheetFormatPr defaultRowHeight="14.4" x14ac:dyDescent="0.3"/>
  <cols>
    <col min="2" max="2" width="13.88671875" bestFit="1" customWidth="1"/>
  </cols>
  <sheetData>
    <row r="1" spans="1:4" x14ac:dyDescent="0.3">
      <c r="A1" s="9" t="s">
        <v>22</v>
      </c>
      <c r="B1" s="9" t="s">
        <v>23</v>
      </c>
      <c r="C1" s="10" t="s">
        <v>24</v>
      </c>
      <c r="D1" s="10" t="s">
        <v>25</v>
      </c>
    </row>
    <row r="2" spans="1:4" x14ac:dyDescent="0.3">
      <c r="A2">
        <v>1947</v>
      </c>
      <c r="B2">
        <v>37.6</v>
      </c>
      <c r="C2" s="1"/>
      <c r="D2" s="2"/>
    </row>
    <row r="3" spans="1:4" x14ac:dyDescent="0.3">
      <c r="A3">
        <v>1948</v>
      </c>
      <c r="B3">
        <v>37.1</v>
      </c>
      <c r="C3" s="1">
        <f>(B2+B3+B4)/3</f>
        <v>37.5</v>
      </c>
      <c r="D3" s="2">
        <f>B3-C3</f>
        <v>-0.39999999999999858</v>
      </c>
    </row>
    <row r="4" spans="1:4" x14ac:dyDescent="0.3">
      <c r="A4">
        <v>1949</v>
      </c>
      <c r="B4">
        <v>37.799999999999997</v>
      </c>
      <c r="C4" s="1">
        <f t="shared" ref="C4:C50" si="0">(B3+B4+B5)/3</f>
        <v>37.6</v>
      </c>
      <c r="D4" s="2">
        <f t="shared" ref="D4:D50" si="1">B4-C4</f>
        <v>0.19999999999999574</v>
      </c>
    </row>
    <row r="5" spans="1:4" x14ac:dyDescent="0.3">
      <c r="A5">
        <v>1950</v>
      </c>
      <c r="B5">
        <v>37.9</v>
      </c>
      <c r="C5" s="1">
        <f t="shared" si="0"/>
        <v>37.333333333333329</v>
      </c>
      <c r="D5" s="2">
        <f t="shared" si="1"/>
        <v>0.56666666666666998</v>
      </c>
    </row>
    <row r="6" spans="1:4" x14ac:dyDescent="0.3">
      <c r="A6">
        <v>1951</v>
      </c>
      <c r="B6">
        <v>36.299999999999997</v>
      </c>
      <c r="C6" s="1">
        <f t="shared" si="0"/>
        <v>36.999999999999993</v>
      </c>
      <c r="D6" s="2">
        <f t="shared" si="1"/>
        <v>-0.69999999999999574</v>
      </c>
    </row>
    <row r="7" spans="1:4" x14ac:dyDescent="0.3">
      <c r="A7">
        <v>1952</v>
      </c>
      <c r="B7">
        <v>36.799999999999997</v>
      </c>
      <c r="C7" s="1">
        <f t="shared" si="0"/>
        <v>36.333333333333336</v>
      </c>
      <c r="D7" s="2">
        <f t="shared" si="1"/>
        <v>0.46666666666666146</v>
      </c>
    </row>
    <row r="8" spans="1:4" x14ac:dyDescent="0.3">
      <c r="A8">
        <v>1953</v>
      </c>
      <c r="B8">
        <v>35.9</v>
      </c>
      <c r="C8" s="1">
        <f t="shared" si="0"/>
        <v>36.599999999999994</v>
      </c>
      <c r="D8" s="2">
        <f t="shared" si="1"/>
        <v>-0.69999999999999574</v>
      </c>
    </row>
    <row r="9" spans="1:4" x14ac:dyDescent="0.3">
      <c r="A9">
        <v>1954</v>
      </c>
      <c r="B9">
        <v>37.1</v>
      </c>
      <c r="C9" s="1">
        <f t="shared" si="0"/>
        <v>36.43333333333333</v>
      </c>
      <c r="D9" s="2">
        <f t="shared" si="1"/>
        <v>0.6666666666666714</v>
      </c>
    </row>
    <row r="10" spans="1:4" x14ac:dyDescent="0.3">
      <c r="A10">
        <v>1955</v>
      </c>
      <c r="B10">
        <v>36.299999999999997</v>
      </c>
      <c r="C10" s="1">
        <f t="shared" si="0"/>
        <v>36.4</v>
      </c>
      <c r="D10" s="2">
        <f t="shared" si="1"/>
        <v>-0.10000000000000142</v>
      </c>
    </row>
    <row r="11" spans="1:4" x14ac:dyDescent="0.3">
      <c r="A11">
        <v>1956</v>
      </c>
      <c r="B11">
        <v>35.799999999999997</v>
      </c>
      <c r="C11" s="1">
        <f t="shared" si="0"/>
        <v>35.733333333333327</v>
      </c>
      <c r="D11" s="2">
        <f t="shared" si="1"/>
        <v>6.6666666666669983E-2</v>
      </c>
    </row>
    <row r="12" spans="1:4" x14ac:dyDescent="0.3">
      <c r="A12">
        <v>1957</v>
      </c>
      <c r="B12">
        <v>35.1</v>
      </c>
      <c r="C12" s="1">
        <f t="shared" si="0"/>
        <v>35.433333333333337</v>
      </c>
      <c r="D12" s="2">
        <f t="shared" si="1"/>
        <v>-0.3333333333333357</v>
      </c>
    </row>
    <row r="13" spans="1:4" x14ac:dyDescent="0.3">
      <c r="A13">
        <v>1958</v>
      </c>
      <c r="B13">
        <v>35.4</v>
      </c>
      <c r="C13" s="1">
        <f t="shared" si="0"/>
        <v>35.6</v>
      </c>
      <c r="D13" s="2">
        <f t="shared" si="1"/>
        <v>-0.20000000000000284</v>
      </c>
    </row>
    <row r="14" spans="1:4" x14ac:dyDescent="0.3">
      <c r="A14">
        <v>1959</v>
      </c>
      <c r="B14">
        <v>36.299999999999997</v>
      </c>
      <c r="C14" s="1">
        <f t="shared" si="0"/>
        <v>36.033333333333331</v>
      </c>
      <c r="D14" s="2">
        <f t="shared" si="1"/>
        <v>0.26666666666666572</v>
      </c>
    </row>
    <row r="15" spans="1:4" x14ac:dyDescent="0.3">
      <c r="A15">
        <v>1960</v>
      </c>
      <c r="B15">
        <v>36.4</v>
      </c>
      <c r="C15" s="1">
        <f t="shared" si="0"/>
        <v>36.699999999999996</v>
      </c>
      <c r="D15" s="2">
        <f t="shared" si="1"/>
        <v>-0.29999999999999716</v>
      </c>
    </row>
    <row r="16" spans="1:4" x14ac:dyDescent="0.3">
      <c r="A16">
        <v>1961</v>
      </c>
      <c r="B16">
        <v>37.4</v>
      </c>
      <c r="C16" s="1">
        <f t="shared" si="0"/>
        <v>36.666666666666664</v>
      </c>
      <c r="D16" s="2">
        <f t="shared" si="1"/>
        <v>0.73333333333333428</v>
      </c>
    </row>
    <row r="17" spans="1:4" x14ac:dyDescent="0.3">
      <c r="A17">
        <v>1962</v>
      </c>
      <c r="B17">
        <v>36.200000000000003</v>
      </c>
      <c r="C17" s="1">
        <f t="shared" si="0"/>
        <v>37.266666666666666</v>
      </c>
      <c r="D17" s="2">
        <f t="shared" si="1"/>
        <v>-1.0666666666666629</v>
      </c>
    </row>
    <row r="18" spans="1:4" x14ac:dyDescent="0.3">
      <c r="A18">
        <v>1963</v>
      </c>
      <c r="B18">
        <v>38.200000000000003</v>
      </c>
      <c r="C18" s="1">
        <f t="shared" si="0"/>
        <v>36.833333333333336</v>
      </c>
      <c r="D18" s="2">
        <f t="shared" si="1"/>
        <v>1.3666666666666671</v>
      </c>
    </row>
    <row r="19" spans="1:4" x14ac:dyDescent="0.3">
      <c r="A19">
        <v>1964</v>
      </c>
      <c r="B19">
        <v>36.1</v>
      </c>
      <c r="C19" s="1">
        <f t="shared" si="0"/>
        <v>36.633333333333333</v>
      </c>
      <c r="D19" s="2">
        <f t="shared" si="1"/>
        <v>-0.53333333333333144</v>
      </c>
    </row>
    <row r="20" spans="1:4" x14ac:dyDescent="0.3">
      <c r="A20">
        <v>1965</v>
      </c>
      <c r="B20">
        <v>35.6</v>
      </c>
      <c r="C20" s="1">
        <f t="shared" si="0"/>
        <v>35.533333333333331</v>
      </c>
      <c r="D20" s="2">
        <f t="shared" si="1"/>
        <v>6.6666666666669983E-2</v>
      </c>
    </row>
    <row r="21" spans="1:4" x14ac:dyDescent="0.3">
      <c r="A21">
        <v>1966</v>
      </c>
      <c r="B21">
        <v>34.9</v>
      </c>
      <c r="C21" s="1">
        <f t="shared" si="0"/>
        <v>35.1</v>
      </c>
      <c r="D21" s="2">
        <f t="shared" si="1"/>
        <v>-0.20000000000000284</v>
      </c>
    </row>
    <row r="22" spans="1:4" x14ac:dyDescent="0.3">
      <c r="A22">
        <v>1967</v>
      </c>
      <c r="B22">
        <v>34.799999999999997</v>
      </c>
      <c r="C22" s="1">
        <f t="shared" si="0"/>
        <v>34.833333333333329</v>
      </c>
      <c r="D22" s="2">
        <f t="shared" si="1"/>
        <v>-3.3333333333331439E-2</v>
      </c>
    </row>
    <row r="23" spans="1:4" x14ac:dyDescent="0.3">
      <c r="A23">
        <v>1968</v>
      </c>
      <c r="B23">
        <v>34.799999999999997</v>
      </c>
      <c r="C23" s="1">
        <f t="shared" si="0"/>
        <v>34.833333333333336</v>
      </c>
      <c r="D23" s="2">
        <f t="shared" si="1"/>
        <v>-3.3333333333338544E-2</v>
      </c>
    </row>
    <row r="24" spans="1:4" x14ac:dyDescent="0.3">
      <c r="A24">
        <v>1969</v>
      </c>
      <c r="B24">
        <v>34.9</v>
      </c>
      <c r="C24" s="1">
        <f t="shared" si="0"/>
        <v>35.566666666666663</v>
      </c>
      <c r="D24" s="2">
        <f t="shared" si="1"/>
        <v>-0.6666666666666643</v>
      </c>
    </row>
    <row r="25" spans="1:4" x14ac:dyDescent="0.3">
      <c r="A25">
        <v>1970</v>
      </c>
      <c r="B25">
        <v>37</v>
      </c>
      <c r="C25" s="1">
        <f t="shared" si="0"/>
        <v>35.800000000000004</v>
      </c>
      <c r="D25" s="2">
        <f t="shared" si="1"/>
        <v>1.1999999999999957</v>
      </c>
    </row>
    <row r="26" spans="1:4" x14ac:dyDescent="0.3">
      <c r="A26">
        <v>1971</v>
      </c>
      <c r="B26">
        <v>35.5</v>
      </c>
      <c r="C26" s="1">
        <f t="shared" si="0"/>
        <v>36.133333333333333</v>
      </c>
      <c r="D26" s="2">
        <f t="shared" si="1"/>
        <v>-0.63333333333333286</v>
      </c>
    </row>
    <row r="27" spans="1:4" x14ac:dyDescent="0.3">
      <c r="A27">
        <v>1972</v>
      </c>
      <c r="B27">
        <v>35.9</v>
      </c>
      <c r="C27" s="1">
        <f t="shared" si="0"/>
        <v>35.666666666666664</v>
      </c>
      <c r="D27" s="2">
        <f t="shared" si="1"/>
        <v>0.23333333333333428</v>
      </c>
    </row>
    <row r="28" spans="1:4" x14ac:dyDescent="0.3">
      <c r="A28">
        <v>1973</v>
      </c>
      <c r="B28">
        <v>35.6</v>
      </c>
      <c r="C28" s="1">
        <f t="shared" si="0"/>
        <v>35.666666666666664</v>
      </c>
      <c r="D28" s="2">
        <f t="shared" si="1"/>
        <v>-6.6666666666662877E-2</v>
      </c>
    </row>
    <row r="29" spans="1:4" x14ac:dyDescent="0.3">
      <c r="A29">
        <v>1974</v>
      </c>
      <c r="B29">
        <v>35.5</v>
      </c>
      <c r="C29" s="1">
        <f t="shared" si="0"/>
        <v>35.6</v>
      </c>
      <c r="D29" s="2">
        <f t="shared" si="1"/>
        <v>-0.10000000000000142</v>
      </c>
    </row>
    <row r="30" spans="1:4" x14ac:dyDescent="0.3">
      <c r="A30">
        <v>1975</v>
      </c>
      <c r="B30">
        <v>35.700000000000003</v>
      </c>
      <c r="C30" s="1">
        <f t="shared" si="0"/>
        <v>35.666666666666664</v>
      </c>
      <c r="D30" s="2">
        <f t="shared" si="1"/>
        <v>3.3333333333338544E-2</v>
      </c>
    </row>
    <row r="31" spans="1:4" x14ac:dyDescent="0.3">
      <c r="A31">
        <v>1976</v>
      </c>
      <c r="B31">
        <v>35.799999999999997</v>
      </c>
      <c r="C31" s="1">
        <f t="shared" si="0"/>
        <v>35.93333333333333</v>
      </c>
      <c r="D31" s="2">
        <f t="shared" si="1"/>
        <v>-0.13333333333333286</v>
      </c>
    </row>
    <row r="32" spans="1:4" x14ac:dyDescent="0.3">
      <c r="A32">
        <v>1977</v>
      </c>
      <c r="B32">
        <v>36.299999999999997</v>
      </c>
      <c r="C32" s="1">
        <f t="shared" si="0"/>
        <v>36.299999999999997</v>
      </c>
      <c r="D32" s="2">
        <f t="shared" si="1"/>
        <v>0</v>
      </c>
    </row>
    <row r="33" spans="1:4" x14ac:dyDescent="0.3">
      <c r="A33">
        <v>1978</v>
      </c>
      <c r="B33">
        <v>36.799999999999997</v>
      </c>
      <c r="C33" s="1">
        <f t="shared" si="0"/>
        <v>36.533333333333331</v>
      </c>
      <c r="D33" s="2">
        <f t="shared" si="1"/>
        <v>0.26666666666666572</v>
      </c>
    </row>
    <row r="34" spans="1:4" x14ac:dyDescent="0.3">
      <c r="A34">
        <v>1979</v>
      </c>
      <c r="B34">
        <v>36.5</v>
      </c>
      <c r="C34" s="1">
        <f t="shared" si="0"/>
        <v>37.266666666666666</v>
      </c>
      <c r="D34" s="2">
        <f t="shared" si="1"/>
        <v>-0.76666666666666572</v>
      </c>
    </row>
    <row r="35" spans="1:4" x14ac:dyDescent="0.3">
      <c r="A35">
        <v>1980</v>
      </c>
      <c r="B35">
        <v>38.5</v>
      </c>
      <c r="C35" s="1">
        <f t="shared" si="0"/>
        <v>37.300000000000004</v>
      </c>
      <c r="D35" s="2">
        <f t="shared" si="1"/>
        <v>1.1999999999999957</v>
      </c>
    </row>
    <row r="36" spans="1:4" x14ac:dyDescent="0.3">
      <c r="A36">
        <v>1981</v>
      </c>
      <c r="B36">
        <v>36.9</v>
      </c>
      <c r="C36" s="1">
        <f t="shared" si="0"/>
        <v>37.800000000000004</v>
      </c>
      <c r="D36" s="2">
        <f t="shared" si="1"/>
        <v>-0.90000000000000568</v>
      </c>
    </row>
    <row r="37" spans="1:4" x14ac:dyDescent="0.3">
      <c r="A37">
        <v>1982</v>
      </c>
      <c r="B37">
        <v>38</v>
      </c>
      <c r="C37" s="1">
        <f t="shared" si="0"/>
        <v>37.700000000000003</v>
      </c>
      <c r="D37" s="2">
        <f t="shared" si="1"/>
        <v>0.29999999999999716</v>
      </c>
    </row>
    <row r="38" spans="1:4" x14ac:dyDescent="0.3">
      <c r="A38">
        <v>1983</v>
      </c>
      <c r="B38">
        <v>38.200000000000003</v>
      </c>
      <c r="C38" s="1">
        <f t="shared" si="0"/>
        <v>38.166666666666664</v>
      </c>
      <c r="D38" s="2">
        <f t="shared" si="1"/>
        <v>3.3333333333338544E-2</v>
      </c>
    </row>
    <row r="39" spans="1:4" x14ac:dyDescent="0.3">
      <c r="A39">
        <v>1984</v>
      </c>
      <c r="B39">
        <v>38.299999999999997</v>
      </c>
      <c r="C39" s="1">
        <f t="shared" si="0"/>
        <v>38.466666666666669</v>
      </c>
      <c r="D39" s="2">
        <f t="shared" si="1"/>
        <v>-0.1666666666666714</v>
      </c>
    </row>
    <row r="40" spans="1:4" x14ac:dyDescent="0.3">
      <c r="A40">
        <v>1985</v>
      </c>
      <c r="B40">
        <v>38.9</v>
      </c>
      <c r="C40" s="1">
        <f t="shared" si="0"/>
        <v>38.799999999999997</v>
      </c>
      <c r="D40" s="2">
        <f t="shared" si="1"/>
        <v>0.10000000000000142</v>
      </c>
    </row>
    <row r="41" spans="1:4" x14ac:dyDescent="0.3">
      <c r="A41">
        <v>1986</v>
      </c>
      <c r="B41">
        <v>39.200000000000003</v>
      </c>
      <c r="C41" s="1">
        <f t="shared" si="0"/>
        <v>39.133333333333333</v>
      </c>
      <c r="D41" s="2">
        <f t="shared" si="1"/>
        <v>6.6666666666669983E-2</v>
      </c>
    </row>
    <row r="42" spans="1:4" x14ac:dyDescent="0.3">
      <c r="A42">
        <v>1987</v>
      </c>
      <c r="B42">
        <v>39.299999999999997</v>
      </c>
      <c r="C42" s="1">
        <f t="shared" si="0"/>
        <v>39.333333333333336</v>
      </c>
      <c r="D42" s="2">
        <f t="shared" si="1"/>
        <v>-3.3333333333338544E-2</v>
      </c>
    </row>
    <row r="43" spans="1:4" x14ac:dyDescent="0.3">
      <c r="A43">
        <v>1988</v>
      </c>
      <c r="B43">
        <v>39.5</v>
      </c>
      <c r="C43" s="1">
        <f t="shared" si="0"/>
        <v>39.633333333333333</v>
      </c>
      <c r="D43" s="2">
        <f t="shared" si="1"/>
        <v>-0.13333333333333286</v>
      </c>
    </row>
    <row r="44" spans="1:4" x14ac:dyDescent="0.3">
      <c r="A44">
        <v>1989</v>
      </c>
      <c r="B44">
        <v>40.1</v>
      </c>
      <c r="C44" s="1">
        <f t="shared" si="0"/>
        <v>39.733333333333327</v>
      </c>
      <c r="D44" s="2">
        <f t="shared" si="1"/>
        <v>0.36666666666667425</v>
      </c>
    </row>
    <row r="45" spans="1:4" x14ac:dyDescent="0.3">
      <c r="A45">
        <v>1990</v>
      </c>
      <c r="B45">
        <v>39.6</v>
      </c>
      <c r="C45" s="1">
        <f t="shared" si="0"/>
        <v>39.800000000000004</v>
      </c>
      <c r="D45" s="2">
        <f t="shared" si="1"/>
        <v>-0.20000000000000284</v>
      </c>
    </row>
    <row r="46" spans="1:4" x14ac:dyDescent="0.3">
      <c r="A46">
        <v>1991</v>
      </c>
      <c r="B46">
        <v>39.700000000000003</v>
      </c>
      <c r="C46" s="1">
        <f t="shared" si="0"/>
        <v>39.900000000000006</v>
      </c>
      <c r="D46" s="2">
        <f t="shared" si="1"/>
        <v>-0.20000000000000284</v>
      </c>
    </row>
    <row r="47" spans="1:4" x14ac:dyDescent="0.3">
      <c r="A47">
        <v>1992</v>
      </c>
      <c r="B47">
        <v>40.4</v>
      </c>
      <c r="C47" s="1">
        <f t="shared" si="0"/>
        <v>41</v>
      </c>
      <c r="D47" s="2">
        <f t="shared" si="1"/>
        <v>-0.60000000000000142</v>
      </c>
    </row>
    <row r="48" spans="1:4" x14ac:dyDescent="0.3">
      <c r="A48">
        <v>1993</v>
      </c>
      <c r="B48">
        <v>42.9</v>
      </c>
      <c r="C48" s="1">
        <f t="shared" si="0"/>
        <v>41.966666666666669</v>
      </c>
      <c r="D48" s="2">
        <f t="shared" si="1"/>
        <v>0.93333333333333002</v>
      </c>
    </row>
    <row r="49" spans="1:4" x14ac:dyDescent="0.3">
      <c r="A49">
        <v>1994</v>
      </c>
      <c r="B49">
        <v>42.6</v>
      </c>
      <c r="C49" s="1">
        <f t="shared" si="0"/>
        <v>42.533333333333331</v>
      </c>
      <c r="D49" s="2">
        <f t="shared" si="1"/>
        <v>6.6666666666669983E-2</v>
      </c>
    </row>
    <row r="50" spans="1:4" x14ac:dyDescent="0.3">
      <c r="A50">
        <v>1995</v>
      </c>
      <c r="B50">
        <v>42.1</v>
      </c>
      <c r="C50" s="1">
        <f t="shared" si="0"/>
        <v>42.4</v>
      </c>
      <c r="D50" s="2">
        <f t="shared" si="1"/>
        <v>-0.29999999999999716</v>
      </c>
    </row>
    <row r="51" spans="1:4" x14ac:dyDescent="0.3">
      <c r="A51">
        <v>1996</v>
      </c>
      <c r="B51">
        <v>42.5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2 Productivity</vt:lpstr>
      <vt:lpstr>Exercise 2 Downtime</vt:lpstr>
      <vt:lpstr>Exercise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Koutsompinas</cp:lastModifiedBy>
  <dcterms:created xsi:type="dcterms:W3CDTF">2024-10-10T11:16:34Z</dcterms:created>
  <dcterms:modified xsi:type="dcterms:W3CDTF">2024-10-14T15:19:52Z</dcterms:modified>
</cp:coreProperties>
</file>