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papa\OneDrive\Υπολογιστής\MSC\ergsthrio excel\"/>
    </mc:Choice>
  </mc:AlternateContent>
  <xr:revisionPtr revIDLastSave="0" documentId="13_ncr:1_{807BA7AF-010A-487F-BA76-BEE86DFDF4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Μισθοδοσία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18" i="1"/>
  <c r="J15" i="1"/>
  <c r="J14" i="1"/>
  <c r="J13" i="1"/>
  <c r="J12" i="1"/>
  <c r="E12" i="1"/>
  <c r="J4" i="1"/>
  <c r="J20" i="1"/>
  <c r="E2" i="1"/>
  <c r="J3" i="1"/>
  <c r="J8" i="1"/>
  <c r="J17" i="1"/>
  <c r="J16" i="1"/>
  <c r="J10" i="1"/>
  <c r="J11" i="1"/>
  <c r="A4" i="1"/>
  <c r="A5" i="1" s="1"/>
  <c r="A6" i="1" s="1"/>
  <c r="A7" i="1" s="1"/>
  <c r="A8" i="1" s="1"/>
  <c r="A9" i="1" s="1"/>
  <c r="A10" i="1" s="1"/>
  <c r="A11" i="1" s="1"/>
  <c r="A3" i="1"/>
  <c r="J7" i="1"/>
  <c r="J6" i="1"/>
  <c r="J5" i="1"/>
  <c r="E3" i="1"/>
  <c r="E4" i="1"/>
  <c r="E5" i="1"/>
  <c r="E6" i="1"/>
  <c r="E7" i="1"/>
  <c r="E8" i="1"/>
  <c r="E9" i="1"/>
  <c r="E10" i="1"/>
  <c r="E11" i="1"/>
  <c r="C12" i="1"/>
  <c r="D8" i="1" s="1"/>
  <c r="J9" i="1" l="1"/>
  <c r="D2" i="1"/>
  <c r="D7" i="1"/>
  <c r="D6" i="1"/>
  <c r="D5" i="1"/>
  <c r="D4" i="1"/>
  <c r="D11" i="1"/>
  <c r="D3" i="1"/>
  <c r="D10" i="1"/>
  <c r="D9" i="1"/>
  <c r="D12" i="1" l="1"/>
</calcChain>
</file>

<file path=xl/sharedStrings.xml><?xml version="1.0" encoding="utf-8"?>
<sst xmlns="http://schemas.openxmlformats.org/spreadsheetml/2006/main" count="47" uniqueCount="39">
  <si>
    <t>Υπάλληλος 1</t>
  </si>
  <si>
    <t>Υπάλληλος 2</t>
  </si>
  <si>
    <t>Υπάλληλος 3</t>
  </si>
  <si>
    <t>Υπάλληλος 4</t>
  </si>
  <si>
    <t>Υπάλληλος 5</t>
  </si>
  <si>
    <t>Υπάλληλος 6</t>
  </si>
  <si>
    <t>Υπάλληλος 7</t>
  </si>
  <si>
    <t>Υπάλληλος 8</t>
  </si>
  <si>
    <t>Υπάλληλος 9</t>
  </si>
  <si>
    <t>Υπάλληλος 10</t>
  </si>
  <si>
    <t>Μισθός</t>
  </si>
  <si>
    <t>Υπάλληλος</t>
  </si>
  <si>
    <t>Ποσοσστό Επι του συνόλου</t>
  </si>
  <si>
    <t>Σύνολο</t>
  </si>
  <si>
    <t>Τελικός Μισθός</t>
  </si>
  <si>
    <t>Ελάχιστος Μισθός</t>
  </si>
  <si>
    <t>Μέγιστος Μισθός</t>
  </si>
  <si>
    <t>Ηλικία</t>
  </si>
  <si>
    <t>Μέγιστη Ηλικία</t>
  </si>
  <si>
    <t>Μέσος Μισθός</t>
  </si>
  <si>
    <t>Ελάχιστη Ηλικία</t>
  </si>
  <si>
    <t>Μέση Ηλικία</t>
  </si>
  <si>
    <t>Ποσοστό Αύξησης:</t>
  </si>
  <si>
    <t>Αριθμός Υπαλλήλων</t>
  </si>
  <si>
    <t>Φύλο</t>
  </si>
  <si>
    <t>M</t>
  </si>
  <si>
    <t>F</t>
  </si>
  <si>
    <t>Σύνολο Μισθών Ανδρών</t>
  </si>
  <si>
    <t>Σύνολο Μισθών Γυναικών</t>
  </si>
  <si>
    <t>Μέσος Μισθός Ανδρών</t>
  </si>
  <si>
    <t>Μέσος Μισθός Γυναικών</t>
  </si>
  <si>
    <t>Σύνολο Ανδρών</t>
  </si>
  <si>
    <t>Σύνολο Γυναικών</t>
  </si>
  <si>
    <t>Πλήθος υπαλλήλων &gt;25</t>
  </si>
  <si>
    <t>Πλήθος αντρών &gt;25</t>
  </si>
  <si>
    <t>Στατιστικά</t>
  </si>
  <si>
    <t>Άθροισμα μισθών υψηλόμισθων</t>
  </si>
  <si>
    <t>Άθροισμα μισθών γυναικών &lt;=26</t>
  </si>
  <si>
    <t>Μέσος Όρος Μισθών Αντρών &gt;30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</si>
</sst>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2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scheme val="minor"/>
    </font>
    <font>
      <sz val="11"/>
      <name val="Calibri"/>
      <family val="2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0" fontId="5" fillId="5" borderId="1" xfId="0" applyFont="1" applyFill="1" applyBorder="1"/>
    <xf numFmtId="0" fontId="4" fillId="7" borderId="1" xfId="0" applyFont="1" applyFill="1" applyBorder="1"/>
    <xf numFmtId="0" fontId="0" fillId="7" borderId="1" xfId="0" applyFill="1" applyBorder="1"/>
    <xf numFmtId="172" fontId="0" fillId="7" borderId="1" xfId="0" applyNumberFormat="1" applyFill="1" applyBorder="1"/>
    <xf numFmtId="0" fontId="5" fillId="5" borderId="2" xfId="0" applyFont="1" applyFill="1" applyBorder="1"/>
    <xf numFmtId="9" fontId="6" fillId="7" borderId="2" xfId="0" applyNumberFormat="1" applyFont="1" applyFill="1" applyBorder="1"/>
    <xf numFmtId="0" fontId="0" fillId="0" borderId="3" xfId="0" applyBorder="1"/>
    <xf numFmtId="0" fontId="5" fillId="5" borderId="4" xfId="0" applyFont="1" applyFill="1" applyBorder="1"/>
    <xf numFmtId="0" fontId="0" fillId="7" borderId="4" xfId="0" applyFill="1" applyBorder="1"/>
    <xf numFmtId="0" fontId="0" fillId="0" borderId="1" xfId="0" applyBorder="1"/>
    <xf numFmtId="0" fontId="3" fillId="3" borderId="5" xfId="0" applyFont="1" applyFill="1" applyBorder="1"/>
    <xf numFmtId="0" fontId="3" fillId="3" borderId="6" xfId="0" applyFont="1" applyFill="1" applyBorder="1"/>
    <xf numFmtId="0" fontId="5" fillId="6" borderId="7" xfId="0" applyFont="1" applyFill="1" applyBorder="1"/>
    <xf numFmtId="0" fontId="0" fillId="0" borderId="8" xfId="0" applyBorder="1"/>
    <xf numFmtId="172" fontId="0" fillId="0" borderId="1" xfId="0" applyNumberFormat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0" xfId="0" applyNumberFormat="1" applyFont="1" applyFill="1" applyBorder="1"/>
    <xf numFmtId="164" fontId="3" fillId="4" borderId="10" xfId="0" applyNumberFormat="1" applyFont="1" applyFill="1" applyBorder="1"/>
    <xf numFmtId="0" fontId="3" fillId="4" borderId="11" xfId="0" applyFont="1" applyFill="1" applyBorder="1"/>
    <xf numFmtId="0" fontId="5" fillId="6" borderId="9" xfId="0" applyFont="1" applyFill="1" applyBorder="1"/>
    <xf numFmtId="0" fontId="0" fillId="0" borderId="10" xfId="0" applyBorder="1"/>
    <xf numFmtId="164" fontId="0" fillId="0" borderId="10" xfId="1" applyNumberFormat="1" applyFont="1" applyBorder="1"/>
    <xf numFmtId="0" fontId="0" fillId="0" borderId="11" xfId="0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M14" sqref="M14"/>
    </sheetView>
  </sheetViews>
  <sheetFormatPr defaultRowHeight="14.4" x14ac:dyDescent="0.3"/>
  <cols>
    <col min="1" max="1" width="3" bestFit="1" customWidth="1"/>
    <col min="2" max="2" width="12.33203125" bestFit="1" customWidth="1"/>
    <col min="3" max="3" width="7.33203125" bestFit="1" customWidth="1"/>
    <col min="4" max="4" width="24.33203125" customWidth="1"/>
    <col min="5" max="5" width="14" bestFit="1" customWidth="1"/>
    <col min="6" max="6" width="6.21875" bestFit="1" customWidth="1"/>
    <col min="7" max="7" width="5.6640625" bestFit="1" customWidth="1"/>
    <col min="9" max="9" width="28.6640625" bestFit="1" customWidth="1"/>
    <col min="10" max="10" width="9.5546875" bestFit="1" customWidth="1"/>
  </cols>
  <sheetData>
    <row r="1" spans="1:11" ht="15.6" thickTop="1" thickBot="1" x14ac:dyDescent="0.35">
      <c r="A1" s="27"/>
      <c r="B1" s="28" t="s">
        <v>11</v>
      </c>
      <c r="C1" s="28" t="s">
        <v>10</v>
      </c>
      <c r="D1" s="28" t="s">
        <v>12</v>
      </c>
      <c r="E1" s="28" t="s">
        <v>14</v>
      </c>
      <c r="F1" s="28" t="s">
        <v>17</v>
      </c>
      <c r="G1" s="29" t="s">
        <v>24</v>
      </c>
      <c r="I1" s="13" t="s">
        <v>35</v>
      </c>
      <c r="J1" s="14"/>
    </row>
    <row r="2" spans="1:11" ht="15" thickTop="1" x14ac:dyDescent="0.3">
      <c r="A2" s="15">
        <v>1</v>
      </c>
      <c r="B2" s="1" t="s">
        <v>0</v>
      </c>
      <c r="C2" s="1">
        <v>1200</v>
      </c>
      <c r="D2" s="2">
        <f>C2/$C$12</f>
        <v>0.10084033613445378</v>
      </c>
      <c r="E2" s="1">
        <f>C2*(1+$J$2)</f>
        <v>1320</v>
      </c>
      <c r="F2" s="1">
        <v>29</v>
      </c>
      <c r="G2" s="16" t="s">
        <v>25</v>
      </c>
      <c r="I2" s="7" t="s">
        <v>22</v>
      </c>
      <c r="J2" s="8">
        <v>0.1</v>
      </c>
      <c r="K2" s="9"/>
    </row>
    <row r="3" spans="1:11" x14ac:dyDescent="0.3">
      <c r="A3" s="15">
        <f>A2+1</f>
        <v>2</v>
      </c>
      <c r="B3" s="1" t="s">
        <v>1</v>
      </c>
      <c r="C3" s="1">
        <v>950</v>
      </c>
      <c r="D3" s="2">
        <f t="shared" ref="D3:D11" si="0">C3/$C$12</f>
        <v>7.9831932773109238E-2</v>
      </c>
      <c r="E3" s="1">
        <f>C3*(1+$J$2)</f>
        <v>1045</v>
      </c>
      <c r="F3" s="1">
        <v>27</v>
      </c>
      <c r="G3" s="16" t="s">
        <v>26</v>
      </c>
      <c r="I3" s="3" t="s">
        <v>15</v>
      </c>
      <c r="J3" s="4">
        <f>MIN(C2:C11)</f>
        <v>750</v>
      </c>
    </row>
    <row r="4" spans="1:11" x14ac:dyDescent="0.3">
      <c r="A4" s="15">
        <f t="shared" ref="A4:A11" si="1">A3+1</f>
        <v>3</v>
      </c>
      <c r="B4" s="1" t="s">
        <v>2</v>
      </c>
      <c r="C4" s="1">
        <v>1100</v>
      </c>
      <c r="D4" s="2">
        <f t="shared" si="0"/>
        <v>9.2436974789915971E-2</v>
      </c>
      <c r="E4" s="1">
        <f>C4*(1+$J$2)</f>
        <v>1210</v>
      </c>
      <c r="F4" s="1">
        <v>31</v>
      </c>
      <c r="G4" s="16" t="s">
        <v>25</v>
      </c>
      <c r="I4" s="3" t="s">
        <v>19</v>
      </c>
      <c r="J4" s="4">
        <f>AVERAGE(C2:C11)</f>
        <v>1190</v>
      </c>
    </row>
    <row r="5" spans="1:11" x14ac:dyDescent="0.3">
      <c r="A5" s="15">
        <f t="shared" si="1"/>
        <v>4</v>
      </c>
      <c r="B5" s="1" t="s">
        <v>3</v>
      </c>
      <c r="C5" s="1">
        <v>800</v>
      </c>
      <c r="D5" s="2">
        <f t="shared" si="0"/>
        <v>6.7226890756302518E-2</v>
      </c>
      <c r="E5" s="1">
        <f>C5*(1+$J$2)</f>
        <v>880.00000000000011</v>
      </c>
      <c r="F5" s="1">
        <v>25</v>
      </c>
      <c r="G5" s="16" t="s">
        <v>26</v>
      </c>
      <c r="I5" s="3" t="s">
        <v>16</v>
      </c>
      <c r="J5" s="4">
        <f>MAX(C2:C11)</f>
        <v>2200</v>
      </c>
    </row>
    <row r="6" spans="1:11" x14ac:dyDescent="0.3">
      <c r="A6" s="15">
        <f t="shared" si="1"/>
        <v>5</v>
      </c>
      <c r="B6" s="1" t="s">
        <v>4</v>
      </c>
      <c r="C6" s="1">
        <v>750</v>
      </c>
      <c r="D6" s="2">
        <f t="shared" si="0"/>
        <v>6.3025210084033612E-2</v>
      </c>
      <c r="E6" s="1">
        <f>C6*(1+$J$2)</f>
        <v>825.00000000000011</v>
      </c>
      <c r="F6" s="1">
        <v>24</v>
      </c>
      <c r="G6" s="16" t="s">
        <v>25</v>
      </c>
      <c r="I6" s="3" t="s">
        <v>20</v>
      </c>
      <c r="J6" s="4">
        <f>MIN(F:F)</f>
        <v>24</v>
      </c>
    </row>
    <row r="7" spans="1:11" x14ac:dyDescent="0.3">
      <c r="A7" s="15">
        <f t="shared" si="1"/>
        <v>6</v>
      </c>
      <c r="B7" s="1" t="s">
        <v>5</v>
      </c>
      <c r="C7" s="1">
        <v>1600</v>
      </c>
      <c r="D7" s="2">
        <f t="shared" si="0"/>
        <v>0.13445378151260504</v>
      </c>
      <c r="E7" s="1">
        <f>C7*(1+$J$2)</f>
        <v>1760.0000000000002</v>
      </c>
      <c r="F7" s="1">
        <v>35</v>
      </c>
      <c r="G7" s="16" t="s">
        <v>25</v>
      </c>
      <c r="I7" s="3" t="s">
        <v>21</v>
      </c>
      <c r="J7" s="4">
        <f>AVERAGE(F:F)</f>
        <v>28.7</v>
      </c>
    </row>
    <row r="8" spans="1:11" x14ac:dyDescent="0.3">
      <c r="A8" s="15">
        <f t="shared" si="1"/>
        <v>7</v>
      </c>
      <c r="B8" s="1" t="s">
        <v>6</v>
      </c>
      <c r="C8" s="1">
        <v>2200</v>
      </c>
      <c r="D8" s="2">
        <f t="shared" si="0"/>
        <v>0.18487394957983194</v>
      </c>
      <c r="E8" s="1">
        <f>C8*(1+$J$2)</f>
        <v>2420</v>
      </c>
      <c r="F8" s="1">
        <v>33</v>
      </c>
      <c r="G8" s="16" t="s">
        <v>25</v>
      </c>
      <c r="I8" s="3" t="s">
        <v>18</v>
      </c>
      <c r="J8" s="5">
        <f>MAX(F2:F11)</f>
        <v>35</v>
      </c>
    </row>
    <row r="9" spans="1:11" x14ac:dyDescent="0.3">
      <c r="A9" s="15">
        <f t="shared" si="1"/>
        <v>8</v>
      </c>
      <c r="B9" s="1" t="s">
        <v>7</v>
      </c>
      <c r="C9" s="1">
        <v>1300</v>
      </c>
      <c r="D9" s="2">
        <f t="shared" si="0"/>
        <v>0.1092436974789916</v>
      </c>
      <c r="E9" s="1">
        <f>C9*(1+$J$2)</f>
        <v>1430.0000000000002</v>
      </c>
      <c r="F9" s="1">
        <v>30</v>
      </c>
      <c r="G9" s="16" t="s">
        <v>26</v>
      </c>
      <c r="I9" s="3" t="s">
        <v>23</v>
      </c>
      <c r="J9" s="5">
        <f>COUNT(C:C)-1</f>
        <v>10</v>
      </c>
    </row>
    <row r="10" spans="1:11" x14ac:dyDescent="0.3">
      <c r="A10" s="15">
        <f t="shared" si="1"/>
        <v>9</v>
      </c>
      <c r="B10" s="1" t="s">
        <v>8</v>
      </c>
      <c r="C10" s="1">
        <v>1100</v>
      </c>
      <c r="D10" s="2">
        <f t="shared" si="0"/>
        <v>9.2436974789915971E-2</v>
      </c>
      <c r="E10" s="1">
        <f>C10*(1+$J$2)</f>
        <v>1210</v>
      </c>
      <c r="F10" s="1">
        <v>28</v>
      </c>
      <c r="G10" s="16" t="s">
        <v>26</v>
      </c>
      <c r="I10" s="3" t="s">
        <v>31</v>
      </c>
      <c r="J10" s="5">
        <f>COUNTIF(G2:G11,"M")</f>
        <v>6</v>
      </c>
    </row>
    <row r="11" spans="1:11" ht="15" thickBot="1" x14ac:dyDescent="0.35">
      <c r="A11" s="23">
        <f t="shared" si="1"/>
        <v>10</v>
      </c>
      <c r="B11" s="24" t="s">
        <v>9</v>
      </c>
      <c r="C11" s="24">
        <v>900</v>
      </c>
      <c r="D11" s="25">
        <f t="shared" si="0"/>
        <v>7.5630252100840331E-2</v>
      </c>
      <c r="E11" s="24">
        <f>C11*(1+$J$2)</f>
        <v>990.00000000000011</v>
      </c>
      <c r="F11" s="24">
        <v>25</v>
      </c>
      <c r="G11" s="26" t="s">
        <v>25</v>
      </c>
      <c r="I11" s="3" t="s">
        <v>32</v>
      </c>
      <c r="J11" s="5">
        <f>COUNTIF(G2:G11,"F")</f>
        <v>4</v>
      </c>
    </row>
    <row r="12" spans="1:11" ht="15.6" thickTop="1" thickBot="1" x14ac:dyDescent="0.35">
      <c r="A12" s="18"/>
      <c r="B12" s="19" t="s">
        <v>13</v>
      </c>
      <c r="C12" s="20">
        <f>SUM(C2:C11)</f>
        <v>11900</v>
      </c>
      <c r="D12" s="21">
        <f>SUM(D2:D11)</f>
        <v>0.99999999999999989</v>
      </c>
      <c r="E12" s="19">
        <f>SUM(C2:C11)</f>
        <v>11900</v>
      </c>
      <c r="F12" s="19"/>
      <c r="G12" s="22"/>
      <c r="I12" s="3" t="s">
        <v>27</v>
      </c>
      <c r="J12" s="5">
        <f>SUMIF(G2:G11,"M",C2:C11)</f>
        <v>7750</v>
      </c>
    </row>
    <row r="13" spans="1:11" ht="15" thickTop="1" x14ac:dyDescent="0.3">
      <c r="I13" s="3" t="s">
        <v>29</v>
      </c>
      <c r="J13" s="6">
        <f>AVERAGEIF(G2:G11,"M",C2:C11)</f>
        <v>1291.6666666666667</v>
      </c>
    </row>
    <row r="14" spans="1:11" x14ac:dyDescent="0.3">
      <c r="I14" s="3" t="s">
        <v>28</v>
      </c>
      <c r="J14" s="5">
        <f>SUMIF(G2:G11,"F",C2:C11)</f>
        <v>4150</v>
      </c>
    </row>
    <row r="15" spans="1:11" x14ac:dyDescent="0.3">
      <c r="I15" s="3" t="s">
        <v>30</v>
      </c>
      <c r="J15" s="6">
        <f>AVERAGEIF(G2:G11,"F",C2:C11)</f>
        <v>1037.5</v>
      </c>
    </row>
    <row r="16" spans="1:11" x14ac:dyDescent="0.3">
      <c r="I16" s="3" t="s">
        <v>33</v>
      </c>
      <c r="J16" s="5">
        <f>COUNTIF(F2:F11,"&gt;25")</f>
        <v>7</v>
      </c>
    </row>
    <row r="17" spans="9:10" x14ac:dyDescent="0.3">
      <c r="I17" s="10" t="s">
        <v>34</v>
      </c>
      <c r="J17" s="11">
        <f>COUNTIFS(F2:F11,"&gt;25",G2:G11,"=M")</f>
        <v>4</v>
      </c>
    </row>
    <row r="18" spans="9:10" x14ac:dyDescent="0.3">
      <c r="I18" s="3" t="s">
        <v>36</v>
      </c>
      <c r="J18" s="12">
        <f>SUMIF(C2:C11,"&gt;1500")</f>
        <v>3800</v>
      </c>
    </row>
    <row r="19" spans="9:10" x14ac:dyDescent="0.3">
      <c r="I19" s="3" t="s">
        <v>37</v>
      </c>
      <c r="J19" s="12">
        <f>SUMIFS(C2:C11,F2:F11,"&lt;=26",G2:G11,"F")</f>
        <v>800</v>
      </c>
    </row>
    <row r="20" spans="9:10" x14ac:dyDescent="0.3">
      <c r="I20" s="3" t="s">
        <v>38</v>
      </c>
      <c r="J20" s="17">
        <f>AVERAGEIFS(C2:C11,F2:F11,"&gt;30")</f>
        <v>1633.3333333333333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Μισθοδοσία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koutsompinas</dc:creator>
  <cp:lastModifiedBy>Kostantinos Koutsompinas</cp:lastModifiedBy>
  <dcterms:created xsi:type="dcterms:W3CDTF">2024-10-03T13:54:24Z</dcterms:created>
  <dcterms:modified xsi:type="dcterms:W3CDTF">2024-10-03T15:48:43Z</dcterms:modified>
</cp:coreProperties>
</file>