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8" activeTab="10"/>
  </bookViews>
  <sheets>
    <sheet name="Data" sheetId="1" r:id="rId1"/>
    <sheet name="Αναφορά απαντήσεων 3" sheetId="17" r:id="rId2"/>
    <sheet name="Αναφορά πληθυσμού 3" sheetId="18" r:id="rId3"/>
    <sheet name="Data class" sheetId="15" r:id="rId4"/>
    <sheet name="Data + Solution" sheetId="7" r:id="rId5"/>
    <sheet name="Αναφορά απαντήσεων 1" sheetId="5" r:id="rId6"/>
    <sheet name="Αναφορά πληθυσμού 1" sheetId="6" r:id="rId7"/>
    <sheet name="Αναφορά απαντήσεων 2" sheetId="10" r:id="rId8"/>
    <sheet name="Αναφορά πληθυσμού 2" sheetId="11" r:id="rId9"/>
    <sheet name="Data + Solution (2)" sheetId="8" r:id="rId10"/>
    <sheet name="Data + Solution (3)" sheetId="16" r:id="rId11"/>
    <sheet name="Φύλλο1" sheetId="19" r:id="rId12"/>
    <sheet name="Data + Solution (4)" sheetId="9" r:id="rId13"/>
  </sheets>
  <definedNames>
    <definedName name="_xlnm._FilterDatabase" localSheetId="0" hidden="1">Data!$B$30:$C$49</definedName>
    <definedName name="_xlnm._FilterDatabase" localSheetId="4" hidden="1">'Data + Solution'!$B$30:$C$49</definedName>
    <definedName name="_xlnm._FilterDatabase" localSheetId="9" hidden="1">'Data + Solution (2)'!$B$30:$C$49</definedName>
    <definedName name="_xlnm._FilterDatabase" localSheetId="10" hidden="1">'Data + Solution (3)'!$B$30:$C$49</definedName>
    <definedName name="_xlnm._FilterDatabase" localSheetId="12" hidden="1">'Data + Solution (4)'!$B$30:$C$49</definedName>
    <definedName name="_xlnm._FilterDatabase" localSheetId="3" hidden="1">'Data class'!$B$30:$C$49</definedName>
    <definedName name="solver_adj" localSheetId="0" hidden="1">Data!#REF!</definedName>
    <definedName name="solver_adj" localSheetId="4" hidden="1">'Data + Solution'!$B$54:$C$54</definedName>
    <definedName name="solver_adj" localSheetId="9" hidden="1">'Data + Solution (2)'!$B$54:$C$54</definedName>
    <definedName name="solver_adj" localSheetId="10" hidden="1">'Data + Solution (3)'!$B$54:$C$54</definedName>
    <definedName name="solver_adj" localSheetId="12" hidden="1">'Data + Solution (4)'!$B$54:$C$54</definedName>
    <definedName name="solver_adj" localSheetId="3" hidden="1">'Data class'!$B$53:$C$53</definedName>
    <definedName name="solver_adj" localSheetId="11" hidden="1">Φύλλο1!$B$4:$C$4</definedName>
    <definedName name="solver_cvg" localSheetId="0" hidden="1">0.0001</definedName>
    <definedName name="solver_cvg" localSheetId="4" hidden="1">0.0001</definedName>
    <definedName name="solver_cvg" localSheetId="9" hidden="1">0.0001</definedName>
    <definedName name="solver_cvg" localSheetId="10" hidden="1">0.0001</definedName>
    <definedName name="solver_cvg" localSheetId="12" hidden="1">0.0001</definedName>
    <definedName name="solver_cvg" localSheetId="3" hidden="1">0.0001</definedName>
    <definedName name="solver_cvg" localSheetId="11" hidden="1">0.0001</definedName>
    <definedName name="solver_drv" localSheetId="0" hidden="1">1</definedName>
    <definedName name="solver_drv" localSheetId="4" hidden="1">1</definedName>
    <definedName name="solver_drv" localSheetId="9" hidden="1">1</definedName>
    <definedName name="solver_drv" localSheetId="10" hidden="1">1</definedName>
    <definedName name="solver_drv" localSheetId="12" hidden="1">1</definedName>
    <definedName name="solver_drv" localSheetId="3" hidden="1">1</definedName>
    <definedName name="solver_drv" localSheetId="11" hidden="1">1</definedName>
    <definedName name="solver_eng" localSheetId="0" hidden="1">3</definedName>
    <definedName name="solver_eng" localSheetId="4" hidden="1">3</definedName>
    <definedName name="solver_eng" localSheetId="9" hidden="1">3</definedName>
    <definedName name="solver_eng" localSheetId="10" hidden="1">3</definedName>
    <definedName name="solver_eng" localSheetId="12" hidden="1">3</definedName>
    <definedName name="solver_eng" localSheetId="3" hidden="1">3</definedName>
    <definedName name="solver_eng" localSheetId="11" hidden="1">3</definedName>
    <definedName name="solver_est" localSheetId="0" hidden="1">1</definedName>
    <definedName name="solver_est" localSheetId="4" hidden="1">1</definedName>
    <definedName name="solver_est" localSheetId="9" hidden="1">1</definedName>
    <definedName name="solver_est" localSheetId="10" hidden="1">1</definedName>
    <definedName name="solver_est" localSheetId="12" hidden="1">1</definedName>
    <definedName name="solver_est" localSheetId="3" hidden="1">1</definedName>
    <definedName name="solver_est" localSheetId="11" hidden="1">1</definedName>
    <definedName name="solver_itr" localSheetId="0" hidden="1">2147483647</definedName>
    <definedName name="solver_itr" localSheetId="4" hidden="1">2147483647</definedName>
    <definedName name="solver_itr" localSheetId="9" hidden="1">2147483647</definedName>
    <definedName name="solver_itr" localSheetId="10" hidden="1">2147483647</definedName>
    <definedName name="solver_itr" localSheetId="12" hidden="1">2147483647</definedName>
    <definedName name="solver_itr" localSheetId="3" hidden="1">2147483647</definedName>
    <definedName name="solver_itr" localSheetId="11" hidden="1">2147483647</definedName>
    <definedName name="solver_lhs1" localSheetId="0" hidden="1">Data!#REF!</definedName>
    <definedName name="solver_lhs1" localSheetId="4" hidden="1">'Data + Solution'!$B$54:$C$54</definedName>
    <definedName name="solver_lhs1" localSheetId="9" hidden="1">'Data + Solution (2)'!$B$54:$C$54</definedName>
    <definedName name="solver_lhs1" localSheetId="10" hidden="1">'Data + Solution (3)'!$B$54:$C$54</definedName>
    <definedName name="solver_lhs1" localSheetId="12" hidden="1">'Data + Solution (4)'!$B$54:$C$54</definedName>
    <definedName name="solver_lhs1" localSheetId="3" hidden="1">'Data class'!$B$53:$C$53</definedName>
    <definedName name="solver_lhs1" localSheetId="11" hidden="1">Φύλλο1!$B$4:$C$4</definedName>
    <definedName name="solver_lhs2" localSheetId="0" hidden="1">Data!#REF!</definedName>
    <definedName name="solver_lhs2" localSheetId="4" hidden="1">'Data + Solution'!$B$54:$C$54</definedName>
    <definedName name="solver_lhs2" localSheetId="9" hidden="1">'Data + Solution (2)'!$B$54:$C$54</definedName>
    <definedName name="solver_lhs2" localSheetId="10" hidden="1">'Data + Solution (3)'!$B$54:$C$54</definedName>
    <definedName name="solver_lhs2" localSheetId="12" hidden="1">'Data + Solution (4)'!$B$54:$C$54</definedName>
    <definedName name="solver_lhs2" localSheetId="3" hidden="1">'Data class'!$B$53:$C$53</definedName>
    <definedName name="solver_lhs2" localSheetId="11" hidden="1">Φύλλο1!$B$4:$C$4</definedName>
    <definedName name="solver_mip" localSheetId="0" hidden="1">2147483647</definedName>
    <definedName name="solver_mip" localSheetId="4" hidden="1">2147483647</definedName>
    <definedName name="solver_mip" localSheetId="9" hidden="1">2147483647</definedName>
    <definedName name="solver_mip" localSheetId="10" hidden="1">2147483647</definedName>
    <definedName name="solver_mip" localSheetId="12" hidden="1">2147483647</definedName>
    <definedName name="solver_mip" localSheetId="3" hidden="1">2147483647</definedName>
    <definedName name="solver_mip" localSheetId="11" hidden="1">2147483647</definedName>
    <definedName name="solver_mni" localSheetId="0" hidden="1">30</definedName>
    <definedName name="solver_mni" localSheetId="4" hidden="1">30</definedName>
    <definedName name="solver_mni" localSheetId="9" hidden="1">30</definedName>
    <definedName name="solver_mni" localSheetId="10" hidden="1">30</definedName>
    <definedName name="solver_mni" localSheetId="12" hidden="1">30</definedName>
    <definedName name="solver_mni" localSheetId="3" hidden="1">30</definedName>
    <definedName name="solver_mni" localSheetId="11" hidden="1">30</definedName>
    <definedName name="solver_mrt" localSheetId="0" hidden="1">0.075</definedName>
    <definedName name="solver_mrt" localSheetId="4" hidden="1">0.075</definedName>
    <definedName name="solver_mrt" localSheetId="9" hidden="1">0.075</definedName>
    <definedName name="solver_mrt" localSheetId="10" hidden="1">0.075</definedName>
    <definedName name="solver_mrt" localSheetId="12" hidden="1">0.075</definedName>
    <definedName name="solver_mrt" localSheetId="3" hidden="1">0.075</definedName>
    <definedName name="solver_mrt" localSheetId="11" hidden="1">0.075</definedName>
    <definedName name="solver_msl" localSheetId="0" hidden="1">2</definedName>
    <definedName name="solver_msl" localSheetId="4" hidden="1">2</definedName>
    <definedName name="solver_msl" localSheetId="9" hidden="1">2</definedName>
    <definedName name="solver_msl" localSheetId="10" hidden="1">2</definedName>
    <definedName name="solver_msl" localSheetId="12" hidden="1">2</definedName>
    <definedName name="solver_msl" localSheetId="3" hidden="1">2</definedName>
    <definedName name="solver_msl" localSheetId="11" hidden="1">2</definedName>
    <definedName name="solver_neg" localSheetId="0" hidden="1">2</definedName>
    <definedName name="solver_neg" localSheetId="4" hidden="1">2</definedName>
    <definedName name="solver_neg" localSheetId="9" hidden="1">2</definedName>
    <definedName name="solver_neg" localSheetId="10" hidden="1">2</definedName>
    <definedName name="solver_neg" localSheetId="12" hidden="1">2</definedName>
    <definedName name="solver_neg" localSheetId="3" hidden="1">2</definedName>
    <definedName name="solver_neg" localSheetId="11" hidden="1">2</definedName>
    <definedName name="solver_nod" localSheetId="0" hidden="1">2147483647</definedName>
    <definedName name="solver_nod" localSheetId="4" hidden="1">2147483647</definedName>
    <definedName name="solver_nod" localSheetId="9" hidden="1">2147483647</definedName>
    <definedName name="solver_nod" localSheetId="10" hidden="1">2147483647</definedName>
    <definedName name="solver_nod" localSheetId="12" hidden="1">2147483647</definedName>
    <definedName name="solver_nod" localSheetId="3" hidden="1">2147483647</definedName>
    <definedName name="solver_nod" localSheetId="11" hidden="1">2147483647</definedName>
    <definedName name="solver_num" localSheetId="0" hidden="1">2</definedName>
    <definedName name="solver_num" localSheetId="4" hidden="1">2</definedName>
    <definedName name="solver_num" localSheetId="9" hidden="1">2</definedName>
    <definedName name="solver_num" localSheetId="10" hidden="1">2</definedName>
    <definedName name="solver_num" localSheetId="12" hidden="1">2</definedName>
    <definedName name="solver_num" localSheetId="3" hidden="1">2</definedName>
    <definedName name="solver_num" localSheetId="11" hidden="1">2</definedName>
    <definedName name="solver_nwt" localSheetId="0" hidden="1">1</definedName>
    <definedName name="solver_nwt" localSheetId="4" hidden="1">1</definedName>
    <definedName name="solver_nwt" localSheetId="9" hidden="1">1</definedName>
    <definedName name="solver_nwt" localSheetId="10" hidden="1">1</definedName>
    <definedName name="solver_nwt" localSheetId="12" hidden="1">1</definedName>
    <definedName name="solver_nwt" localSheetId="3" hidden="1">1</definedName>
    <definedName name="solver_nwt" localSheetId="11" hidden="1">1</definedName>
    <definedName name="solver_opt" localSheetId="0" hidden="1">Data!$F$53</definedName>
    <definedName name="solver_opt" localSheetId="4" hidden="1">'Data + Solution'!$F$53</definedName>
    <definedName name="solver_opt" localSheetId="9" hidden="1">'Data + Solution (2)'!$F$53</definedName>
    <definedName name="solver_opt" localSheetId="10" hidden="1">'Data + Solution (3)'!$F$53</definedName>
    <definedName name="solver_opt" localSheetId="12" hidden="1">'Data + Solution (4)'!$F$53</definedName>
    <definedName name="solver_opt" localSheetId="3" hidden="1">'Data class'!$G$53</definedName>
    <definedName name="solver_opt" localSheetId="11" hidden="1">Φύλλο1!$F$3</definedName>
    <definedName name="solver_pre" localSheetId="0" hidden="1">0.000001</definedName>
    <definedName name="solver_pre" localSheetId="4" hidden="1">0.000001</definedName>
    <definedName name="solver_pre" localSheetId="9" hidden="1">0.000001</definedName>
    <definedName name="solver_pre" localSheetId="10" hidden="1">0.000001</definedName>
    <definedName name="solver_pre" localSheetId="12" hidden="1">0.000001</definedName>
    <definedName name="solver_pre" localSheetId="3" hidden="1">0.000001</definedName>
    <definedName name="solver_pre" localSheetId="11" hidden="1">0.000001</definedName>
    <definedName name="solver_rbv" localSheetId="0" hidden="1">2</definedName>
    <definedName name="solver_rbv" localSheetId="4" hidden="1">2</definedName>
    <definedName name="solver_rbv" localSheetId="9" hidden="1">2</definedName>
    <definedName name="solver_rbv" localSheetId="10" hidden="1">2</definedName>
    <definedName name="solver_rbv" localSheetId="12" hidden="1">2</definedName>
    <definedName name="solver_rbv" localSheetId="3" hidden="1">2</definedName>
    <definedName name="solver_rbv" localSheetId="11" hidden="1">1</definedName>
    <definedName name="solver_rel1" localSheetId="0" hidden="1">1</definedName>
    <definedName name="solver_rel1" localSheetId="4" hidden="1">1</definedName>
    <definedName name="solver_rel1" localSheetId="9" hidden="1">1</definedName>
    <definedName name="solver_rel1" localSheetId="10" hidden="1">1</definedName>
    <definedName name="solver_rel1" localSheetId="12" hidden="1">1</definedName>
    <definedName name="solver_rel1" localSheetId="3" hidden="1">1</definedName>
    <definedName name="solver_rel1" localSheetId="11" hidden="1">1</definedName>
    <definedName name="solver_rel2" localSheetId="0" hidden="1">3</definedName>
    <definedName name="solver_rel2" localSheetId="4" hidden="1">3</definedName>
    <definedName name="solver_rel2" localSheetId="9" hidden="1">3</definedName>
    <definedName name="solver_rel2" localSheetId="10" hidden="1">3</definedName>
    <definedName name="solver_rel2" localSheetId="12" hidden="1">3</definedName>
    <definedName name="solver_rel2" localSheetId="3" hidden="1">3</definedName>
    <definedName name="solver_rel2" localSheetId="11" hidden="1">3</definedName>
    <definedName name="solver_rhs1" localSheetId="0" hidden="1">3</definedName>
    <definedName name="solver_rhs1" localSheetId="4" hidden="1">3</definedName>
    <definedName name="solver_rhs1" localSheetId="9" hidden="1">3</definedName>
    <definedName name="solver_rhs1" localSheetId="10" hidden="1">3</definedName>
    <definedName name="solver_rhs1" localSheetId="12" hidden="1">3</definedName>
    <definedName name="solver_rhs1" localSheetId="3" hidden="1">3</definedName>
    <definedName name="solver_rhs1" localSheetId="11" hidden="1">3</definedName>
    <definedName name="solver_rhs2" localSheetId="0" hidden="1">-5</definedName>
    <definedName name="solver_rhs2" localSheetId="4" hidden="1">-5</definedName>
    <definedName name="solver_rhs2" localSheetId="9" hidden="1">-5</definedName>
    <definedName name="solver_rhs2" localSheetId="10" hidden="1">-5</definedName>
    <definedName name="solver_rhs2" localSheetId="12" hidden="1">-5</definedName>
    <definedName name="solver_rhs2" localSheetId="3" hidden="1">-5</definedName>
    <definedName name="solver_rhs2" localSheetId="11" hidden="1">0</definedName>
    <definedName name="solver_rlx" localSheetId="0" hidden="1">2</definedName>
    <definedName name="solver_rlx" localSheetId="4" hidden="1">2</definedName>
    <definedName name="solver_rlx" localSheetId="9" hidden="1">2</definedName>
    <definedName name="solver_rlx" localSheetId="10" hidden="1">2</definedName>
    <definedName name="solver_rlx" localSheetId="12" hidden="1">2</definedName>
    <definedName name="solver_rlx" localSheetId="3" hidden="1">2</definedName>
    <definedName name="solver_rlx" localSheetId="11" hidden="1">2</definedName>
    <definedName name="solver_rsd" localSheetId="0" hidden="1">0</definedName>
    <definedName name="solver_rsd" localSheetId="4" hidden="1">0</definedName>
    <definedName name="solver_rsd" localSheetId="9" hidden="1">0</definedName>
    <definedName name="solver_rsd" localSheetId="10" hidden="1">0</definedName>
    <definedName name="solver_rsd" localSheetId="12" hidden="1">0</definedName>
    <definedName name="solver_rsd" localSheetId="3" hidden="1">0</definedName>
    <definedName name="solver_rsd" localSheetId="11" hidden="1">0</definedName>
    <definedName name="solver_scl" localSheetId="0" hidden="1">1</definedName>
    <definedName name="solver_scl" localSheetId="4" hidden="1">1</definedName>
    <definedName name="solver_scl" localSheetId="9" hidden="1">1</definedName>
    <definedName name="solver_scl" localSheetId="10" hidden="1">1</definedName>
    <definedName name="solver_scl" localSheetId="12" hidden="1">1</definedName>
    <definedName name="solver_scl" localSheetId="3" hidden="1">1</definedName>
    <definedName name="solver_scl" localSheetId="11" hidden="1">1</definedName>
    <definedName name="solver_sho" localSheetId="0" hidden="1">2</definedName>
    <definedName name="solver_sho" localSheetId="4" hidden="1">2</definedName>
    <definedName name="solver_sho" localSheetId="9" hidden="1">2</definedName>
    <definedName name="solver_sho" localSheetId="10" hidden="1">2</definedName>
    <definedName name="solver_sho" localSheetId="12" hidden="1">2</definedName>
    <definedName name="solver_sho" localSheetId="3" hidden="1">2</definedName>
    <definedName name="solver_sho" localSheetId="11" hidden="1">2</definedName>
    <definedName name="solver_ssz" localSheetId="0" hidden="1">100</definedName>
    <definedName name="solver_ssz" localSheetId="4" hidden="1">100</definedName>
    <definedName name="solver_ssz" localSheetId="9" hidden="1">100</definedName>
    <definedName name="solver_ssz" localSheetId="10" hidden="1">100</definedName>
    <definedName name="solver_ssz" localSheetId="12" hidden="1">100</definedName>
    <definedName name="solver_ssz" localSheetId="3" hidden="1">100</definedName>
    <definedName name="solver_ssz" localSheetId="11" hidden="1">100</definedName>
    <definedName name="solver_tim" localSheetId="0" hidden="1">2147483647</definedName>
    <definedName name="solver_tim" localSheetId="4" hidden="1">2147483647</definedName>
    <definedName name="solver_tim" localSheetId="9" hidden="1">2147483647</definedName>
    <definedName name="solver_tim" localSheetId="10" hidden="1">2147483647</definedName>
    <definedName name="solver_tim" localSheetId="12" hidden="1">2147483647</definedName>
    <definedName name="solver_tim" localSheetId="3" hidden="1">2147483647</definedName>
    <definedName name="solver_tim" localSheetId="11" hidden="1">2147483647</definedName>
    <definedName name="solver_tol" localSheetId="0" hidden="1">0.01</definedName>
    <definedName name="solver_tol" localSheetId="4" hidden="1">0.01</definedName>
    <definedName name="solver_tol" localSheetId="9" hidden="1">0.01</definedName>
    <definedName name="solver_tol" localSheetId="10" hidden="1">0.01</definedName>
    <definedName name="solver_tol" localSheetId="12" hidden="1">0.01</definedName>
    <definedName name="solver_tol" localSheetId="3" hidden="1">0.01</definedName>
    <definedName name="solver_tol" localSheetId="11" hidden="1">0.01</definedName>
    <definedName name="solver_typ" localSheetId="0" hidden="1">1</definedName>
    <definedName name="solver_typ" localSheetId="4" hidden="1">1</definedName>
    <definedName name="solver_typ" localSheetId="9" hidden="1">2</definedName>
    <definedName name="solver_typ" localSheetId="10" hidden="1">2</definedName>
    <definedName name="solver_typ" localSheetId="12" hidden="1">1</definedName>
    <definedName name="solver_typ" localSheetId="3" hidden="1">1</definedName>
    <definedName name="solver_typ" localSheetId="11" hidden="1">1</definedName>
    <definedName name="solver_val" localSheetId="0" hidden="1">0</definedName>
    <definedName name="solver_val" localSheetId="4" hidden="1">0</definedName>
    <definedName name="solver_val" localSheetId="9" hidden="1">0</definedName>
    <definedName name="solver_val" localSheetId="10" hidden="1">0</definedName>
    <definedName name="solver_val" localSheetId="12" hidden="1">0</definedName>
    <definedName name="solver_val" localSheetId="3" hidden="1">0</definedName>
    <definedName name="solver_val" localSheetId="11" hidden="1">0</definedName>
    <definedName name="solver_ver" localSheetId="0" hidden="1">3</definedName>
    <definedName name="solver_ver" localSheetId="4" hidden="1">3</definedName>
    <definedName name="solver_ver" localSheetId="9" hidden="1">3</definedName>
    <definedName name="solver_ver" localSheetId="10" hidden="1">3</definedName>
    <definedName name="solver_ver" localSheetId="12" hidden="1">3</definedName>
    <definedName name="solver_ver" localSheetId="3" hidden="1">3</definedName>
    <definedName name="solver_ver" localSheetId="11" hidden="1">3</definedName>
  </definedNames>
  <calcPr calcId="152511"/>
</workbook>
</file>

<file path=xl/calcChain.xml><?xml version="1.0" encoding="utf-8"?>
<calcChain xmlns="http://schemas.openxmlformats.org/spreadsheetml/2006/main">
  <c r="E57" i="7" l="1"/>
  <c r="E57" i="15"/>
  <c r="G7" i="1"/>
  <c r="F7" i="1"/>
  <c r="E7" i="1"/>
  <c r="G53" i="15" l="1"/>
  <c r="F57" i="15"/>
  <c r="G57" i="15" s="1"/>
  <c r="F6" i="19" l="1"/>
  <c r="F7" i="19"/>
  <c r="G7" i="19" s="1"/>
  <c r="H7" i="19" s="1"/>
  <c r="F8" i="19"/>
  <c r="G8" i="19" s="1"/>
  <c r="H8" i="19" s="1"/>
  <c r="F9" i="19"/>
  <c r="G9" i="19" s="1"/>
  <c r="H9" i="19" s="1"/>
  <c r="F10" i="19"/>
  <c r="G10" i="19" s="1"/>
  <c r="H10" i="19" s="1"/>
  <c r="F11" i="19"/>
  <c r="G11" i="19" s="1"/>
  <c r="H11" i="19" s="1"/>
  <c r="G6" i="19"/>
  <c r="H6" i="19" s="1"/>
  <c r="F3" i="19" l="1"/>
  <c r="J77" i="9" l="1"/>
  <c r="E77" i="7" l="1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F71" i="16"/>
  <c r="F72" i="16"/>
  <c r="F86" i="16"/>
  <c r="B89" i="16"/>
  <c r="B88" i="16"/>
  <c r="J85" i="16"/>
  <c r="J84" i="16"/>
  <c r="J83" i="16"/>
  <c r="J82" i="16"/>
  <c r="J81" i="16"/>
  <c r="J80" i="16"/>
  <c r="J79" i="16"/>
  <c r="J78" i="16"/>
  <c r="J77" i="16"/>
  <c r="E76" i="16"/>
  <c r="F76" i="16" s="1"/>
  <c r="E75" i="16"/>
  <c r="F75" i="16" s="1"/>
  <c r="E74" i="16"/>
  <c r="F74" i="16" s="1"/>
  <c r="E73" i="16"/>
  <c r="F73" i="16" s="1"/>
  <c r="E72" i="16"/>
  <c r="E71" i="16"/>
  <c r="E70" i="16"/>
  <c r="F70" i="16" s="1"/>
  <c r="E69" i="16"/>
  <c r="F69" i="16" s="1"/>
  <c r="E68" i="16"/>
  <c r="F68" i="16" s="1"/>
  <c r="E67" i="16"/>
  <c r="F67" i="16" s="1"/>
  <c r="E66" i="16"/>
  <c r="F66" i="16" s="1"/>
  <c r="E65" i="16"/>
  <c r="F65" i="16" s="1"/>
  <c r="E64" i="16"/>
  <c r="F64" i="16" s="1"/>
  <c r="E63" i="16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49" i="16"/>
  <c r="F49" i="16" s="1"/>
  <c r="G49" i="16" s="1"/>
  <c r="E48" i="16"/>
  <c r="F48" i="16" s="1"/>
  <c r="G48" i="16" s="1"/>
  <c r="E47" i="16"/>
  <c r="F47" i="16" s="1"/>
  <c r="G47" i="16" s="1"/>
  <c r="E46" i="16"/>
  <c r="F46" i="16" s="1"/>
  <c r="G46" i="16" s="1"/>
  <c r="E45" i="16"/>
  <c r="F45" i="16" s="1"/>
  <c r="G45" i="16" s="1"/>
  <c r="E44" i="16"/>
  <c r="F44" i="16" s="1"/>
  <c r="G44" i="16" s="1"/>
  <c r="F43" i="16"/>
  <c r="G43" i="16" s="1"/>
  <c r="E43" i="16"/>
  <c r="F42" i="16"/>
  <c r="G42" i="16" s="1"/>
  <c r="E42" i="16"/>
  <c r="E41" i="16"/>
  <c r="F41" i="16" s="1"/>
  <c r="G41" i="16" s="1"/>
  <c r="E40" i="16"/>
  <c r="F40" i="16" s="1"/>
  <c r="G40" i="16" s="1"/>
  <c r="E39" i="16"/>
  <c r="F39" i="16" s="1"/>
  <c r="G39" i="16" s="1"/>
  <c r="E38" i="16"/>
  <c r="F38" i="16" s="1"/>
  <c r="G38" i="16" s="1"/>
  <c r="E37" i="16"/>
  <c r="F37" i="16" s="1"/>
  <c r="G37" i="16" s="1"/>
  <c r="E36" i="16"/>
  <c r="F36" i="16" s="1"/>
  <c r="G36" i="16" s="1"/>
  <c r="F35" i="16"/>
  <c r="G35" i="16" s="1"/>
  <c r="E35" i="16"/>
  <c r="F34" i="16"/>
  <c r="G34" i="16" s="1"/>
  <c r="E34" i="16"/>
  <c r="E33" i="16"/>
  <c r="F33" i="16" s="1"/>
  <c r="G33" i="16" s="1"/>
  <c r="E32" i="16"/>
  <c r="F32" i="16" s="1"/>
  <c r="G32" i="16" s="1"/>
  <c r="E31" i="16"/>
  <c r="F31" i="16" s="1"/>
  <c r="G31" i="16" s="1"/>
  <c r="E30" i="16"/>
  <c r="F30" i="16" s="1"/>
  <c r="G30" i="16" s="1"/>
  <c r="E26" i="16"/>
  <c r="F26" i="16" s="1"/>
  <c r="G26" i="16" s="1"/>
  <c r="E25" i="16"/>
  <c r="F25" i="16" s="1"/>
  <c r="G25" i="16" s="1"/>
  <c r="F24" i="16"/>
  <c r="G24" i="16" s="1"/>
  <c r="E24" i="16"/>
  <c r="F23" i="16"/>
  <c r="G23" i="16" s="1"/>
  <c r="E23" i="16"/>
  <c r="E22" i="16"/>
  <c r="F22" i="16" s="1"/>
  <c r="G22" i="16" s="1"/>
  <c r="E21" i="16"/>
  <c r="F21" i="16" s="1"/>
  <c r="G21" i="16" s="1"/>
  <c r="E20" i="16"/>
  <c r="F20" i="16" s="1"/>
  <c r="G20" i="16" s="1"/>
  <c r="E19" i="16"/>
  <c r="F19" i="16" s="1"/>
  <c r="G19" i="16" s="1"/>
  <c r="E18" i="16"/>
  <c r="F18" i="16" s="1"/>
  <c r="G18" i="16" s="1"/>
  <c r="E17" i="16"/>
  <c r="F17" i="16" s="1"/>
  <c r="G17" i="16" s="1"/>
  <c r="F16" i="16"/>
  <c r="G16" i="16" s="1"/>
  <c r="E16" i="16"/>
  <c r="F15" i="16"/>
  <c r="G15" i="16" s="1"/>
  <c r="E15" i="16"/>
  <c r="E14" i="16"/>
  <c r="F14" i="16" s="1"/>
  <c r="G14" i="16" s="1"/>
  <c r="E13" i="16"/>
  <c r="F13" i="16" s="1"/>
  <c r="G13" i="16" s="1"/>
  <c r="E12" i="16"/>
  <c r="F12" i="16" s="1"/>
  <c r="G12" i="16" s="1"/>
  <c r="E11" i="16"/>
  <c r="F11" i="16" s="1"/>
  <c r="G11" i="16" s="1"/>
  <c r="E10" i="16"/>
  <c r="F10" i="16" s="1"/>
  <c r="G10" i="16" s="1"/>
  <c r="E9" i="16"/>
  <c r="F9" i="16" s="1"/>
  <c r="G9" i="16" s="1"/>
  <c r="F8" i="16"/>
  <c r="G8" i="16" s="1"/>
  <c r="E8" i="16"/>
  <c r="F7" i="16"/>
  <c r="G7" i="16" s="1"/>
  <c r="E7" i="16"/>
  <c r="J82" i="8"/>
  <c r="J83" i="8"/>
  <c r="J84" i="8"/>
  <c r="J85" i="8"/>
  <c r="J81" i="8"/>
  <c r="J80" i="8"/>
  <c r="J79" i="8"/>
  <c r="J78" i="8"/>
  <c r="J77" i="8"/>
  <c r="E58" i="15"/>
  <c r="F58" i="15" s="1"/>
  <c r="G58" i="15" s="1"/>
  <c r="E59" i="15"/>
  <c r="F59" i="15" s="1"/>
  <c r="G59" i="15" s="1"/>
  <c r="E60" i="15"/>
  <c r="F60" i="15" s="1"/>
  <c r="G60" i="15" s="1"/>
  <c r="E61" i="15"/>
  <c r="F61" i="15" s="1"/>
  <c r="G61" i="15" s="1"/>
  <c r="E62" i="15"/>
  <c r="F62" i="15" s="1"/>
  <c r="G62" i="15" s="1"/>
  <c r="E63" i="15"/>
  <c r="F63" i="15" s="1"/>
  <c r="G63" i="15" s="1"/>
  <c r="E64" i="15"/>
  <c r="F64" i="15" s="1"/>
  <c r="G64" i="15" s="1"/>
  <c r="E65" i="15"/>
  <c r="F65" i="15" s="1"/>
  <c r="G65" i="15" s="1"/>
  <c r="E66" i="15"/>
  <c r="F66" i="15" s="1"/>
  <c r="G66" i="15" s="1"/>
  <c r="E67" i="15"/>
  <c r="F67" i="15" s="1"/>
  <c r="G67" i="15" s="1"/>
  <c r="E68" i="15"/>
  <c r="F68" i="15" s="1"/>
  <c r="G68" i="15" s="1"/>
  <c r="E69" i="15"/>
  <c r="F69" i="15" s="1"/>
  <c r="G69" i="15" s="1"/>
  <c r="E70" i="15"/>
  <c r="F70" i="15" s="1"/>
  <c r="G70" i="15" s="1"/>
  <c r="E71" i="15"/>
  <c r="F71" i="15" s="1"/>
  <c r="G71" i="15" s="1"/>
  <c r="E72" i="15"/>
  <c r="F72" i="15" s="1"/>
  <c r="G72" i="15" s="1"/>
  <c r="E73" i="15"/>
  <c r="F73" i="15" s="1"/>
  <c r="G73" i="15" s="1"/>
  <c r="E74" i="15"/>
  <c r="F74" i="15" s="1"/>
  <c r="G74" i="15" s="1"/>
  <c r="E75" i="15"/>
  <c r="F75" i="15" s="1"/>
  <c r="G75" i="15" s="1"/>
  <c r="E76" i="15"/>
  <c r="F76" i="15" s="1"/>
  <c r="G76" i="15" s="1"/>
  <c r="F49" i="15"/>
  <c r="G49" i="15" s="1"/>
  <c r="E49" i="15"/>
  <c r="E48" i="15"/>
  <c r="F48" i="15" s="1"/>
  <c r="G48" i="15" s="1"/>
  <c r="E47" i="15"/>
  <c r="F47" i="15" s="1"/>
  <c r="G47" i="15" s="1"/>
  <c r="E46" i="15"/>
  <c r="F46" i="15" s="1"/>
  <c r="G46" i="15" s="1"/>
  <c r="E45" i="15"/>
  <c r="F45" i="15" s="1"/>
  <c r="G45" i="15" s="1"/>
  <c r="E44" i="15"/>
  <c r="F44" i="15" s="1"/>
  <c r="G44" i="15" s="1"/>
  <c r="E43" i="15"/>
  <c r="F43" i="15" s="1"/>
  <c r="G43" i="15" s="1"/>
  <c r="E42" i="15"/>
  <c r="F42" i="15" s="1"/>
  <c r="G42" i="15" s="1"/>
  <c r="E41" i="15"/>
  <c r="F41" i="15" s="1"/>
  <c r="G41" i="15" s="1"/>
  <c r="E40" i="15"/>
  <c r="F40" i="15" s="1"/>
  <c r="G40" i="15" s="1"/>
  <c r="E39" i="15"/>
  <c r="F39" i="15" s="1"/>
  <c r="G39" i="15" s="1"/>
  <c r="E38" i="15"/>
  <c r="F38" i="15" s="1"/>
  <c r="G38" i="15" s="1"/>
  <c r="E37" i="15"/>
  <c r="F37" i="15" s="1"/>
  <c r="G37" i="15" s="1"/>
  <c r="E36" i="15"/>
  <c r="F36" i="15" s="1"/>
  <c r="G36" i="15" s="1"/>
  <c r="E35" i="15"/>
  <c r="F35" i="15" s="1"/>
  <c r="G35" i="15" s="1"/>
  <c r="E34" i="15"/>
  <c r="F34" i="15" s="1"/>
  <c r="G34" i="15" s="1"/>
  <c r="E33" i="15"/>
  <c r="F33" i="15" s="1"/>
  <c r="G33" i="15" s="1"/>
  <c r="E32" i="15"/>
  <c r="F32" i="15" s="1"/>
  <c r="G32" i="15" s="1"/>
  <c r="E31" i="15"/>
  <c r="F31" i="15" s="1"/>
  <c r="G31" i="15" s="1"/>
  <c r="E30" i="15"/>
  <c r="F30" i="15" s="1"/>
  <c r="G30" i="15" s="1"/>
  <c r="E26" i="15"/>
  <c r="F26" i="15" s="1"/>
  <c r="G26" i="15" s="1"/>
  <c r="E25" i="15"/>
  <c r="F25" i="15" s="1"/>
  <c r="G25" i="15" s="1"/>
  <c r="E24" i="15"/>
  <c r="F24" i="15" s="1"/>
  <c r="G24" i="15" s="1"/>
  <c r="E23" i="15"/>
  <c r="F23" i="15" s="1"/>
  <c r="G23" i="15" s="1"/>
  <c r="E22" i="15"/>
  <c r="F22" i="15" s="1"/>
  <c r="G22" i="15" s="1"/>
  <c r="E21" i="15"/>
  <c r="F21" i="15" s="1"/>
  <c r="G21" i="15" s="1"/>
  <c r="E20" i="15"/>
  <c r="F20" i="15" s="1"/>
  <c r="G20" i="15" s="1"/>
  <c r="E19" i="15"/>
  <c r="F19" i="15" s="1"/>
  <c r="G19" i="15" s="1"/>
  <c r="E18" i="15"/>
  <c r="F18" i="15" s="1"/>
  <c r="G18" i="15" s="1"/>
  <c r="E17" i="15"/>
  <c r="F17" i="15" s="1"/>
  <c r="G17" i="15" s="1"/>
  <c r="E16" i="15"/>
  <c r="F16" i="15" s="1"/>
  <c r="G16" i="15" s="1"/>
  <c r="E15" i="15"/>
  <c r="F15" i="15" s="1"/>
  <c r="G15" i="15" s="1"/>
  <c r="E14" i="15"/>
  <c r="F14" i="15" s="1"/>
  <c r="G14" i="15" s="1"/>
  <c r="E13" i="15"/>
  <c r="F13" i="15" s="1"/>
  <c r="G13" i="15" s="1"/>
  <c r="E12" i="15"/>
  <c r="F12" i="15" s="1"/>
  <c r="G12" i="15" s="1"/>
  <c r="E11" i="15"/>
  <c r="F11" i="15" s="1"/>
  <c r="G11" i="15" s="1"/>
  <c r="E10" i="15"/>
  <c r="F10" i="15" s="1"/>
  <c r="G10" i="15" s="1"/>
  <c r="E9" i="15"/>
  <c r="F9" i="15" s="1"/>
  <c r="G9" i="15" s="1"/>
  <c r="E8" i="15"/>
  <c r="F8" i="15" s="1"/>
  <c r="G8" i="15" s="1"/>
  <c r="E7" i="15"/>
  <c r="F7" i="15" s="1"/>
  <c r="G7" i="15" s="1"/>
  <c r="E57" i="9" l="1"/>
  <c r="E61" i="9"/>
  <c r="F61" i="9" s="1"/>
  <c r="G61" i="9" s="1"/>
  <c r="E76" i="9"/>
  <c r="F76" i="9"/>
  <c r="G76" i="9" s="1"/>
  <c r="E75" i="9"/>
  <c r="E74" i="9"/>
  <c r="F74" i="9" s="1"/>
  <c r="G74" i="9" s="1"/>
  <c r="E73" i="9"/>
  <c r="F73" i="9" s="1"/>
  <c r="G73" i="9" s="1"/>
  <c r="E72" i="9"/>
  <c r="F72" i="9" s="1"/>
  <c r="G72" i="9" s="1"/>
  <c r="E71" i="9"/>
  <c r="F71" i="9" s="1"/>
  <c r="G71" i="9" s="1"/>
  <c r="E70" i="9"/>
  <c r="F70" i="9" s="1"/>
  <c r="G70" i="9" s="1"/>
  <c r="E69" i="9"/>
  <c r="F69" i="9" s="1"/>
  <c r="G69" i="9" s="1"/>
  <c r="E68" i="9"/>
  <c r="F68" i="9" s="1"/>
  <c r="G68" i="9" s="1"/>
  <c r="E67" i="9"/>
  <c r="F67" i="9" s="1"/>
  <c r="G67" i="9" s="1"/>
  <c r="E66" i="9"/>
  <c r="F66" i="9" s="1"/>
  <c r="G66" i="9" s="1"/>
  <c r="E65" i="9"/>
  <c r="F65" i="9" s="1"/>
  <c r="G65" i="9" s="1"/>
  <c r="E64" i="9"/>
  <c r="F64" i="9" s="1"/>
  <c r="G64" i="9" s="1"/>
  <c r="E63" i="9"/>
  <c r="F63" i="9" s="1"/>
  <c r="G63" i="9" s="1"/>
  <c r="E62" i="9"/>
  <c r="F62" i="9" s="1"/>
  <c r="G62" i="9" s="1"/>
  <c r="E60" i="9"/>
  <c r="F60" i="9" s="1"/>
  <c r="G60" i="9" s="1"/>
  <c r="E59" i="9"/>
  <c r="F59" i="9" s="1"/>
  <c r="G59" i="9" s="1"/>
  <c r="E58" i="9"/>
  <c r="F58" i="9" s="1"/>
  <c r="G58" i="9" s="1"/>
  <c r="F57" i="9"/>
  <c r="G57" i="9" s="1"/>
  <c r="B89" i="9"/>
  <c r="B88" i="9"/>
  <c r="J85" i="9"/>
  <c r="J84" i="9"/>
  <c r="J83" i="9"/>
  <c r="J82" i="9"/>
  <c r="J81" i="9"/>
  <c r="J80" i="9"/>
  <c r="J79" i="9"/>
  <c r="J78" i="9"/>
  <c r="E49" i="9"/>
  <c r="F49" i="9" s="1"/>
  <c r="G49" i="9" s="1"/>
  <c r="E48" i="9"/>
  <c r="F48" i="9" s="1"/>
  <c r="G48" i="9" s="1"/>
  <c r="E47" i="9"/>
  <c r="F47" i="9" s="1"/>
  <c r="G47" i="9" s="1"/>
  <c r="E46" i="9"/>
  <c r="F46" i="9" s="1"/>
  <c r="G46" i="9" s="1"/>
  <c r="E45" i="9"/>
  <c r="F45" i="9" s="1"/>
  <c r="G45" i="9" s="1"/>
  <c r="E44" i="9"/>
  <c r="F44" i="9" s="1"/>
  <c r="G44" i="9" s="1"/>
  <c r="E43" i="9"/>
  <c r="F43" i="9" s="1"/>
  <c r="G43" i="9" s="1"/>
  <c r="E42" i="9"/>
  <c r="F42" i="9" s="1"/>
  <c r="G42" i="9" s="1"/>
  <c r="E41" i="9"/>
  <c r="F41" i="9" s="1"/>
  <c r="G41" i="9" s="1"/>
  <c r="E40" i="9"/>
  <c r="F40" i="9" s="1"/>
  <c r="G40" i="9" s="1"/>
  <c r="E39" i="9"/>
  <c r="F39" i="9" s="1"/>
  <c r="G39" i="9" s="1"/>
  <c r="E38" i="9"/>
  <c r="F38" i="9" s="1"/>
  <c r="G38" i="9" s="1"/>
  <c r="E37" i="9"/>
  <c r="F37" i="9" s="1"/>
  <c r="G37" i="9" s="1"/>
  <c r="E36" i="9"/>
  <c r="F36" i="9" s="1"/>
  <c r="G36" i="9" s="1"/>
  <c r="E35" i="9"/>
  <c r="F35" i="9" s="1"/>
  <c r="G35" i="9" s="1"/>
  <c r="E34" i="9"/>
  <c r="F34" i="9" s="1"/>
  <c r="G34" i="9" s="1"/>
  <c r="E33" i="9"/>
  <c r="F33" i="9" s="1"/>
  <c r="G33" i="9" s="1"/>
  <c r="E32" i="9"/>
  <c r="F32" i="9" s="1"/>
  <c r="G32" i="9" s="1"/>
  <c r="E31" i="9"/>
  <c r="F31" i="9" s="1"/>
  <c r="G31" i="9" s="1"/>
  <c r="E30" i="9"/>
  <c r="F30" i="9" s="1"/>
  <c r="G30" i="9" s="1"/>
  <c r="E26" i="9"/>
  <c r="F26" i="9" s="1"/>
  <c r="G26" i="9" s="1"/>
  <c r="E25" i="9"/>
  <c r="F25" i="9" s="1"/>
  <c r="G25" i="9" s="1"/>
  <c r="E24" i="9"/>
  <c r="F24" i="9" s="1"/>
  <c r="G24" i="9" s="1"/>
  <c r="E23" i="9"/>
  <c r="F23" i="9" s="1"/>
  <c r="G23" i="9" s="1"/>
  <c r="E22" i="9"/>
  <c r="F22" i="9" s="1"/>
  <c r="G22" i="9" s="1"/>
  <c r="E21" i="9"/>
  <c r="F21" i="9" s="1"/>
  <c r="G21" i="9" s="1"/>
  <c r="E20" i="9"/>
  <c r="F20" i="9" s="1"/>
  <c r="G20" i="9" s="1"/>
  <c r="E19" i="9"/>
  <c r="F19" i="9" s="1"/>
  <c r="G19" i="9" s="1"/>
  <c r="E18" i="9"/>
  <c r="F18" i="9" s="1"/>
  <c r="G18" i="9" s="1"/>
  <c r="E17" i="9"/>
  <c r="F17" i="9" s="1"/>
  <c r="G17" i="9" s="1"/>
  <c r="E16" i="9"/>
  <c r="F16" i="9" s="1"/>
  <c r="G16" i="9" s="1"/>
  <c r="E15" i="9"/>
  <c r="F15" i="9" s="1"/>
  <c r="G15" i="9" s="1"/>
  <c r="E14" i="9"/>
  <c r="F14" i="9" s="1"/>
  <c r="G14" i="9" s="1"/>
  <c r="E13" i="9"/>
  <c r="F13" i="9" s="1"/>
  <c r="G13" i="9" s="1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E7" i="9"/>
  <c r="F7" i="9" s="1"/>
  <c r="G7" i="9" s="1"/>
  <c r="B89" i="8"/>
  <c r="B88" i="8"/>
  <c r="E57" i="8"/>
  <c r="F57" i="8" s="1"/>
  <c r="E76" i="8"/>
  <c r="F76" i="8" s="1"/>
  <c r="E75" i="8"/>
  <c r="F75" i="8" s="1"/>
  <c r="E74" i="8"/>
  <c r="F74" i="8" s="1"/>
  <c r="E73" i="8"/>
  <c r="F73" i="8" s="1"/>
  <c r="E72" i="8"/>
  <c r="F72" i="8" s="1"/>
  <c r="E71" i="8"/>
  <c r="F71" i="8" s="1"/>
  <c r="E70" i="8"/>
  <c r="F70" i="8" s="1"/>
  <c r="E69" i="8"/>
  <c r="F69" i="8" s="1"/>
  <c r="E68" i="8"/>
  <c r="F68" i="8" s="1"/>
  <c r="E67" i="8"/>
  <c r="F67" i="8" s="1"/>
  <c r="E66" i="8"/>
  <c r="F66" i="8" s="1"/>
  <c r="E65" i="8"/>
  <c r="F65" i="8" s="1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49" i="8"/>
  <c r="F49" i="8" s="1"/>
  <c r="G49" i="8" s="1"/>
  <c r="E48" i="8"/>
  <c r="F48" i="8" s="1"/>
  <c r="G48" i="8" s="1"/>
  <c r="F47" i="8"/>
  <c r="G47" i="8" s="1"/>
  <c r="E47" i="8"/>
  <c r="E46" i="8"/>
  <c r="F46" i="8" s="1"/>
  <c r="G46" i="8" s="1"/>
  <c r="F45" i="8"/>
  <c r="G45" i="8" s="1"/>
  <c r="E45" i="8"/>
  <c r="E44" i="8"/>
  <c r="F44" i="8" s="1"/>
  <c r="G44" i="8" s="1"/>
  <c r="E43" i="8"/>
  <c r="F43" i="8" s="1"/>
  <c r="G43" i="8" s="1"/>
  <c r="E42" i="8"/>
  <c r="F42" i="8" s="1"/>
  <c r="G42" i="8" s="1"/>
  <c r="E41" i="8"/>
  <c r="F41" i="8" s="1"/>
  <c r="G41" i="8" s="1"/>
  <c r="E40" i="8"/>
  <c r="F40" i="8" s="1"/>
  <c r="G40" i="8" s="1"/>
  <c r="F39" i="8"/>
  <c r="G39" i="8" s="1"/>
  <c r="E39" i="8"/>
  <c r="E38" i="8"/>
  <c r="F38" i="8" s="1"/>
  <c r="G38" i="8" s="1"/>
  <c r="F37" i="8"/>
  <c r="G37" i="8" s="1"/>
  <c r="E37" i="8"/>
  <c r="E36" i="8"/>
  <c r="F36" i="8" s="1"/>
  <c r="G36" i="8" s="1"/>
  <c r="E35" i="8"/>
  <c r="F35" i="8" s="1"/>
  <c r="G35" i="8" s="1"/>
  <c r="E34" i="8"/>
  <c r="F34" i="8" s="1"/>
  <c r="G34" i="8" s="1"/>
  <c r="E33" i="8"/>
  <c r="F33" i="8" s="1"/>
  <c r="G33" i="8" s="1"/>
  <c r="E32" i="8"/>
  <c r="F32" i="8" s="1"/>
  <c r="G32" i="8" s="1"/>
  <c r="F31" i="8"/>
  <c r="G31" i="8" s="1"/>
  <c r="E31" i="8"/>
  <c r="E30" i="8"/>
  <c r="F30" i="8" s="1"/>
  <c r="G30" i="8" s="1"/>
  <c r="F26" i="8"/>
  <c r="G26" i="8" s="1"/>
  <c r="E26" i="8"/>
  <c r="E25" i="8"/>
  <c r="F25" i="8" s="1"/>
  <c r="G25" i="8" s="1"/>
  <c r="E24" i="8"/>
  <c r="F24" i="8" s="1"/>
  <c r="G24" i="8" s="1"/>
  <c r="E23" i="8"/>
  <c r="F23" i="8" s="1"/>
  <c r="G23" i="8" s="1"/>
  <c r="E22" i="8"/>
  <c r="F22" i="8" s="1"/>
  <c r="G22" i="8" s="1"/>
  <c r="E21" i="8"/>
  <c r="F21" i="8" s="1"/>
  <c r="G21" i="8" s="1"/>
  <c r="F20" i="8"/>
  <c r="G20" i="8" s="1"/>
  <c r="E20" i="8"/>
  <c r="E19" i="8"/>
  <c r="F19" i="8" s="1"/>
  <c r="G19" i="8" s="1"/>
  <c r="F18" i="8"/>
  <c r="G18" i="8" s="1"/>
  <c r="E18" i="8"/>
  <c r="E17" i="8"/>
  <c r="F17" i="8" s="1"/>
  <c r="G17" i="8" s="1"/>
  <c r="E16" i="8"/>
  <c r="F16" i="8" s="1"/>
  <c r="G16" i="8" s="1"/>
  <c r="E15" i="8"/>
  <c r="F15" i="8" s="1"/>
  <c r="G15" i="8" s="1"/>
  <c r="E14" i="8"/>
  <c r="F14" i="8" s="1"/>
  <c r="G14" i="8" s="1"/>
  <c r="E13" i="8"/>
  <c r="F13" i="8" s="1"/>
  <c r="G13" i="8" s="1"/>
  <c r="F12" i="8"/>
  <c r="G12" i="8" s="1"/>
  <c r="E12" i="8"/>
  <c r="E11" i="8"/>
  <c r="F11" i="8" s="1"/>
  <c r="G11" i="8" s="1"/>
  <c r="F10" i="8"/>
  <c r="G10" i="8" s="1"/>
  <c r="E10" i="8"/>
  <c r="E9" i="8"/>
  <c r="F9" i="8" s="1"/>
  <c r="G9" i="8" s="1"/>
  <c r="E8" i="8"/>
  <c r="F8" i="8" s="1"/>
  <c r="G8" i="8" s="1"/>
  <c r="E7" i="8"/>
  <c r="F7" i="8" s="1"/>
  <c r="G7" i="8" s="1"/>
  <c r="E76" i="7"/>
  <c r="F76" i="7" s="1"/>
  <c r="G76" i="7" s="1"/>
  <c r="E75" i="7"/>
  <c r="F75" i="7" s="1"/>
  <c r="G75" i="7" s="1"/>
  <c r="E74" i="7"/>
  <c r="F74" i="7" s="1"/>
  <c r="G74" i="7" s="1"/>
  <c r="E73" i="7"/>
  <c r="F73" i="7" s="1"/>
  <c r="G73" i="7" s="1"/>
  <c r="E72" i="7"/>
  <c r="F72" i="7" s="1"/>
  <c r="G72" i="7" s="1"/>
  <c r="E71" i="7"/>
  <c r="F71" i="7" s="1"/>
  <c r="G71" i="7" s="1"/>
  <c r="E70" i="7"/>
  <c r="F70" i="7" s="1"/>
  <c r="G70" i="7" s="1"/>
  <c r="E69" i="7"/>
  <c r="F69" i="7" s="1"/>
  <c r="G69" i="7" s="1"/>
  <c r="E68" i="7"/>
  <c r="F68" i="7" s="1"/>
  <c r="G68" i="7" s="1"/>
  <c r="E67" i="7"/>
  <c r="F67" i="7" s="1"/>
  <c r="G67" i="7" s="1"/>
  <c r="E66" i="7"/>
  <c r="F66" i="7" s="1"/>
  <c r="G66" i="7" s="1"/>
  <c r="E65" i="7"/>
  <c r="F65" i="7" s="1"/>
  <c r="G65" i="7" s="1"/>
  <c r="E64" i="7"/>
  <c r="F64" i="7" s="1"/>
  <c r="G64" i="7" s="1"/>
  <c r="E63" i="7"/>
  <c r="F63" i="7" s="1"/>
  <c r="G63" i="7" s="1"/>
  <c r="E62" i="7"/>
  <c r="F62" i="7" s="1"/>
  <c r="G62" i="7" s="1"/>
  <c r="E61" i="7"/>
  <c r="F61" i="7" s="1"/>
  <c r="G61" i="7" s="1"/>
  <c r="E60" i="7"/>
  <c r="F60" i="7" s="1"/>
  <c r="G60" i="7" s="1"/>
  <c r="E59" i="7"/>
  <c r="F59" i="7" s="1"/>
  <c r="G59" i="7" s="1"/>
  <c r="E58" i="7"/>
  <c r="F58" i="7" s="1"/>
  <c r="G58" i="7" s="1"/>
  <c r="F57" i="7"/>
  <c r="G57" i="7" s="1"/>
  <c r="E49" i="7"/>
  <c r="F49" i="7" s="1"/>
  <c r="G49" i="7" s="1"/>
  <c r="F48" i="7"/>
  <c r="G48" i="7" s="1"/>
  <c r="E48" i="7"/>
  <c r="E47" i="7"/>
  <c r="F47" i="7" s="1"/>
  <c r="G47" i="7" s="1"/>
  <c r="E46" i="7"/>
  <c r="F46" i="7" s="1"/>
  <c r="G46" i="7" s="1"/>
  <c r="E45" i="7"/>
  <c r="F45" i="7" s="1"/>
  <c r="G45" i="7" s="1"/>
  <c r="E44" i="7"/>
  <c r="F44" i="7" s="1"/>
  <c r="G44" i="7" s="1"/>
  <c r="E43" i="7"/>
  <c r="F43" i="7" s="1"/>
  <c r="G43" i="7" s="1"/>
  <c r="F42" i="7"/>
  <c r="G42" i="7" s="1"/>
  <c r="E42" i="7"/>
  <c r="E41" i="7"/>
  <c r="F41" i="7" s="1"/>
  <c r="G41" i="7" s="1"/>
  <c r="F40" i="7"/>
  <c r="G40" i="7" s="1"/>
  <c r="E40" i="7"/>
  <c r="E39" i="7"/>
  <c r="F39" i="7" s="1"/>
  <c r="G39" i="7" s="1"/>
  <c r="E38" i="7"/>
  <c r="F38" i="7" s="1"/>
  <c r="G38" i="7" s="1"/>
  <c r="E37" i="7"/>
  <c r="F37" i="7" s="1"/>
  <c r="G37" i="7" s="1"/>
  <c r="E36" i="7"/>
  <c r="F36" i="7" s="1"/>
  <c r="G36" i="7" s="1"/>
  <c r="E35" i="7"/>
  <c r="F35" i="7" s="1"/>
  <c r="G35" i="7" s="1"/>
  <c r="F34" i="7"/>
  <c r="G34" i="7" s="1"/>
  <c r="E34" i="7"/>
  <c r="E33" i="7"/>
  <c r="F33" i="7" s="1"/>
  <c r="G33" i="7" s="1"/>
  <c r="F32" i="7"/>
  <c r="G32" i="7" s="1"/>
  <c r="E32" i="7"/>
  <c r="E31" i="7"/>
  <c r="F31" i="7" s="1"/>
  <c r="G31" i="7" s="1"/>
  <c r="E30" i="7"/>
  <c r="F30" i="7" s="1"/>
  <c r="G30" i="7" s="1"/>
  <c r="E26" i="7"/>
  <c r="F26" i="7" s="1"/>
  <c r="G26" i="7" s="1"/>
  <c r="E25" i="7"/>
  <c r="F25" i="7" s="1"/>
  <c r="G25" i="7" s="1"/>
  <c r="E24" i="7"/>
  <c r="F24" i="7" s="1"/>
  <c r="G24" i="7" s="1"/>
  <c r="F23" i="7"/>
  <c r="G23" i="7" s="1"/>
  <c r="E23" i="7"/>
  <c r="E22" i="7"/>
  <c r="F22" i="7" s="1"/>
  <c r="G22" i="7" s="1"/>
  <c r="F21" i="7"/>
  <c r="G21" i="7" s="1"/>
  <c r="E21" i="7"/>
  <c r="E20" i="7"/>
  <c r="F20" i="7" s="1"/>
  <c r="G20" i="7" s="1"/>
  <c r="E19" i="7"/>
  <c r="F19" i="7" s="1"/>
  <c r="G19" i="7" s="1"/>
  <c r="E18" i="7"/>
  <c r="F18" i="7" s="1"/>
  <c r="G18" i="7" s="1"/>
  <c r="E17" i="7"/>
  <c r="F17" i="7" s="1"/>
  <c r="G17" i="7" s="1"/>
  <c r="E16" i="7"/>
  <c r="F16" i="7" s="1"/>
  <c r="G16" i="7" s="1"/>
  <c r="F15" i="7"/>
  <c r="G15" i="7" s="1"/>
  <c r="E15" i="7"/>
  <c r="E14" i="7"/>
  <c r="F14" i="7" s="1"/>
  <c r="G14" i="7" s="1"/>
  <c r="F13" i="7"/>
  <c r="G13" i="7" s="1"/>
  <c r="E13" i="7"/>
  <c r="E12" i="7"/>
  <c r="F12" i="7" s="1"/>
  <c r="G12" i="7" s="1"/>
  <c r="E11" i="7"/>
  <c r="F11" i="7" s="1"/>
  <c r="G11" i="7" s="1"/>
  <c r="E10" i="7"/>
  <c r="F10" i="7" s="1"/>
  <c r="G10" i="7" s="1"/>
  <c r="E9" i="7"/>
  <c r="F9" i="7" s="1"/>
  <c r="G9" i="7" s="1"/>
  <c r="E8" i="7"/>
  <c r="F8" i="7" s="1"/>
  <c r="G8" i="7" s="1"/>
  <c r="F7" i="7"/>
  <c r="G7" i="7" s="1"/>
  <c r="E7" i="7"/>
  <c r="H6" i="9" l="1"/>
  <c r="F75" i="9"/>
  <c r="G75" i="9" s="1"/>
  <c r="F53" i="9" s="1"/>
  <c r="F53" i="7"/>
  <c r="F53" i="8"/>
  <c r="G30" i="1"/>
  <c r="E31" i="1"/>
  <c r="F31" i="1" s="1"/>
  <c r="G31" i="1" s="1"/>
  <c r="E32" i="1"/>
  <c r="F32" i="1" s="1"/>
  <c r="G32" i="1" s="1"/>
  <c r="E33" i="1"/>
  <c r="F33" i="1" s="1"/>
  <c r="G33" i="1" s="1"/>
  <c r="E34" i="1"/>
  <c r="E35" i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E43" i="1"/>
  <c r="F43" i="1" s="1"/>
  <c r="G43" i="1" s="1"/>
  <c r="E44" i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30" i="1"/>
  <c r="F30" i="1" s="1"/>
  <c r="F44" i="1"/>
  <c r="G44" i="1" s="1"/>
  <c r="F42" i="1"/>
  <c r="G42" i="1" s="1"/>
  <c r="F35" i="1"/>
  <c r="G35" i="1" s="1"/>
  <c r="F34" i="1"/>
  <c r="G34" i="1" s="1"/>
  <c r="F11" i="1"/>
  <c r="G11" i="1" s="1"/>
  <c r="F12" i="1"/>
  <c r="G12" i="1" s="1"/>
  <c r="E8" i="1"/>
  <c r="F8" i="1" s="1"/>
  <c r="G8" i="1" s="1"/>
  <c r="E9" i="1"/>
  <c r="F9" i="1" s="1"/>
  <c r="G9" i="1" s="1"/>
  <c r="E10" i="1"/>
  <c r="F10" i="1" s="1"/>
  <c r="G10" i="1" s="1"/>
  <c r="E11" i="1"/>
  <c r="E12" i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</calcChain>
</file>

<file path=xl/sharedStrings.xml><?xml version="1.0" encoding="utf-8"?>
<sst xmlns="http://schemas.openxmlformats.org/spreadsheetml/2006/main" count="440" uniqueCount="109">
  <si>
    <t>Hours</t>
  </si>
  <si>
    <t>Pass</t>
  </si>
  <si>
    <t>n</t>
  </si>
  <si>
    <t>ln(p/(1-p)</t>
  </si>
  <si>
    <t>linear prediction</t>
  </si>
  <si>
    <t>p/(1-p)</t>
  </si>
  <si>
    <t>p</t>
  </si>
  <si>
    <t>Intercept</t>
  </si>
  <si>
    <t>Linear combination</t>
  </si>
  <si>
    <t>Prediction (after Link Function)</t>
  </si>
  <si>
    <t>Log Likelihood</t>
  </si>
  <si>
    <t>Microsoft Excel 15.0 Αναφορά απαντήσεων</t>
  </si>
  <si>
    <t>Φύλλο εργασίας: [sigmoid-prob-regression.xlsx]Φύλλο1</t>
  </si>
  <si>
    <t>Μηχανισμός Επίλυσης</t>
  </si>
  <si>
    <t>Επιλογές Επίλυσης</t>
  </si>
  <si>
    <t>Μέγιστος χρόνος Απεριόριστος,  Διαδοχικές προσεγγίσεις Απεριόριστος, Precision 0.000001, Χρήση αυτόματης κλίμακας</t>
  </si>
  <si>
    <t>Μέγιστος αριθμός δευτερευόντων προβλημάτων Απεριόριστος, Μέγιστος αριθμός ακέραιων λύσεων Απεριόριστος, Ακέραιο περιθώριο 1%</t>
  </si>
  <si>
    <t>Κελί στόχου (Μέγιστη)</t>
  </si>
  <si>
    <t>Κελί</t>
  </si>
  <si>
    <t>Όνομα</t>
  </si>
  <si>
    <t>Αρχική τιμή</t>
  </si>
  <si>
    <t>Τελική τιμή</t>
  </si>
  <si>
    <t>Μεταβλητά κελιά</t>
  </si>
  <si>
    <t>Ακέραιος</t>
  </si>
  <si>
    <t>Περιορισμοί</t>
  </si>
  <si>
    <t>Τιμή κελιού</t>
  </si>
  <si>
    <t>Τύπος</t>
  </si>
  <si>
    <t>Κατάσταση</t>
  </si>
  <si>
    <t>Αδράνεια</t>
  </si>
  <si>
    <t>$F$50</t>
  </si>
  <si>
    <t>Intercept p/(1-p)</t>
  </si>
  <si>
    <t>$B$51</t>
  </si>
  <si>
    <t>Contin</t>
  </si>
  <si>
    <t>$C$51</t>
  </si>
  <si>
    <t>$B$51&gt;=-5</t>
  </si>
  <si>
    <t>Χωρίς δέσμευση</t>
  </si>
  <si>
    <t>$C$51&gt;=-5</t>
  </si>
  <si>
    <t>Τιμή</t>
  </si>
  <si>
    <t>NONE</t>
  </si>
  <si>
    <t>Δημιουργήθηκε έκθεση: 10/5/2020 7:51:16 πμ</t>
  </si>
  <si>
    <t>Αποτέλεσμα: Η Επίλυση δεν είναι δυνατό να βελτιώσει την τρέχουσα λύση. Πληρούνται όλοι οι περιορισμοί.</t>
  </si>
  <si>
    <t>Μηχανισμός: Εξελικτικό</t>
  </si>
  <si>
    <t>Χρόνος λύσης: 60.731 Δευτερόλεπτα.</t>
  </si>
  <si>
    <t>Διαδοχικές προσεγγίσεις: 0 Δευτερεύοντα προβλήματα: 92216</t>
  </si>
  <si>
    <t xml:space="preserve"> Σύγκλιση 0.0001, Μέγεθος πληθυσμού 100, Τυχαίο φύτρο 0, Ρυθμός μεταβολής 0.075, Χρόνος χωρίς βελτίωση 30 δευτ.</t>
  </si>
  <si>
    <t>$B$51&lt;=3</t>
  </si>
  <si>
    <t>$C$51&lt;=3</t>
  </si>
  <si>
    <t>Microsoft Excel 15.0 Αναφορά πληθυσμού</t>
  </si>
  <si>
    <t>Βέλτιστη</t>
  </si>
  <si>
    <t>Μέση τιμή</t>
  </si>
  <si>
    <t>Τυπική</t>
  </si>
  <si>
    <t>Απόκλιση</t>
  </si>
  <si>
    <t>Μέγιστη</t>
  </si>
  <si>
    <t>Ελάχιστη</t>
  </si>
  <si>
    <t>Initial values</t>
  </si>
  <si>
    <t>Data</t>
  </si>
  <si>
    <t>SOLUTION</t>
  </si>
  <si>
    <t>Predictions</t>
  </si>
  <si>
    <t>Remark:</t>
  </si>
  <si>
    <t>When more data are entered in columns Hours and Pass, then we may redesign the model</t>
  </si>
  <si>
    <r>
      <t xml:space="preserve">The exercise is in Wikipedia, </t>
    </r>
    <r>
      <rPr>
        <b/>
        <sz val="11"/>
        <color rgb="FFFF0000"/>
        <rFont val="Calibri"/>
        <family val="2"/>
        <charset val="161"/>
        <scheme val="minor"/>
      </rPr>
      <t>Logistic regression</t>
    </r>
    <r>
      <rPr>
        <b/>
        <sz val="11"/>
        <color theme="1"/>
        <rFont val="Calibri"/>
        <family val="2"/>
        <charset val="161"/>
        <scheme val="minor"/>
      </rPr>
      <t>, p.3</t>
    </r>
  </si>
  <si>
    <t xml:space="preserve">Cost function = </t>
  </si>
  <si>
    <t>intercept</t>
  </si>
  <si>
    <t>slope</t>
  </si>
  <si>
    <t>Linear prediction</t>
  </si>
  <si>
    <t>Sum of squares</t>
  </si>
  <si>
    <t>Φύλλο εργασίας: [Logistic-regression-Max-Likel-Estim.xlsx]Data + Solution (2)</t>
  </si>
  <si>
    <t>Δημιουργήθηκε έκθεση: 18/5/2020 3:33:29 μμ</t>
  </si>
  <si>
    <t>Χρόνος λύσης: 67.627 Δευτερόλεπτα.</t>
  </si>
  <si>
    <t>Διαδοχικές προσεγγίσεις: 0 Δευτερεύοντα προβλήματα: 113450</t>
  </si>
  <si>
    <t>Κελί στόχου (Ελάχιστη)</t>
  </si>
  <si>
    <t>$F$53</t>
  </si>
  <si>
    <t>Cost function =  p/(1-p)</t>
  </si>
  <si>
    <t>$B$54</t>
  </si>
  <si>
    <t>$C$54</t>
  </si>
  <si>
    <t>$B$54&lt;=3</t>
  </si>
  <si>
    <t>$C$54&lt;=3</t>
  </si>
  <si>
    <t>$B$54&gt;=-5</t>
  </si>
  <si>
    <t>$C$54&gt;=-5</t>
  </si>
  <si>
    <t>Δημιουργήθηκε έκθεση: 18/5/2020 3:33:30 μμ</t>
  </si>
  <si>
    <t xml:space="preserve"> </t>
  </si>
  <si>
    <t>i.e. Maximize the joint probability</t>
  </si>
  <si>
    <t xml:space="preserve">Maximize Likelihood </t>
  </si>
  <si>
    <t>x</t>
  </si>
  <si>
    <t>y</t>
  </si>
  <si>
    <t>t0</t>
  </si>
  <si>
    <t>t1</t>
  </si>
  <si>
    <t>linear combination</t>
  </si>
  <si>
    <t>Link function</t>
  </si>
  <si>
    <t>link</t>
  </si>
  <si>
    <t>ln likelihood</t>
  </si>
  <si>
    <t xml:space="preserve">max likelihood = </t>
  </si>
  <si>
    <t>Φύλλο εργασίας: [Logistic-regression-Max-Likel-Estim.xlsx]Data class</t>
  </si>
  <si>
    <t>Δημιουργήθηκε έκθεση: 18/5/2020 9:29:56 μμ</t>
  </si>
  <si>
    <t>Χρόνος λύσης: 54.6 Δευτερόλεπτα.</t>
  </si>
  <si>
    <t>Διαδοχικές προσεγγίσεις: 0 Δευτερεύοντα προβλήματα: 72384</t>
  </si>
  <si>
    <t>$F$52</t>
  </si>
  <si>
    <t>max likelihood =  p/(1-p)</t>
  </si>
  <si>
    <t>$B$53</t>
  </si>
  <si>
    <t>$C$53</t>
  </si>
  <si>
    <t>$B$53&lt;=3</t>
  </si>
  <si>
    <t>$C$53&lt;=3</t>
  </si>
  <si>
    <t>$B$53&gt;=-5</t>
  </si>
  <si>
    <t>$C$53&gt;=-5</t>
  </si>
  <si>
    <t>Production costs</t>
  </si>
  <si>
    <t xml:space="preserve">Seek </t>
  </si>
  <si>
    <t>t1*x + t0*1</t>
  </si>
  <si>
    <t>coefficients</t>
  </si>
  <si>
    <t>trial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</si>
</sst>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right"/>
    </xf>
    <xf numFmtId="0" fontId="1" fillId="2" borderId="0" xfId="0" applyFont="1" applyFill="1"/>
    <xf numFmtId="2" fontId="4" fillId="2" borderId="0" xfId="0" applyNumberFormat="1" applyFont="1" applyFill="1"/>
    <xf numFmtId="0" fontId="4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0" borderId="3" xfId="0" applyFont="1" applyFill="1" applyBorder="1" applyAlignment="1">
      <alignment horizontal="center"/>
    </xf>
    <xf numFmtId="2" fontId="0" fillId="0" borderId="4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2" fontId="2" fillId="3" borderId="0" xfId="0" applyNumberFormat="1" applyFont="1" applyFill="1"/>
    <xf numFmtId="0" fontId="0" fillId="3" borderId="0" xfId="0" applyFill="1"/>
    <xf numFmtId="0" fontId="1" fillId="3" borderId="0" xfId="0" applyFont="1" applyFill="1"/>
    <xf numFmtId="0" fontId="6" fillId="0" borderId="0" xfId="0" applyFont="1"/>
    <xf numFmtId="164" fontId="0" fillId="2" borderId="0" xfId="0" applyNumberFormat="1" applyFill="1"/>
    <xf numFmtId="0" fontId="0" fillId="0" borderId="0" xfId="0" applyFill="1"/>
    <xf numFmtId="165" fontId="0" fillId="2" borderId="0" xfId="0" applyNumberFormat="1" applyFill="1"/>
    <xf numFmtId="2" fontId="0" fillId="4" borderId="0" xfId="0" applyNumberFormat="1" applyFill="1"/>
    <xf numFmtId="0" fontId="0" fillId="4" borderId="0" xfId="0" applyFill="1"/>
    <xf numFmtId="2" fontId="7" fillId="2" borderId="0" xfId="0" applyNumberFormat="1" applyFont="1" applyFill="1"/>
    <xf numFmtId="2" fontId="0" fillId="0" borderId="0" xfId="0" applyNumberFormat="1" applyFill="1"/>
    <xf numFmtId="0" fontId="1" fillId="5" borderId="0" xfId="0" applyFont="1" applyFill="1" applyAlignment="1">
      <alignment wrapText="1"/>
    </xf>
    <xf numFmtId="2" fontId="0" fillId="5" borderId="0" xfId="0" applyNumberFormat="1" applyFill="1"/>
    <xf numFmtId="0" fontId="8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/>
    <xf numFmtId="165" fontId="0" fillId="0" borderId="5" xfId="0" applyNumberFormat="1" applyFill="1" applyBorder="1" applyAlignment="1"/>
    <xf numFmtId="165" fontId="0" fillId="0" borderId="4" xfId="0" applyNumberForma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2" fontId="4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FF"/>
      <color rgb="FFFF99FF"/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918400"/>
        <c:axId val="877921200"/>
      </c:scatterChart>
      <c:valAx>
        <c:axId val="8779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21200"/>
        <c:crosses val="autoZero"/>
        <c:crossBetween val="midCat"/>
      </c:valAx>
      <c:valAx>
        <c:axId val="8779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8992"/>
        <c:axId val="873669552"/>
      </c:scatterChart>
      <c:valAx>
        <c:axId val="8736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69552"/>
        <c:crosses val="autoZero"/>
        <c:crossBetween val="midCat"/>
      </c:valAx>
      <c:valAx>
        <c:axId val="873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</a:t>
            </a:r>
            <a:r>
              <a:rPr lang="en-US"/>
              <a:t>passing exams</a:t>
            </a:r>
            <a:r>
              <a:rPr lang="en-US" baseline="0"/>
              <a:t> vs hours of studying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512648381071"/>
          <c:y val="0.12688443173797984"/>
          <c:w val="0.81026242062396592"/>
          <c:h val="0.78944695978057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+ Solution (2)'!$D$56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305047089675435E-2"/>
                  <c:y val="0.309510937077043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0.2346x - 0.1539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Solution (2)'!$B$57:$B$76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(2)'!$D$57:$D$76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1792"/>
        <c:axId val="873672352"/>
      </c:scatterChart>
      <c:valAx>
        <c:axId val="8736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2352"/>
        <c:crosses val="autoZero"/>
        <c:crossBetween val="midCat"/>
      </c:valAx>
      <c:valAx>
        <c:axId val="8736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of passing exams</a:t>
            </a:r>
            <a:r>
              <a:rPr lang="en-US" baseline="0"/>
              <a:t> vs hours of studying by using the </a:t>
            </a:r>
            <a:r>
              <a:rPr lang="en-US" baseline="0">
                <a:solidFill>
                  <a:srgbClr val="0070C0"/>
                </a:solidFill>
              </a:rPr>
              <a:t>trend model</a:t>
            </a:r>
            <a:endParaRPr lang="el-GR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Solution (4)'!$D$56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+ Solution (4)'!$F$56</c:f>
              <c:strCache>
                <c:ptCount val="1"/>
                <c:pt idx="0">
                  <c:v>Prediction (after Link Function)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(4)'!$F$57:$F$76</c:f>
              <c:numCache>
                <c:formatCode>0.00</c:formatCode>
                <c:ptCount val="20"/>
                <c:pt idx="0">
                  <c:v>0.19083647730188802</c:v>
                </c:pt>
                <c:pt idx="1">
                  <c:v>0.33353020193914446</c:v>
                </c:pt>
                <c:pt idx="2">
                  <c:v>0.51501081266031412</c:v>
                </c:pt>
                <c:pt idx="3">
                  <c:v>0.69261728772261422</c:v>
                </c:pt>
                <c:pt idx="4">
                  <c:v>0.87444747733868666</c:v>
                </c:pt>
                <c:pt idx="5">
                  <c:v>0.91027762093738696</c:v>
                </c:pt>
                <c:pt idx="6">
                  <c:v>0.93662364834935996</c:v>
                </c:pt>
                <c:pt idx="7">
                  <c:v>0.95561069761996376</c:v>
                </c:pt>
                <c:pt idx="8">
                  <c:v>0.96909706032958287</c:v>
                </c:pt>
                <c:pt idx="9">
                  <c:v>0.98519443887829894</c:v>
                </c:pt>
                <c:pt idx="10">
                  <c:v>3.4710331206488677E-2</c:v>
                </c:pt>
                <c:pt idx="11">
                  <c:v>4.9772939781908457E-2</c:v>
                </c:pt>
                <c:pt idx="12">
                  <c:v>7.0891949713838609E-2</c:v>
                </c:pt>
                <c:pt idx="13">
                  <c:v>0.10002860301975838</c:v>
                </c:pt>
                <c:pt idx="14">
                  <c:v>0.13934444826201264</c:v>
                </c:pt>
                <c:pt idx="15">
                  <c:v>0.19083647730188802</c:v>
                </c:pt>
                <c:pt idx="16">
                  <c:v>0.25570314853942872</c:v>
                </c:pt>
                <c:pt idx="17">
                  <c:v>0.4216264880774156</c:v>
                </c:pt>
                <c:pt idx="18">
                  <c:v>0.60735859678489357</c:v>
                </c:pt>
                <c:pt idx="19">
                  <c:v>0.76648080069247904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5152"/>
        <c:axId val="873675712"/>
      </c:scatterChart>
      <c:valAx>
        <c:axId val="87367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5712"/>
        <c:crosses val="autoZero"/>
        <c:crossBetween val="midCat"/>
      </c:valAx>
      <c:valAx>
        <c:axId val="873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78512"/>
        <c:axId val="873679072"/>
      </c:scatterChart>
      <c:valAx>
        <c:axId val="8736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9072"/>
        <c:crosses val="autoZero"/>
        <c:crossBetween val="midCat"/>
      </c:valAx>
      <c:valAx>
        <c:axId val="8736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81312"/>
        <c:axId val="873681872"/>
      </c:scatterChart>
      <c:valAx>
        <c:axId val="8736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1872"/>
        <c:crosses val="autoZero"/>
        <c:crossBetween val="midCat"/>
      </c:valAx>
      <c:valAx>
        <c:axId val="873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</a:t>
            </a:r>
            <a:r>
              <a:rPr lang="en-US"/>
              <a:t>passing exams</a:t>
            </a:r>
            <a:r>
              <a:rPr lang="en-US" baseline="0"/>
              <a:t> vs hours of studying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5512648381071"/>
          <c:y val="0.12688443173797984"/>
          <c:w val="0.81026242062396592"/>
          <c:h val="0.78944695978057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+ Solution (3)'!$D$56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305047089675435E-2"/>
                  <c:y val="0.309510937077043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>
                        <a:solidFill>
                          <a:srgbClr val="FF0000"/>
                        </a:solidFill>
                      </a:rPr>
                      <a:t>y = 0.2346x - 0.1539</a:t>
                    </a:r>
                    <a:endParaRPr lang="en-US" sz="20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Solution (3)'!$B$57:$B$76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(3)'!$D$57:$D$76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84112"/>
        <c:axId val="873684672"/>
      </c:scatterChart>
      <c:valAx>
        <c:axId val="8736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4672"/>
        <c:crosses val="autoZero"/>
        <c:crossBetween val="midCat"/>
      </c:valAx>
      <c:valAx>
        <c:axId val="873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of passing exams</a:t>
            </a:r>
            <a:r>
              <a:rPr lang="en-US" baseline="0"/>
              <a:t> vs hours of studying by using the </a:t>
            </a:r>
            <a:r>
              <a:rPr lang="en-US" baseline="0">
                <a:solidFill>
                  <a:srgbClr val="0070C0"/>
                </a:solidFill>
              </a:rPr>
              <a:t>trend model</a:t>
            </a:r>
            <a:endParaRPr lang="el-GR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Solution (4)'!$D$56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+ Solution (4)'!$F$56</c:f>
              <c:strCache>
                <c:ptCount val="1"/>
                <c:pt idx="0">
                  <c:v>Prediction (after Link Function)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(4)'!$F$57:$F$76</c:f>
              <c:numCache>
                <c:formatCode>0.00</c:formatCode>
                <c:ptCount val="20"/>
                <c:pt idx="0">
                  <c:v>0.19083647730188802</c:v>
                </c:pt>
                <c:pt idx="1">
                  <c:v>0.33353020193914446</c:v>
                </c:pt>
                <c:pt idx="2">
                  <c:v>0.51501081266031412</c:v>
                </c:pt>
                <c:pt idx="3">
                  <c:v>0.69261728772261422</c:v>
                </c:pt>
                <c:pt idx="4">
                  <c:v>0.87444747733868666</c:v>
                </c:pt>
                <c:pt idx="5">
                  <c:v>0.91027762093738696</c:v>
                </c:pt>
                <c:pt idx="6">
                  <c:v>0.93662364834935996</c:v>
                </c:pt>
                <c:pt idx="7">
                  <c:v>0.95561069761996376</c:v>
                </c:pt>
                <c:pt idx="8">
                  <c:v>0.96909706032958287</c:v>
                </c:pt>
                <c:pt idx="9">
                  <c:v>0.98519443887829894</c:v>
                </c:pt>
                <c:pt idx="10">
                  <c:v>3.4710331206488677E-2</c:v>
                </c:pt>
                <c:pt idx="11">
                  <c:v>4.9772939781908457E-2</c:v>
                </c:pt>
                <c:pt idx="12">
                  <c:v>7.0891949713838609E-2</c:v>
                </c:pt>
                <c:pt idx="13">
                  <c:v>0.10002860301975838</c:v>
                </c:pt>
                <c:pt idx="14">
                  <c:v>0.13934444826201264</c:v>
                </c:pt>
                <c:pt idx="15">
                  <c:v>0.19083647730188802</c:v>
                </c:pt>
                <c:pt idx="16">
                  <c:v>0.25570314853942872</c:v>
                </c:pt>
                <c:pt idx="17">
                  <c:v>0.4216264880774156</c:v>
                </c:pt>
                <c:pt idx="18">
                  <c:v>0.60735859678489357</c:v>
                </c:pt>
                <c:pt idx="19">
                  <c:v>0.76648080069247904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87472"/>
        <c:axId val="873688032"/>
      </c:scatterChart>
      <c:valAx>
        <c:axId val="8736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8032"/>
        <c:crosses val="autoZero"/>
        <c:crossBetween val="midCat"/>
      </c:valAx>
      <c:valAx>
        <c:axId val="873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Φύλλο1!$E$5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Φύλλο1!$B$6:$B$11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Φύλλο1!$E$6:$E$11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Φύλλο1!$B$6:$B$11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Φύλλο1!$G$6:$G$11</c:f>
              <c:numCache>
                <c:formatCode>0.00</c:formatCode>
                <c:ptCount val="6"/>
                <c:pt idx="0">
                  <c:v>0.90170986062417147</c:v>
                </c:pt>
                <c:pt idx="1">
                  <c:v>0.90170986062417147</c:v>
                </c:pt>
                <c:pt idx="2">
                  <c:v>0.93395594726319042</c:v>
                </c:pt>
                <c:pt idx="3">
                  <c:v>0.94611318512101261</c:v>
                </c:pt>
                <c:pt idx="4">
                  <c:v>0.95613764624064335</c:v>
                </c:pt>
                <c:pt idx="5">
                  <c:v>0.96436750925904013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91392"/>
        <c:axId val="873691952"/>
      </c:scatterChart>
      <c:valAx>
        <c:axId val="8736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1952"/>
        <c:crosses val="autoZero"/>
        <c:crossBetween val="midCat"/>
      </c:valAx>
      <c:valAx>
        <c:axId val="873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94752"/>
        <c:axId val="873695312"/>
      </c:scatterChart>
      <c:valAx>
        <c:axId val="8736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5312"/>
        <c:crosses val="autoZero"/>
        <c:crossBetween val="midCat"/>
      </c:valAx>
      <c:valAx>
        <c:axId val="8736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05136"/>
        <c:axId val="871005696"/>
      </c:scatterChart>
      <c:valAx>
        <c:axId val="8710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5696"/>
        <c:crosses val="autoZero"/>
        <c:crossBetween val="midCat"/>
      </c:valAx>
      <c:valAx>
        <c:axId val="8710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13136"/>
        <c:axId val="875713696"/>
      </c:scatterChart>
      <c:valAx>
        <c:axId val="8757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3696"/>
        <c:crosses val="autoZero"/>
        <c:crossBetween val="midCat"/>
      </c:valAx>
      <c:valAx>
        <c:axId val="8757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Probabilities of passing exams</a:t>
            </a:r>
            <a:r>
              <a:rPr lang="en-US" baseline="0">
                <a:solidFill>
                  <a:srgbClr val="FF0000"/>
                </a:solidFill>
              </a:rPr>
              <a:t> vs hours of studying</a:t>
            </a:r>
            <a:endParaRPr lang="el-G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Solution (4)'!$D$56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+ Solution (4)'!$F$56</c:f>
              <c:strCache>
                <c:ptCount val="1"/>
                <c:pt idx="0">
                  <c:v>Prediction (after Link Function)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+ Solution (4)'!$B$57:$B$76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 (4)'!$F$57:$F$76</c:f>
              <c:numCache>
                <c:formatCode>0.00</c:formatCode>
                <c:ptCount val="20"/>
                <c:pt idx="0">
                  <c:v>0.19083647730188802</c:v>
                </c:pt>
                <c:pt idx="1">
                  <c:v>0.33353020193914446</c:v>
                </c:pt>
                <c:pt idx="2">
                  <c:v>0.51501081266031412</c:v>
                </c:pt>
                <c:pt idx="3">
                  <c:v>0.69261728772261422</c:v>
                </c:pt>
                <c:pt idx="4">
                  <c:v>0.87444747733868666</c:v>
                </c:pt>
                <c:pt idx="5">
                  <c:v>0.91027762093738696</c:v>
                </c:pt>
                <c:pt idx="6">
                  <c:v>0.93662364834935996</c:v>
                </c:pt>
                <c:pt idx="7">
                  <c:v>0.95561069761996376</c:v>
                </c:pt>
                <c:pt idx="8">
                  <c:v>0.96909706032958287</c:v>
                </c:pt>
                <c:pt idx="9">
                  <c:v>0.98519443887829894</c:v>
                </c:pt>
                <c:pt idx="10">
                  <c:v>3.4710331206488677E-2</c:v>
                </c:pt>
                <c:pt idx="11">
                  <c:v>4.9772939781908457E-2</c:v>
                </c:pt>
                <c:pt idx="12">
                  <c:v>7.0891949713838609E-2</c:v>
                </c:pt>
                <c:pt idx="13">
                  <c:v>0.10002860301975838</c:v>
                </c:pt>
                <c:pt idx="14">
                  <c:v>0.13934444826201264</c:v>
                </c:pt>
                <c:pt idx="15">
                  <c:v>0.19083647730188802</c:v>
                </c:pt>
                <c:pt idx="16">
                  <c:v>0.25570314853942872</c:v>
                </c:pt>
                <c:pt idx="17">
                  <c:v>0.4216264880774156</c:v>
                </c:pt>
                <c:pt idx="18">
                  <c:v>0.60735859678489357</c:v>
                </c:pt>
                <c:pt idx="19">
                  <c:v>0.76648080069247904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008496"/>
        <c:axId val="871009056"/>
      </c:scatterChart>
      <c:valAx>
        <c:axId val="8710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9056"/>
        <c:crosses val="autoZero"/>
        <c:crossBetween val="midCat"/>
      </c:valAx>
      <c:valAx>
        <c:axId val="8710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88192"/>
        <c:axId val="872888752"/>
      </c:scatterChart>
      <c:valAx>
        <c:axId val="8728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88752"/>
        <c:crosses val="autoZero"/>
        <c:crossBetween val="midCat"/>
      </c:valAx>
      <c:valAx>
        <c:axId val="8728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15936"/>
        <c:axId val="875716496"/>
      </c:scatterChart>
      <c:valAx>
        <c:axId val="8757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6496"/>
        <c:crosses val="autoZero"/>
        <c:crossBetween val="midCat"/>
      </c:valAx>
      <c:valAx>
        <c:axId val="875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class'!$D$56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0070C0"/>
                        </a:solidFill>
                      </a:rPr>
                      <a:t>y = 0.2346x - 0.1539</a:t>
                    </a:r>
                    <a:br>
                      <a:rPr lang="en-US" b="1" baseline="0">
                        <a:solidFill>
                          <a:srgbClr val="0070C0"/>
                        </a:solidFill>
                      </a:rPr>
                    </a:br>
                    <a:r>
                      <a:rPr lang="en-US" b="1" baseline="0">
                        <a:solidFill>
                          <a:srgbClr val="0070C0"/>
                        </a:solidFill>
                      </a:rPr>
                      <a:t>R² = 0.4751</a:t>
                    </a:r>
                    <a:endParaRPr lang="en-US" b="1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class'!$B$57:$B$76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class'!$D$57:$D$76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18736"/>
        <c:axId val="875719296"/>
      </c:scatterChart>
      <c:valAx>
        <c:axId val="8757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9296"/>
        <c:crosses val="autoZero"/>
        <c:crossBetween val="midCat"/>
      </c:valAx>
      <c:valAx>
        <c:axId val="8757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21536"/>
        <c:axId val="875722096"/>
      </c:scatterChart>
      <c:valAx>
        <c:axId val="8757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2096"/>
        <c:crosses val="autoZero"/>
        <c:crossBetween val="midCat"/>
      </c:valAx>
      <c:valAx>
        <c:axId val="8757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Data!$B$29</c:f>
              <c:strCache>
                <c:ptCount val="1"/>
                <c:pt idx="0">
                  <c:v>Hours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93941382327208"/>
                  <c:y val="-0.5407757363662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Data!$B$30:$B$49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24336"/>
        <c:axId val="875724896"/>
      </c:scatterChart>
      <c:valAx>
        <c:axId val="8757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4896"/>
        <c:crosses val="autoZero"/>
        <c:crossBetween val="midCat"/>
      </c:valAx>
      <c:valAx>
        <c:axId val="8757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Probabilities of passing exams</a:t>
            </a:r>
            <a:r>
              <a:rPr lang="en-US" baseline="0"/>
              <a:t> vs hours of studying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+ Solution'!$D$56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'Data + Solution'!$B$57:$B$76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Solution'!$D$57:$D$76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+ Solution'!$F$56</c:f>
              <c:strCache>
                <c:ptCount val="1"/>
                <c:pt idx="0">
                  <c:v>Prediction (after Link Function)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+ Solution'!$B$57:$B$76</c:f>
              <c:numCache>
                <c:formatCode>0.00</c:formatCode>
                <c:ptCount val="20"/>
                <c:pt idx="0">
                  <c:v>1.75</c:v>
                </c:pt>
                <c:pt idx="1">
                  <c:v>2.25</c:v>
                </c:pt>
                <c:pt idx="2">
                  <c:v>2.75</c:v>
                </c:pt>
                <c:pt idx="3">
                  <c:v>3.25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1.25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</c:numCache>
            </c:numRef>
          </c:xVal>
          <c:yVal>
            <c:numRef>
              <c:f>'Data + Solution'!$F$57:$F$76</c:f>
              <c:numCache>
                <c:formatCode>0.00</c:formatCode>
                <c:ptCount val="20"/>
                <c:pt idx="0">
                  <c:v>0.19083650300674554</c:v>
                </c:pt>
                <c:pt idx="1">
                  <c:v>0.33353029831565267</c:v>
                </c:pt>
                <c:pt idx="2">
                  <c:v>0.51501098766985487</c:v>
                </c:pt>
                <c:pt idx="3">
                  <c:v>0.69261749376008819</c:v>
                </c:pt>
                <c:pt idx="4">
                  <c:v>0.87444762757708583</c:v>
                </c:pt>
                <c:pt idx="5">
                  <c:v>0.91027774360741975</c:v>
                </c:pt>
                <c:pt idx="6">
                  <c:v>0.93662374543409821</c:v>
                </c:pt>
                <c:pt idx="7">
                  <c:v>0.95561077266245364</c:v>
                </c:pt>
                <c:pt idx="8">
                  <c:v>0.96909711730954351</c:v>
                </c:pt>
                <c:pt idx="9">
                  <c:v>0.98519447052684184</c:v>
                </c:pt>
                <c:pt idx="10">
                  <c:v>3.4710314410322518E-2</c:v>
                </c:pt>
                <c:pt idx="11">
                  <c:v>4.9772922389247111E-2</c:v>
                </c:pt>
                <c:pt idx="12">
                  <c:v>7.0891934288473263E-2</c:v>
                </c:pt>
                <c:pt idx="13">
                  <c:v>0.10002859395981348</c:v>
                </c:pt>
                <c:pt idx="14">
                  <c:v>0.13934445220897551</c:v>
                </c:pt>
                <c:pt idx="15">
                  <c:v>0.19083650300674554</c:v>
                </c:pt>
                <c:pt idx="16">
                  <c:v>0.25570320563792714</c:v>
                </c:pt>
                <c:pt idx="17">
                  <c:v>0.42162662637344966</c:v>
                </c:pt>
                <c:pt idx="18">
                  <c:v>0.60735879572509377</c:v>
                </c:pt>
                <c:pt idx="19">
                  <c:v>0.76648099781631829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27696"/>
        <c:axId val="875728256"/>
      </c:scatterChart>
      <c:valAx>
        <c:axId val="8757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 studying</a:t>
                </a:r>
                <a:endParaRPr lang="el-G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8256"/>
        <c:crosses val="autoZero"/>
        <c:crossBetween val="midCat"/>
      </c:valAx>
      <c:valAx>
        <c:axId val="8757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Probabity of passing exam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>
        <c:manualLayout>
          <c:xMode val="edge"/>
          <c:yMode val="edge"/>
          <c:x val="0.31375714428190898"/>
          <c:y val="4.046155717620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496264405798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Data!$B$7:$B$26</c:f>
              <c:numCache>
                <c:formatCode>0.00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Data!$C$7:$C$26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66192"/>
        <c:axId val="873666752"/>
      </c:scatterChart>
      <c:valAx>
        <c:axId val="8736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66752"/>
        <c:crosses val="autoZero"/>
        <c:crossBetween val="midCat"/>
      </c:valAx>
      <c:valAx>
        <c:axId val="8736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436415</xdr:colOff>
      <xdr:row>55</xdr:row>
      <xdr:rowOff>157074</xdr:rowOff>
    </xdr:from>
    <xdr:to>
      <xdr:col>17</xdr:col>
      <xdr:colOff>57196</xdr:colOff>
      <xdr:row>76</xdr:row>
      <xdr:rowOff>90133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145815</xdr:colOff>
      <xdr:row>55</xdr:row>
      <xdr:rowOff>6584</xdr:rowOff>
    </xdr:from>
    <xdr:to>
      <xdr:col>16</xdr:col>
      <xdr:colOff>37630</xdr:colOff>
      <xdr:row>75</xdr:row>
      <xdr:rowOff>169334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352778</xdr:colOff>
      <xdr:row>55</xdr:row>
      <xdr:rowOff>103481</xdr:rowOff>
    </xdr:from>
    <xdr:to>
      <xdr:col>14</xdr:col>
      <xdr:colOff>272815</xdr:colOff>
      <xdr:row>75</xdr:row>
      <xdr:rowOff>122297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37632</xdr:colOff>
      <xdr:row>55</xdr:row>
      <xdr:rowOff>150519</xdr:rowOff>
    </xdr:from>
    <xdr:to>
      <xdr:col>27</xdr:col>
      <xdr:colOff>37631</xdr:colOff>
      <xdr:row>75</xdr:row>
      <xdr:rowOff>131704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437616</xdr:colOff>
      <xdr:row>68</xdr:row>
      <xdr:rowOff>84584</xdr:rowOff>
    </xdr:from>
    <xdr:to>
      <xdr:col>24</xdr:col>
      <xdr:colOff>29767</xdr:colOff>
      <xdr:row>89</xdr:row>
      <xdr:rowOff>4331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477478</xdr:colOff>
      <xdr:row>50</xdr:row>
      <xdr:rowOff>129702</xdr:rowOff>
    </xdr:from>
    <xdr:to>
      <xdr:col>15</xdr:col>
      <xdr:colOff>372094</xdr:colOff>
      <xdr:row>70</xdr:row>
      <xdr:rowOff>62249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24319</xdr:colOff>
      <xdr:row>54</xdr:row>
      <xdr:rowOff>129702</xdr:rowOff>
    </xdr:from>
    <xdr:to>
      <xdr:col>23</xdr:col>
      <xdr:colOff>308041</xdr:colOff>
      <xdr:row>58</xdr:row>
      <xdr:rowOff>145915</xdr:rowOff>
    </xdr:to>
    <xdr:pic>
      <xdr:nvPicPr>
        <xdr:cNvPr id="6" name="Εικόνα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65340" y="875489"/>
          <a:ext cx="5755531" cy="9484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41910</xdr:rowOff>
    </xdr:from>
    <xdr:to>
      <xdr:col>16</xdr:col>
      <xdr:colOff>190500</xdr:colOff>
      <xdr:row>16</xdr:row>
      <xdr:rowOff>125730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312890</xdr:colOff>
      <xdr:row>6</xdr:row>
      <xdr:rowOff>9266</xdr:rowOff>
    </xdr:from>
    <xdr:to>
      <xdr:col>13</xdr:col>
      <xdr:colOff>470370</xdr:colOff>
      <xdr:row>25</xdr:row>
      <xdr:rowOff>65851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291628</xdr:colOff>
      <xdr:row>28</xdr:row>
      <xdr:rowOff>15991</xdr:rowOff>
    </xdr:from>
    <xdr:to>
      <xdr:col>14</xdr:col>
      <xdr:colOff>583257</xdr:colOff>
      <xdr:row>43</xdr:row>
      <xdr:rowOff>169332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57</xdr:row>
      <xdr:rowOff>28221</xdr:rowOff>
    </xdr:from>
    <xdr:to>
      <xdr:col>14</xdr:col>
      <xdr:colOff>423333</xdr:colOff>
      <xdr:row>75</xdr:row>
      <xdr:rowOff>56443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37" zoomScale="107" zoomScaleNormal="107" workbookViewId="0">
      <selection activeCell="G9" sqref="G9"/>
    </sheetView>
  </sheetViews>
  <sheetFormatPr defaultRowHeight="14.4" x14ac:dyDescent="0.3"/>
  <cols>
    <col min="1" max="1" width="12.21875" customWidth="1"/>
    <col min="2" max="2" width="5.88671875" bestFit="1" customWidth="1"/>
    <col min="3" max="3" width="8.77734375" bestFit="1" customWidth="1"/>
    <col min="4" max="4" width="9.33203125" customWidth="1"/>
    <col min="5" max="5" width="17.5546875" customWidth="1"/>
    <col min="6" max="6" width="19" customWidth="1"/>
    <col min="7" max="7" width="13.33203125" customWidth="1"/>
    <col min="9" max="9" width="9.44140625" customWidth="1"/>
    <col min="10" max="10" width="9.77734375" customWidth="1"/>
  </cols>
  <sheetData>
    <row r="1" spans="1:21" x14ac:dyDescent="0.3">
      <c r="A1" s="1" t="s">
        <v>60</v>
      </c>
    </row>
    <row r="2" spans="1:21" x14ac:dyDescent="0.3">
      <c r="A2" s="1" t="s">
        <v>55</v>
      </c>
    </row>
    <row r="3" spans="1:21" x14ac:dyDescent="0.3">
      <c r="A3" t="s">
        <v>0</v>
      </c>
      <c r="B3">
        <v>0.5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x14ac:dyDescent="0.3">
      <c r="A4" t="s">
        <v>1</v>
      </c>
      <c r="B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6" spans="1:21" x14ac:dyDescent="0.3">
      <c r="A6" s="1" t="s">
        <v>2</v>
      </c>
      <c r="B6" s="1" t="s">
        <v>0</v>
      </c>
      <c r="C6" s="1"/>
      <c r="D6" s="1" t="s">
        <v>3</v>
      </c>
      <c r="E6" s="2" t="s">
        <v>4</v>
      </c>
      <c r="F6" t="s">
        <v>5</v>
      </c>
      <c r="G6" s="1" t="s">
        <v>6</v>
      </c>
    </row>
    <row r="7" spans="1:21" x14ac:dyDescent="0.3">
      <c r="A7">
        <v>1</v>
      </c>
      <c r="B7" s="3">
        <v>0.5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x14ac:dyDescent="0.3">
      <c r="A8">
        <v>2</v>
      </c>
      <c r="B8" s="3">
        <v>0.75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x14ac:dyDescent="0.3">
      <c r="A9">
        <v>3</v>
      </c>
      <c r="B9" s="3">
        <v>1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x14ac:dyDescent="0.3">
      <c r="A10">
        <v>4</v>
      </c>
      <c r="B10" s="3">
        <v>1.25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x14ac:dyDescent="0.3">
      <c r="A11">
        <v>5</v>
      </c>
      <c r="B11" s="3">
        <v>1.5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x14ac:dyDescent="0.3">
      <c r="A12">
        <v>6</v>
      </c>
      <c r="B12" s="3">
        <v>1.75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x14ac:dyDescent="0.3">
      <c r="A13">
        <v>7</v>
      </c>
      <c r="B13" s="3">
        <v>1.75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x14ac:dyDescent="0.3">
      <c r="A14">
        <v>8</v>
      </c>
      <c r="B14" s="3">
        <v>2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x14ac:dyDescent="0.3">
      <c r="A15">
        <v>9</v>
      </c>
      <c r="B15" s="3">
        <v>2.25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x14ac:dyDescent="0.3">
      <c r="A16">
        <v>10</v>
      </c>
      <c r="B16" s="3">
        <v>2.5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x14ac:dyDescent="0.3">
      <c r="A17">
        <v>11</v>
      </c>
      <c r="B17" s="3">
        <v>2.75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x14ac:dyDescent="0.3">
      <c r="A18">
        <v>12</v>
      </c>
      <c r="B18" s="3">
        <v>3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x14ac:dyDescent="0.3">
      <c r="A19">
        <v>13</v>
      </c>
      <c r="B19" s="3">
        <v>3.25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x14ac:dyDescent="0.3">
      <c r="A20">
        <v>14</v>
      </c>
      <c r="B20" s="3">
        <v>3.5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x14ac:dyDescent="0.3">
      <c r="A21">
        <v>15</v>
      </c>
      <c r="B21" s="3">
        <v>4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x14ac:dyDescent="0.3">
      <c r="A22">
        <v>16</v>
      </c>
      <c r="B22" s="3">
        <v>4.25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x14ac:dyDescent="0.3">
      <c r="A23">
        <v>17</v>
      </c>
      <c r="B23" s="3">
        <v>4.5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x14ac:dyDescent="0.3">
      <c r="A24">
        <v>18</v>
      </c>
      <c r="B24" s="3">
        <v>4.75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x14ac:dyDescent="0.3">
      <c r="A25">
        <v>19</v>
      </c>
      <c r="B25" s="3">
        <v>5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x14ac:dyDescent="0.3">
      <c r="A26">
        <v>20</v>
      </c>
      <c r="B26" s="3">
        <v>5.5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9" spans="1:7" x14ac:dyDescent="0.3">
      <c r="A29" s="1" t="s">
        <v>2</v>
      </c>
      <c r="B29" s="1" t="s">
        <v>0</v>
      </c>
      <c r="C29" s="1"/>
      <c r="D29" s="1" t="s">
        <v>3</v>
      </c>
      <c r="E29" s="2" t="s">
        <v>4</v>
      </c>
      <c r="F29" t="s">
        <v>5</v>
      </c>
      <c r="G29" s="1" t="s">
        <v>6</v>
      </c>
    </row>
    <row r="30" spans="1:7" x14ac:dyDescent="0.3">
      <c r="A30">
        <v>1</v>
      </c>
      <c r="B30" s="3">
        <v>1.75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x14ac:dyDescent="0.3">
      <c r="A31">
        <v>2</v>
      </c>
      <c r="B31" s="3">
        <v>2.25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x14ac:dyDescent="0.3">
      <c r="A32">
        <v>3</v>
      </c>
      <c r="B32" s="3">
        <v>2.75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x14ac:dyDescent="0.3">
      <c r="A33">
        <v>4</v>
      </c>
      <c r="B33" s="3">
        <v>3.25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x14ac:dyDescent="0.3">
      <c r="A34">
        <v>5</v>
      </c>
      <c r="B34" s="3">
        <v>4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x14ac:dyDescent="0.3">
      <c r="A35">
        <v>6</v>
      </c>
      <c r="B35" s="3">
        <v>4.25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x14ac:dyDescent="0.3">
      <c r="A36">
        <v>7</v>
      </c>
      <c r="B36" s="3">
        <v>4.5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x14ac:dyDescent="0.3">
      <c r="A37">
        <v>8</v>
      </c>
      <c r="B37" s="3">
        <v>4.75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x14ac:dyDescent="0.3">
      <c r="A38">
        <v>9</v>
      </c>
      <c r="B38" s="3">
        <v>5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x14ac:dyDescent="0.3">
      <c r="A39">
        <v>10</v>
      </c>
      <c r="B39" s="3">
        <v>5.5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x14ac:dyDescent="0.3">
      <c r="A40">
        <v>11</v>
      </c>
      <c r="B40" s="3">
        <v>0.5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x14ac:dyDescent="0.3">
      <c r="A41">
        <v>12</v>
      </c>
      <c r="B41" s="3">
        <v>0.75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x14ac:dyDescent="0.3">
      <c r="A42">
        <v>13</v>
      </c>
      <c r="B42" s="3">
        <v>1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x14ac:dyDescent="0.3">
      <c r="A43">
        <v>14</v>
      </c>
      <c r="B43" s="3">
        <v>1.25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x14ac:dyDescent="0.3">
      <c r="A44">
        <v>15</v>
      </c>
      <c r="B44" s="3">
        <v>1.5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x14ac:dyDescent="0.3">
      <c r="A45">
        <v>16</v>
      </c>
      <c r="B45" s="3">
        <v>1.75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x14ac:dyDescent="0.3">
      <c r="A46">
        <v>17</v>
      </c>
      <c r="B46" s="3">
        <v>2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x14ac:dyDescent="0.3">
      <c r="A47">
        <v>18</v>
      </c>
      <c r="B47" s="3">
        <v>2.5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x14ac:dyDescent="0.3">
      <c r="A48">
        <v>19</v>
      </c>
      <c r="B48" s="3">
        <v>3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x14ac:dyDescent="0.3">
      <c r="A49">
        <v>20</v>
      </c>
      <c r="B49" s="3">
        <v>3.5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x14ac:dyDescent="0.3">
      <c r="B50" s="3"/>
    </row>
    <row r="51" spans="1:10" x14ac:dyDescent="0.3">
      <c r="A51" s="1" t="s">
        <v>55</v>
      </c>
    </row>
    <row r="52" spans="1:10" x14ac:dyDescent="0.3">
      <c r="A52" s="1" t="s">
        <v>2</v>
      </c>
      <c r="B52" s="1" t="s">
        <v>0</v>
      </c>
      <c r="C52" s="1" t="s">
        <v>1</v>
      </c>
    </row>
    <row r="53" spans="1:10" x14ac:dyDescent="0.3">
      <c r="A53">
        <v>1</v>
      </c>
      <c r="B53" s="3">
        <v>1.75</v>
      </c>
      <c r="C53">
        <v>1</v>
      </c>
      <c r="E53" s="14"/>
      <c r="F53" s="12"/>
    </row>
    <row r="54" spans="1:10" x14ac:dyDescent="0.3">
      <c r="A54">
        <v>2</v>
      </c>
      <c r="B54" s="3">
        <v>2.25</v>
      </c>
      <c r="C54">
        <v>1</v>
      </c>
    </row>
    <row r="55" spans="1:10" x14ac:dyDescent="0.3">
      <c r="A55">
        <v>3</v>
      </c>
      <c r="B55" s="3">
        <v>2.75</v>
      </c>
      <c r="C55">
        <v>1</v>
      </c>
    </row>
    <row r="56" spans="1:10" ht="14.4" customHeight="1" x14ac:dyDescent="0.3">
      <c r="A56">
        <v>4</v>
      </c>
      <c r="B56" s="3">
        <v>3.25</v>
      </c>
      <c r="C56">
        <v>1</v>
      </c>
      <c r="D56" s="1"/>
      <c r="E56" s="1"/>
      <c r="F56" s="2"/>
      <c r="G56" s="2"/>
      <c r="J56" s="4"/>
    </row>
    <row r="57" spans="1:10" x14ac:dyDescent="0.3">
      <c r="A57">
        <v>5</v>
      </c>
      <c r="B57" s="3">
        <v>4</v>
      </c>
      <c r="C57">
        <v>1</v>
      </c>
      <c r="E57" s="3"/>
      <c r="F57" s="3"/>
      <c r="H57" s="3"/>
    </row>
    <row r="58" spans="1:10" x14ac:dyDescent="0.3">
      <c r="A58">
        <v>6</v>
      </c>
      <c r="B58" s="3">
        <v>4.25</v>
      </c>
      <c r="C58">
        <v>1</v>
      </c>
      <c r="E58" s="3"/>
      <c r="F58" s="3"/>
    </row>
    <row r="59" spans="1:10" x14ac:dyDescent="0.3">
      <c r="A59">
        <v>7</v>
      </c>
      <c r="B59" s="3">
        <v>4.5</v>
      </c>
      <c r="C59">
        <v>1</v>
      </c>
      <c r="E59" s="3"/>
      <c r="F59" s="3"/>
    </row>
    <row r="60" spans="1:10" x14ac:dyDescent="0.3">
      <c r="A60">
        <v>8</v>
      </c>
      <c r="B60" s="3">
        <v>4.75</v>
      </c>
      <c r="C60">
        <v>1</v>
      </c>
      <c r="E60" s="3"/>
      <c r="F60" s="3"/>
    </row>
    <row r="61" spans="1:10" x14ac:dyDescent="0.3">
      <c r="A61">
        <v>9</v>
      </c>
      <c r="B61" s="3">
        <v>5</v>
      </c>
      <c r="C61">
        <v>1</v>
      </c>
      <c r="E61" s="3"/>
      <c r="F61" s="3"/>
    </row>
    <row r="62" spans="1:10" x14ac:dyDescent="0.3">
      <c r="A62">
        <v>10</v>
      </c>
      <c r="B62" s="3">
        <v>5.5</v>
      </c>
      <c r="C62">
        <v>1</v>
      </c>
      <c r="E62" s="3"/>
      <c r="F62" s="3"/>
    </row>
    <row r="63" spans="1:10" x14ac:dyDescent="0.3">
      <c r="A63">
        <v>11</v>
      </c>
      <c r="B63" s="3">
        <v>0.5</v>
      </c>
      <c r="C63">
        <v>0</v>
      </c>
      <c r="E63" s="3"/>
      <c r="F63" s="3"/>
    </row>
    <row r="64" spans="1:10" x14ac:dyDescent="0.3">
      <c r="A64">
        <v>12</v>
      </c>
      <c r="B64" s="3">
        <v>0.75</v>
      </c>
      <c r="C64">
        <v>0</v>
      </c>
      <c r="E64" s="3"/>
      <c r="F64" s="3"/>
    </row>
    <row r="65" spans="1:6" x14ac:dyDescent="0.3">
      <c r="A65">
        <v>13</v>
      </c>
      <c r="B65" s="3">
        <v>1</v>
      </c>
      <c r="C65">
        <v>0</v>
      </c>
      <c r="E65" s="3"/>
      <c r="F65" s="3"/>
    </row>
    <row r="66" spans="1:6" x14ac:dyDescent="0.3">
      <c r="A66">
        <v>14</v>
      </c>
      <c r="B66" s="3">
        <v>1.25</v>
      </c>
      <c r="C66">
        <v>0</v>
      </c>
      <c r="E66" s="3"/>
      <c r="F66" s="3"/>
    </row>
    <row r="67" spans="1:6" x14ac:dyDescent="0.3">
      <c r="A67">
        <v>15</v>
      </c>
      <c r="B67" s="3">
        <v>1.5</v>
      </c>
      <c r="C67">
        <v>0</v>
      </c>
      <c r="E67" s="3"/>
      <c r="F67" s="3"/>
    </row>
    <row r="68" spans="1:6" x14ac:dyDescent="0.3">
      <c r="A68">
        <v>16</v>
      </c>
      <c r="B68" s="3">
        <v>1.75</v>
      </c>
      <c r="C68">
        <v>0</v>
      </c>
      <c r="E68" s="3"/>
      <c r="F68" s="3"/>
    </row>
    <row r="69" spans="1:6" x14ac:dyDescent="0.3">
      <c r="A69">
        <v>17</v>
      </c>
      <c r="B69" s="3">
        <v>2</v>
      </c>
      <c r="C69">
        <v>0</v>
      </c>
      <c r="E69" s="3"/>
      <c r="F69" s="3"/>
    </row>
    <row r="70" spans="1:6" x14ac:dyDescent="0.3">
      <c r="A70">
        <v>18</v>
      </c>
      <c r="B70" s="3">
        <v>2.5</v>
      </c>
      <c r="C70">
        <v>0</v>
      </c>
      <c r="E70" s="3"/>
      <c r="F70" s="3"/>
    </row>
    <row r="71" spans="1:6" x14ac:dyDescent="0.3">
      <c r="A71">
        <v>19</v>
      </c>
      <c r="B71" s="3">
        <v>3</v>
      </c>
      <c r="C71">
        <v>0</v>
      </c>
      <c r="E71" s="3"/>
      <c r="F71" s="3"/>
    </row>
    <row r="72" spans="1:6" x14ac:dyDescent="0.3">
      <c r="A72">
        <v>20</v>
      </c>
      <c r="B72" s="3">
        <v>3.5</v>
      </c>
      <c r="C72">
        <v>0</v>
      </c>
      <c r="E72" s="3"/>
      <c r="F72" s="3"/>
    </row>
    <row r="73" spans="1:6" x14ac:dyDescent="0.3">
      <c r="E73" s="3"/>
      <c r="F73" s="3"/>
    </row>
    <row r="74" spans="1:6" x14ac:dyDescent="0.3">
      <c r="A74" s="4" t="s">
        <v>105</v>
      </c>
      <c r="E74" s="3"/>
      <c r="F74" s="3"/>
    </row>
    <row r="75" spans="1:6" x14ac:dyDescent="0.3">
      <c r="A75" s="15" t="s">
        <v>57</v>
      </c>
      <c r="B75" s="16">
        <v>2</v>
      </c>
      <c r="C75" s="17"/>
      <c r="E75" s="3"/>
      <c r="F75" s="3"/>
    </row>
    <row r="76" spans="1:6" x14ac:dyDescent="0.3">
      <c r="B76" s="16">
        <v>4</v>
      </c>
      <c r="C76" s="17"/>
      <c r="E76" s="3"/>
      <c r="F76" s="3"/>
    </row>
    <row r="77" spans="1:6" x14ac:dyDescent="0.3">
      <c r="B77" s="16">
        <v>3</v>
      </c>
      <c r="C77" s="18"/>
      <c r="E77" s="3"/>
      <c r="F77" s="3"/>
    </row>
    <row r="78" spans="1:6" x14ac:dyDescent="0.3">
      <c r="B78" s="16">
        <v>5</v>
      </c>
      <c r="C78" s="18"/>
      <c r="E78" s="3"/>
      <c r="F78" s="3"/>
    </row>
    <row r="79" spans="1:6" x14ac:dyDescent="0.3">
      <c r="B79" s="16">
        <v>10</v>
      </c>
      <c r="C79" s="18"/>
      <c r="E79" s="3"/>
      <c r="F79" s="3"/>
    </row>
    <row r="80" spans="1:6" x14ac:dyDescent="0.3">
      <c r="B80" s="16">
        <v>1</v>
      </c>
      <c r="C80" s="18"/>
      <c r="E80" s="3"/>
      <c r="F80" s="3"/>
    </row>
    <row r="81" spans="1:6" x14ac:dyDescent="0.3">
      <c r="B81" s="16">
        <v>1</v>
      </c>
      <c r="C81" s="18"/>
      <c r="E81" s="3"/>
      <c r="F81" s="3"/>
    </row>
    <row r="82" spans="1:6" x14ac:dyDescent="0.3">
      <c r="E82" s="3"/>
      <c r="F82" s="3"/>
    </row>
    <row r="83" spans="1:6" x14ac:dyDescent="0.3">
      <c r="E83" s="3"/>
      <c r="F83" s="3"/>
    </row>
    <row r="86" spans="1:6" x14ac:dyDescent="0.3">
      <c r="A86" s="1"/>
    </row>
  </sheetData>
  <sortState ref="B28:C47">
    <sortCondition descending="1" ref="C28:C4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51" zoomScale="81" zoomScaleNormal="81" workbookViewId="0">
      <selection activeCell="R51" sqref="R51"/>
    </sheetView>
  </sheetViews>
  <sheetFormatPr defaultRowHeight="14.4" x14ac:dyDescent="0.3"/>
  <cols>
    <col min="1" max="1" width="12.21875" customWidth="1"/>
    <col min="2" max="2" width="8.44140625" customWidth="1"/>
    <col min="3" max="3" width="8.77734375" bestFit="1" customWidth="1"/>
    <col min="4" max="4" width="9.33203125" customWidth="1"/>
    <col min="5" max="5" width="17.5546875" customWidth="1"/>
    <col min="6" max="6" width="19" customWidth="1"/>
    <col min="7" max="7" width="13.33203125" customWidth="1"/>
    <col min="9" max="9" width="9.44140625" customWidth="1"/>
    <col min="10" max="10" width="9.77734375" customWidth="1"/>
  </cols>
  <sheetData>
    <row r="1" spans="1:21" hidden="1" x14ac:dyDescent="0.3">
      <c r="A1" s="1" t="s">
        <v>60</v>
      </c>
    </row>
    <row r="2" spans="1:21" hidden="1" x14ac:dyDescent="0.3">
      <c r="A2" s="1" t="s">
        <v>55</v>
      </c>
    </row>
    <row r="3" spans="1:21" hidden="1" x14ac:dyDescent="0.3">
      <c r="A3" t="s">
        <v>0</v>
      </c>
      <c r="B3">
        <v>0.5</v>
      </c>
      <c r="C3">
        <v>0.75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hidden="1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3"/>
    <row r="6" spans="1:21" hidden="1" x14ac:dyDescent="0.3">
      <c r="A6" s="1" t="s">
        <v>2</v>
      </c>
      <c r="B6" s="1" t="s">
        <v>0</v>
      </c>
      <c r="C6" s="1" t="s">
        <v>1</v>
      </c>
      <c r="D6" s="1" t="s">
        <v>3</v>
      </c>
      <c r="E6" s="2" t="s">
        <v>4</v>
      </c>
      <c r="F6" t="s">
        <v>5</v>
      </c>
      <c r="G6" s="1" t="s">
        <v>6</v>
      </c>
    </row>
    <row r="7" spans="1:21" hidden="1" x14ac:dyDescent="0.3">
      <c r="A7">
        <v>1</v>
      </c>
      <c r="B7" s="3">
        <v>0.5</v>
      </c>
      <c r="C7">
        <v>0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hidden="1" x14ac:dyDescent="0.3">
      <c r="A8">
        <v>2</v>
      </c>
      <c r="B8" s="3">
        <v>0.75</v>
      </c>
      <c r="C8">
        <v>0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hidden="1" x14ac:dyDescent="0.3">
      <c r="A9">
        <v>3</v>
      </c>
      <c r="B9" s="3">
        <v>1</v>
      </c>
      <c r="C9">
        <v>0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hidden="1" x14ac:dyDescent="0.3">
      <c r="A10">
        <v>4</v>
      </c>
      <c r="B10" s="3">
        <v>1.25</v>
      </c>
      <c r="C10">
        <v>0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hidden="1" x14ac:dyDescent="0.3">
      <c r="A11">
        <v>5</v>
      </c>
      <c r="B11" s="3">
        <v>1.5</v>
      </c>
      <c r="C11">
        <v>0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hidden="1" x14ac:dyDescent="0.3">
      <c r="A12">
        <v>6</v>
      </c>
      <c r="B12" s="3">
        <v>1.75</v>
      </c>
      <c r="C12">
        <v>0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hidden="1" x14ac:dyDescent="0.3">
      <c r="A13">
        <v>7</v>
      </c>
      <c r="B13" s="3">
        <v>1.75</v>
      </c>
      <c r="C13">
        <v>1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hidden="1" x14ac:dyDescent="0.3">
      <c r="A14">
        <v>8</v>
      </c>
      <c r="B14" s="3">
        <v>2</v>
      </c>
      <c r="C14">
        <v>0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hidden="1" x14ac:dyDescent="0.3">
      <c r="A15">
        <v>9</v>
      </c>
      <c r="B15" s="3">
        <v>2.25</v>
      </c>
      <c r="C15">
        <v>1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hidden="1" x14ac:dyDescent="0.3">
      <c r="A16">
        <v>10</v>
      </c>
      <c r="B16" s="3">
        <v>2.5</v>
      </c>
      <c r="C16">
        <v>0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hidden="1" x14ac:dyDescent="0.3">
      <c r="A17">
        <v>11</v>
      </c>
      <c r="B17" s="3">
        <v>2.75</v>
      </c>
      <c r="C17">
        <v>1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hidden="1" x14ac:dyDescent="0.3">
      <c r="A18">
        <v>12</v>
      </c>
      <c r="B18" s="3">
        <v>3</v>
      </c>
      <c r="C18">
        <v>0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hidden="1" x14ac:dyDescent="0.3">
      <c r="A19">
        <v>13</v>
      </c>
      <c r="B19" s="3">
        <v>3.25</v>
      </c>
      <c r="C19">
        <v>1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hidden="1" x14ac:dyDescent="0.3">
      <c r="A20">
        <v>14</v>
      </c>
      <c r="B20" s="3">
        <v>3.5</v>
      </c>
      <c r="C20">
        <v>0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hidden="1" x14ac:dyDescent="0.3">
      <c r="A21">
        <v>15</v>
      </c>
      <c r="B21" s="3">
        <v>4</v>
      </c>
      <c r="C21">
        <v>1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hidden="1" x14ac:dyDescent="0.3">
      <c r="A22">
        <v>16</v>
      </c>
      <c r="B22" s="3">
        <v>4.25</v>
      </c>
      <c r="C22">
        <v>1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hidden="1" x14ac:dyDescent="0.3">
      <c r="A23">
        <v>17</v>
      </c>
      <c r="B23" s="3">
        <v>4.5</v>
      </c>
      <c r="C23">
        <v>1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hidden="1" x14ac:dyDescent="0.3">
      <c r="A24">
        <v>18</v>
      </c>
      <c r="B24" s="3">
        <v>4.75</v>
      </c>
      <c r="C24">
        <v>1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hidden="1" x14ac:dyDescent="0.3">
      <c r="A25">
        <v>19</v>
      </c>
      <c r="B25" s="3">
        <v>5</v>
      </c>
      <c r="C25">
        <v>1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hidden="1" x14ac:dyDescent="0.3">
      <c r="A26">
        <v>20</v>
      </c>
      <c r="B26" s="3">
        <v>5.5</v>
      </c>
      <c r="C26">
        <v>1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7" spans="1:7" hidden="1" x14ac:dyDescent="0.3"/>
    <row r="28" spans="1:7" hidden="1" x14ac:dyDescent="0.3"/>
    <row r="29" spans="1:7" hidden="1" x14ac:dyDescent="0.3">
      <c r="A29" s="1" t="s">
        <v>2</v>
      </c>
      <c r="B29" s="1" t="s">
        <v>0</v>
      </c>
      <c r="C29" s="1" t="s">
        <v>1</v>
      </c>
      <c r="D29" s="1" t="s">
        <v>3</v>
      </c>
      <c r="E29" s="2" t="s">
        <v>4</v>
      </c>
      <c r="F29" t="s">
        <v>5</v>
      </c>
      <c r="G29" s="1" t="s">
        <v>6</v>
      </c>
    </row>
    <row r="30" spans="1:7" hidden="1" x14ac:dyDescent="0.3">
      <c r="A30">
        <v>1</v>
      </c>
      <c r="B30" s="3">
        <v>1.75</v>
      </c>
      <c r="C30">
        <v>1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hidden="1" x14ac:dyDescent="0.3">
      <c r="A31">
        <v>2</v>
      </c>
      <c r="B31" s="3">
        <v>2.25</v>
      </c>
      <c r="C31">
        <v>1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hidden="1" x14ac:dyDescent="0.3">
      <c r="A32">
        <v>3</v>
      </c>
      <c r="B32" s="3">
        <v>2.75</v>
      </c>
      <c r="C32">
        <v>1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hidden="1" x14ac:dyDescent="0.3">
      <c r="A33">
        <v>4</v>
      </c>
      <c r="B33" s="3">
        <v>3.25</v>
      </c>
      <c r="C33">
        <v>1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hidden="1" x14ac:dyDescent="0.3">
      <c r="A34">
        <v>5</v>
      </c>
      <c r="B34" s="3">
        <v>4</v>
      </c>
      <c r="C34">
        <v>1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hidden="1" x14ac:dyDescent="0.3">
      <c r="A35">
        <v>6</v>
      </c>
      <c r="B35" s="3">
        <v>4.25</v>
      </c>
      <c r="C35">
        <v>1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hidden="1" x14ac:dyDescent="0.3">
      <c r="A36">
        <v>7</v>
      </c>
      <c r="B36" s="3">
        <v>4.5</v>
      </c>
      <c r="C36">
        <v>1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hidden="1" x14ac:dyDescent="0.3">
      <c r="A37">
        <v>8</v>
      </c>
      <c r="B37" s="3">
        <v>4.75</v>
      </c>
      <c r="C37">
        <v>1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hidden="1" x14ac:dyDescent="0.3">
      <c r="A38">
        <v>9</v>
      </c>
      <c r="B38" s="3">
        <v>5</v>
      </c>
      <c r="C38">
        <v>1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hidden="1" x14ac:dyDescent="0.3">
      <c r="A39">
        <v>10</v>
      </c>
      <c r="B39" s="3">
        <v>5.5</v>
      </c>
      <c r="C39">
        <v>1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hidden="1" x14ac:dyDescent="0.3">
      <c r="A40">
        <v>11</v>
      </c>
      <c r="B40" s="3">
        <v>0.5</v>
      </c>
      <c r="C40">
        <v>0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hidden="1" x14ac:dyDescent="0.3">
      <c r="A41">
        <v>12</v>
      </c>
      <c r="B41" s="3">
        <v>0.75</v>
      </c>
      <c r="C41">
        <v>0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hidden="1" x14ac:dyDescent="0.3">
      <c r="A42">
        <v>13</v>
      </c>
      <c r="B42" s="3">
        <v>1</v>
      </c>
      <c r="C42">
        <v>0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hidden="1" x14ac:dyDescent="0.3">
      <c r="A43">
        <v>14</v>
      </c>
      <c r="B43" s="3">
        <v>1.25</v>
      </c>
      <c r="C43">
        <v>0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hidden="1" x14ac:dyDescent="0.3">
      <c r="A44">
        <v>15</v>
      </c>
      <c r="B44" s="3">
        <v>1.5</v>
      </c>
      <c r="C44">
        <v>0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hidden="1" x14ac:dyDescent="0.3">
      <c r="A45">
        <v>16</v>
      </c>
      <c r="B45" s="3">
        <v>1.75</v>
      </c>
      <c r="C45">
        <v>0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hidden="1" x14ac:dyDescent="0.3">
      <c r="A46">
        <v>17</v>
      </c>
      <c r="B46" s="3">
        <v>2</v>
      </c>
      <c r="C46">
        <v>0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hidden="1" x14ac:dyDescent="0.3">
      <c r="A47">
        <v>18</v>
      </c>
      <c r="B47" s="3">
        <v>2.5</v>
      </c>
      <c r="C47">
        <v>0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hidden="1" x14ac:dyDescent="0.3">
      <c r="A48">
        <v>19</v>
      </c>
      <c r="B48" s="3">
        <v>3</v>
      </c>
      <c r="C48">
        <v>0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hidden="1" x14ac:dyDescent="0.3">
      <c r="A49">
        <v>20</v>
      </c>
      <c r="B49" s="3">
        <v>3.5</v>
      </c>
      <c r="C49">
        <v>0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hidden="1" x14ac:dyDescent="0.3">
      <c r="B50" s="3"/>
    </row>
    <row r="51" spans="1:10" x14ac:dyDescent="0.3">
      <c r="A51" s="1" t="s">
        <v>56</v>
      </c>
    </row>
    <row r="52" spans="1:10" x14ac:dyDescent="0.3">
      <c r="A52" s="12" t="s">
        <v>54</v>
      </c>
      <c r="B52" s="13">
        <v>1</v>
      </c>
      <c r="C52" s="13">
        <v>1</v>
      </c>
    </row>
    <row r="53" spans="1:10" x14ac:dyDescent="0.3">
      <c r="B53" s="4" t="s">
        <v>0</v>
      </c>
      <c r="C53" s="4" t="s">
        <v>7</v>
      </c>
      <c r="E53" s="24" t="s">
        <v>61</v>
      </c>
      <c r="F53" s="25">
        <f>SUM(F57:F76)</f>
        <v>2.6247194265441087</v>
      </c>
    </row>
    <row r="54" spans="1:10" x14ac:dyDescent="0.3">
      <c r="B54" s="26">
        <v>0.23459558601639563</v>
      </c>
      <c r="C54" s="26">
        <v>-0.15393516434033555</v>
      </c>
    </row>
    <row r="56" spans="1:10" ht="29.4" customHeight="1" x14ac:dyDescent="0.3">
      <c r="A56" s="1" t="s">
        <v>2</v>
      </c>
      <c r="B56" s="1" t="s">
        <v>0</v>
      </c>
      <c r="C56" s="1" t="s">
        <v>7</v>
      </c>
      <c r="D56" s="1" t="s">
        <v>1</v>
      </c>
      <c r="E56" s="1" t="s">
        <v>8</v>
      </c>
      <c r="F56" s="2" t="s">
        <v>65</v>
      </c>
      <c r="G56" s="2"/>
      <c r="J56" s="4"/>
    </row>
    <row r="57" spans="1:10" x14ac:dyDescent="0.3">
      <c r="A57">
        <v>1</v>
      </c>
      <c r="B57" s="32">
        <v>1.75</v>
      </c>
      <c r="C57" s="33">
        <v>1</v>
      </c>
      <c r="D57" s="33">
        <v>1</v>
      </c>
      <c r="E57" s="3">
        <f>SUMPRODUCT($B$54:$C$54,B57:C57)</f>
        <v>0.25660711118835683</v>
      </c>
      <c r="F57" s="3">
        <f>(D57-E57)^2</f>
        <v>0.55263298713572018</v>
      </c>
      <c r="H57" s="3"/>
    </row>
    <row r="58" spans="1:10" x14ac:dyDescent="0.3">
      <c r="A58">
        <v>2</v>
      </c>
      <c r="B58" s="32">
        <v>2.25</v>
      </c>
      <c r="C58" s="33">
        <v>1</v>
      </c>
      <c r="D58" s="33">
        <v>1</v>
      </c>
      <c r="E58" s="3">
        <f t="shared" ref="E58:E76" si="6">SUMPRODUCT($B$54:$C$54,B58:C58)</f>
        <v>0.37390490419655459</v>
      </c>
      <c r="F58" s="3">
        <f t="shared" ref="F58:F76" si="7">(D58-E58)^2</f>
        <v>0.39199506898912556</v>
      </c>
    </row>
    <row r="59" spans="1:10" x14ac:dyDescent="0.3">
      <c r="A59">
        <v>3</v>
      </c>
      <c r="B59" s="32">
        <v>2.75</v>
      </c>
      <c r="C59" s="33">
        <v>1</v>
      </c>
      <c r="D59" s="33">
        <v>1</v>
      </c>
      <c r="E59" s="3">
        <f t="shared" si="6"/>
        <v>0.49120269720475246</v>
      </c>
      <c r="F59" s="3">
        <f t="shared" si="7"/>
        <v>0.25887469533171875</v>
      </c>
    </row>
    <row r="60" spans="1:10" x14ac:dyDescent="0.3">
      <c r="A60">
        <v>4</v>
      </c>
      <c r="B60" s="32">
        <v>3.25</v>
      </c>
      <c r="C60" s="33">
        <v>1</v>
      </c>
      <c r="D60" s="33">
        <v>1</v>
      </c>
      <c r="E60" s="3">
        <f t="shared" si="6"/>
        <v>0.60850049021295027</v>
      </c>
      <c r="F60" s="3">
        <f t="shared" si="7"/>
        <v>0.15327186616350025</v>
      </c>
    </row>
    <row r="61" spans="1:10" x14ac:dyDescent="0.3">
      <c r="A61">
        <v>5</v>
      </c>
      <c r="B61" s="32">
        <v>4</v>
      </c>
      <c r="C61" s="33">
        <v>1</v>
      </c>
      <c r="D61" s="33">
        <v>1</v>
      </c>
      <c r="E61" s="3">
        <f t="shared" si="6"/>
        <v>0.78444717972524702</v>
      </c>
      <c r="F61" s="3">
        <f t="shared" si="7"/>
        <v>4.6463018328399955E-2</v>
      </c>
    </row>
    <row r="62" spans="1:10" x14ac:dyDescent="0.3">
      <c r="A62">
        <v>6</v>
      </c>
      <c r="B62" s="32">
        <v>4.25</v>
      </c>
      <c r="C62" s="33">
        <v>1</v>
      </c>
      <c r="D62" s="33">
        <v>1</v>
      </c>
      <c r="E62" s="3">
        <f t="shared" si="6"/>
        <v>0.84309607622934579</v>
      </c>
      <c r="F62" s="3">
        <f t="shared" si="7"/>
        <v>2.4618841294627266E-2</v>
      </c>
    </row>
    <row r="63" spans="1:10" x14ac:dyDescent="0.3">
      <c r="A63">
        <v>7</v>
      </c>
      <c r="B63" s="32">
        <v>4.5</v>
      </c>
      <c r="C63" s="33">
        <v>1</v>
      </c>
      <c r="D63" s="33">
        <v>1</v>
      </c>
      <c r="E63" s="3">
        <f t="shared" si="6"/>
        <v>0.90174497273344478</v>
      </c>
      <c r="F63" s="3">
        <f t="shared" si="7"/>
        <v>9.6540503831515096E-3</v>
      </c>
    </row>
    <row r="64" spans="1:10" x14ac:dyDescent="0.3">
      <c r="A64">
        <v>8</v>
      </c>
      <c r="B64" s="32">
        <v>4.75</v>
      </c>
      <c r="C64" s="33">
        <v>1</v>
      </c>
      <c r="D64" s="33">
        <v>1</v>
      </c>
      <c r="E64" s="3">
        <f t="shared" si="6"/>
        <v>0.96039386923754377</v>
      </c>
      <c r="F64" s="3">
        <f t="shared" si="7"/>
        <v>1.5686455939727814E-3</v>
      </c>
    </row>
    <row r="65" spans="1:10" x14ac:dyDescent="0.3">
      <c r="A65">
        <v>9</v>
      </c>
      <c r="B65" s="32">
        <v>5</v>
      </c>
      <c r="C65" s="33">
        <v>1</v>
      </c>
      <c r="D65" s="33">
        <v>1</v>
      </c>
      <c r="E65" s="3">
        <f t="shared" si="6"/>
        <v>1.0190427657416425</v>
      </c>
      <c r="F65" s="3">
        <f t="shared" si="7"/>
        <v>3.6262692709107482E-4</v>
      </c>
    </row>
    <row r="66" spans="1:10" x14ac:dyDescent="0.3">
      <c r="A66">
        <v>10</v>
      </c>
      <c r="B66" s="32">
        <v>5.5</v>
      </c>
      <c r="C66" s="33">
        <v>1</v>
      </c>
      <c r="D66" s="33">
        <v>1</v>
      </c>
      <c r="E66" s="3">
        <f t="shared" si="6"/>
        <v>1.1363405587498405</v>
      </c>
      <c r="F66" s="3">
        <f t="shared" si="7"/>
        <v>1.8588747960218716E-2</v>
      </c>
    </row>
    <row r="67" spans="1:10" x14ac:dyDescent="0.3">
      <c r="A67">
        <v>11</v>
      </c>
      <c r="B67" s="32">
        <v>0.5</v>
      </c>
      <c r="C67" s="33">
        <v>1</v>
      </c>
      <c r="D67" s="33">
        <v>0</v>
      </c>
      <c r="E67" s="3">
        <f t="shared" si="6"/>
        <v>-3.6637371332137736E-2</v>
      </c>
      <c r="F67" s="3">
        <f t="shared" si="7"/>
        <v>1.342296978128948E-3</v>
      </c>
    </row>
    <row r="68" spans="1:10" x14ac:dyDescent="0.3">
      <c r="A68">
        <v>12</v>
      </c>
      <c r="B68" s="32">
        <v>0.75</v>
      </c>
      <c r="C68" s="33">
        <v>1</v>
      </c>
      <c r="D68" s="33">
        <v>0</v>
      </c>
      <c r="E68" s="3">
        <f t="shared" si="6"/>
        <v>2.2011525171961172E-2</v>
      </c>
      <c r="F68" s="3">
        <f t="shared" si="7"/>
        <v>4.845072403958803E-4</v>
      </c>
    </row>
    <row r="69" spans="1:10" x14ac:dyDescent="0.3">
      <c r="A69">
        <v>13</v>
      </c>
      <c r="B69" s="32">
        <v>1</v>
      </c>
      <c r="C69" s="33">
        <v>1</v>
      </c>
      <c r="D69" s="33">
        <v>0</v>
      </c>
      <c r="E69" s="3">
        <f t="shared" si="6"/>
        <v>8.0660421676060079E-2</v>
      </c>
      <c r="F69" s="3">
        <f t="shared" si="7"/>
        <v>6.5061036249598227E-3</v>
      </c>
    </row>
    <row r="70" spans="1:10" x14ac:dyDescent="0.3">
      <c r="A70">
        <v>14</v>
      </c>
      <c r="B70" s="32">
        <v>1.25</v>
      </c>
      <c r="C70" s="33">
        <v>1</v>
      </c>
      <c r="D70" s="33">
        <v>0</v>
      </c>
      <c r="E70" s="3">
        <f t="shared" si="6"/>
        <v>0.13930931818015896</v>
      </c>
      <c r="F70" s="3">
        <f t="shared" si="7"/>
        <v>1.9407086131820767E-2</v>
      </c>
    </row>
    <row r="71" spans="1:10" x14ac:dyDescent="0.3">
      <c r="A71">
        <v>15</v>
      </c>
      <c r="B71" s="32">
        <v>1.5</v>
      </c>
      <c r="C71" s="33">
        <v>1</v>
      </c>
      <c r="D71" s="33">
        <v>0</v>
      </c>
      <c r="E71" s="3">
        <f t="shared" si="6"/>
        <v>0.19795821468425789</v>
      </c>
      <c r="F71" s="3">
        <f t="shared" si="7"/>
        <v>3.9187454760978735E-2</v>
      </c>
    </row>
    <row r="72" spans="1:10" x14ac:dyDescent="0.3">
      <c r="A72">
        <v>16</v>
      </c>
      <c r="B72" s="32">
        <v>1.75</v>
      </c>
      <c r="C72" s="33">
        <v>1</v>
      </c>
      <c r="D72" s="33">
        <v>0</v>
      </c>
      <c r="E72" s="3">
        <f t="shared" si="6"/>
        <v>0.25660711118835683</v>
      </c>
      <c r="F72" s="3">
        <f t="shared" si="7"/>
        <v>6.5847209512433724E-2</v>
      </c>
    </row>
    <row r="73" spans="1:10" x14ac:dyDescent="0.3">
      <c r="A73">
        <v>17</v>
      </c>
      <c r="B73" s="32">
        <v>2</v>
      </c>
      <c r="C73" s="33">
        <v>1</v>
      </c>
      <c r="D73" s="33">
        <v>0</v>
      </c>
      <c r="E73" s="3">
        <f t="shared" si="6"/>
        <v>0.31525600769245571</v>
      </c>
      <c r="F73" s="3">
        <f t="shared" si="7"/>
        <v>9.9386350386185693E-2</v>
      </c>
    </row>
    <row r="74" spans="1:10" x14ac:dyDescent="0.3">
      <c r="A74">
        <v>18</v>
      </c>
      <c r="B74" s="32">
        <v>2.5</v>
      </c>
      <c r="C74" s="33">
        <v>1</v>
      </c>
      <c r="D74" s="33">
        <v>0</v>
      </c>
      <c r="E74" s="3">
        <f t="shared" si="6"/>
        <v>0.43255380070065347</v>
      </c>
      <c r="F74" s="3">
        <f t="shared" si="7"/>
        <v>0.18710279050058065</v>
      </c>
    </row>
    <row r="75" spans="1:10" x14ac:dyDescent="0.3">
      <c r="A75">
        <v>19</v>
      </c>
      <c r="B75" s="32">
        <v>3</v>
      </c>
      <c r="C75" s="33">
        <v>1</v>
      </c>
      <c r="D75" s="33">
        <v>0</v>
      </c>
      <c r="E75" s="3">
        <f t="shared" si="6"/>
        <v>0.54985159370885128</v>
      </c>
      <c r="F75" s="3">
        <f t="shared" si="7"/>
        <v>0.30233677510416368</v>
      </c>
    </row>
    <row r="76" spans="1:10" x14ac:dyDescent="0.3">
      <c r="A76">
        <v>20</v>
      </c>
      <c r="B76" s="32">
        <v>3.5</v>
      </c>
      <c r="C76" s="33">
        <v>1</v>
      </c>
      <c r="D76" s="33">
        <v>0</v>
      </c>
      <c r="E76" s="3">
        <f t="shared" si="6"/>
        <v>0.66714938671704926</v>
      </c>
      <c r="F76" s="3">
        <f t="shared" si="7"/>
        <v>0.44508830419693496</v>
      </c>
    </row>
    <row r="77" spans="1:10" ht="18" x14ac:dyDescent="0.35">
      <c r="A77" s="1" t="s">
        <v>57</v>
      </c>
      <c r="B77" s="16">
        <v>2</v>
      </c>
      <c r="C77" s="12"/>
      <c r="E77" s="3"/>
      <c r="F77" s="3"/>
      <c r="H77" s="1" t="s">
        <v>64</v>
      </c>
      <c r="J77" s="34">
        <f>0.2346*B77- 0.1539</f>
        <v>0.31530000000000002</v>
      </c>
    </row>
    <row r="78" spans="1:10" ht="18" x14ac:dyDescent="0.35">
      <c r="B78" s="16">
        <v>4</v>
      </c>
      <c r="C78" s="12"/>
      <c r="E78" s="3"/>
      <c r="F78" s="3"/>
      <c r="J78" s="34">
        <f>0.2346*B78- 0.1539</f>
        <v>0.78449999999999998</v>
      </c>
    </row>
    <row r="79" spans="1:10" ht="18" x14ac:dyDescent="0.35">
      <c r="B79" s="16">
        <v>3</v>
      </c>
      <c r="E79" s="3"/>
      <c r="F79" s="3"/>
      <c r="J79" s="34">
        <f>0.2346*B79- 0.1539</f>
        <v>0.54989999999999994</v>
      </c>
    </row>
    <row r="80" spans="1:10" ht="18" x14ac:dyDescent="0.35">
      <c r="B80" s="16">
        <v>5</v>
      </c>
      <c r="E80" s="3"/>
      <c r="F80" s="3"/>
      <c r="J80" s="34">
        <f>0.2346*B80- 0.1539</f>
        <v>1.0191000000000001</v>
      </c>
    </row>
    <row r="81" spans="1:10" ht="18" x14ac:dyDescent="0.35">
      <c r="B81" s="16">
        <v>10</v>
      </c>
      <c r="E81" s="3"/>
      <c r="F81" s="3"/>
      <c r="J81" s="34">
        <f>0.2346*B81- 0.1539</f>
        <v>2.1920999999999999</v>
      </c>
    </row>
    <row r="82" spans="1:10" ht="18" x14ac:dyDescent="0.35">
      <c r="B82" s="16">
        <v>15</v>
      </c>
      <c r="E82" s="3"/>
      <c r="F82" s="3"/>
      <c r="J82" s="34">
        <f t="shared" ref="J82:J85" si="8">0.2346*B82- 0.1539</f>
        <v>3.3651</v>
      </c>
    </row>
    <row r="83" spans="1:10" ht="18" x14ac:dyDescent="0.35">
      <c r="B83" s="16">
        <v>1</v>
      </c>
      <c r="E83" s="3"/>
      <c r="F83" s="3"/>
      <c r="J83" s="34">
        <f t="shared" si="8"/>
        <v>8.0699999999999994E-2</v>
      </c>
    </row>
    <row r="84" spans="1:10" ht="18" x14ac:dyDescent="0.35">
      <c r="B84" s="16">
        <v>0</v>
      </c>
      <c r="F84" s="3"/>
      <c r="J84" s="34">
        <f t="shared" si="8"/>
        <v>-0.15390000000000001</v>
      </c>
    </row>
    <row r="85" spans="1:10" ht="18" x14ac:dyDescent="0.35">
      <c r="B85" s="16">
        <v>0.5</v>
      </c>
      <c r="F85" s="3"/>
      <c r="J85" s="34">
        <f t="shared" si="8"/>
        <v>-3.6600000000000008E-2</v>
      </c>
    </row>
    <row r="86" spans="1:10" x14ac:dyDescent="0.3">
      <c r="A86" s="1" t="s">
        <v>58</v>
      </c>
      <c r="B86" t="s">
        <v>59</v>
      </c>
      <c r="F86" s="3"/>
    </row>
    <row r="88" spans="1:10" x14ac:dyDescent="0.3">
      <c r="A88" s="1" t="s">
        <v>62</v>
      </c>
      <c r="B88">
        <f>INTERCEPT(D57:D76,B57:B76)</f>
        <v>-0.15393526898848797</v>
      </c>
    </row>
    <row r="89" spans="1:10" x14ac:dyDescent="0.3">
      <c r="A89" s="1" t="s">
        <v>63</v>
      </c>
      <c r="B89">
        <f>SLOPE(D57:D76,B57:B76)</f>
        <v>0.23459561219317954</v>
      </c>
    </row>
  </sheetData>
  <scenarios current="0">
    <scenario name="sigmoid one variable" count="2" user="Author" comment="Δημιουργία από Συντάκτης την 5/10/2020">
      <inputCells r="B54" val="1.50464593804387"/>
      <inputCells r="C54" val="-4.07771432959468"/>
    </scenario>
  </scenario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abSelected="1" topLeftCell="A63" zoomScale="94" zoomScaleNormal="94" workbookViewId="0">
      <selection activeCell="F80" sqref="F80"/>
    </sheetView>
  </sheetViews>
  <sheetFormatPr defaultRowHeight="14.4" x14ac:dyDescent="0.3"/>
  <cols>
    <col min="1" max="1" width="12.21875" customWidth="1"/>
    <col min="2" max="2" width="8.44140625" customWidth="1"/>
    <col min="3" max="3" width="8.77734375" bestFit="1" customWidth="1"/>
    <col min="4" max="4" width="9.33203125" customWidth="1"/>
    <col min="5" max="5" width="17.5546875" customWidth="1"/>
    <col min="6" max="6" width="19" customWidth="1"/>
    <col min="7" max="7" width="13.33203125" customWidth="1"/>
    <col min="9" max="9" width="9.44140625" customWidth="1"/>
    <col min="10" max="10" width="9.77734375" customWidth="1"/>
  </cols>
  <sheetData>
    <row r="1" spans="1:21" hidden="1" x14ac:dyDescent="0.3">
      <c r="A1" s="1" t="s">
        <v>60</v>
      </c>
    </row>
    <row r="2" spans="1:21" hidden="1" x14ac:dyDescent="0.3">
      <c r="A2" s="1" t="s">
        <v>55</v>
      </c>
    </row>
    <row r="3" spans="1:21" hidden="1" x14ac:dyDescent="0.3">
      <c r="A3" t="s">
        <v>0</v>
      </c>
      <c r="B3">
        <v>0.5</v>
      </c>
      <c r="C3">
        <v>0.75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hidden="1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3"/>
    <row r="6" spans="1:21" hidden="1" x14ac:dyDescent="0.3">
      <c r="A6" s="1" t="s">
        <v>2</v>
      </c>
      <c r="B6" s="1" t="s">
        <v>0</v>
      </c>
      <c r="C6" s="1" t="s">
        <v>1</v>
      </c>
      <c r="D6" s="1" t="s">
        <v>3</v>
      </c>
      <c r="E6" s="2" t="s">
        <v>4</v>
      </c>
      <c r="F6" t="s">
        <v>5</v>
      </c>
      <c r="G6" s="1" t="s">
        <v>6</v>
      </c>
    </row>
    <row r="7" spans="1:21" hidden="1" x14ac:dyDescent="0.3">
      <c r="A7">
        <v>1</v>
      </c>
      <c r="B7" s="3">
        <v>0.5</v>
      </c>
      <c r="C7">
        <v>0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hidden="1" x14ac:dyDescent="0.3">
      <c r="A8">
        <v>2</v>
      </c>
      <c r="B8" s="3">
        <v>0.75</v>
      </c>
      <c r="C8">
        <v>0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hidden="1" x14ac:dyDescent="0.3">
      <c r="A9">
        <v>3</v>
      </c>
      <c r="B9" s="3">
        <v>1</v>
      </c>
      <c r="C9">
        <v>0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hidden="1" x14ac:dyDescent="0.3">
      <c r="A10">
        <v>4</v>
      </c>
      <c r="B10" s="3">
        <v>1.25</v>
      </c>
      <c r="C10">
        <v>0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hidden="1" x14ac:dyDescent="0.3">
      <c r="A11">
        <v>5</v>
      </c>
      <c r="B11" s="3">
        <v>1.5</v>
      </c>
      <c r="C11">
        <v>0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hidden="1" x14ac:dyDescent="0.3">
      <c r="A12">
        <v>6</v>
      </c>
      <c r="B12" s="3">
        <v>1.75</v>
      </c>
      <c r="C12">
        <v>0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hidden="1" x14ac:dyDescent="0.3">
      <c r="A13">
        <v>7</v>
      </c>
      <c r="B13" s="3">
        <v>1.75</v>
      </c>
      <c r="C13">
        <v>1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hidden="1" x14ac:dyDescent="0.3">
      <c r="A14">
        <v>8</v>
      </c>
      <c r="B14" s="3">
        <v>2</v>
      </c>
      <c r="C14">
        <v>0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hidden="1" x14ac:dyDescent="0.3">
      <c r="A15">
        <v>9</v>
      </c>
      <c r="B15" s="3">
        <v>2.25</v>
      </c>
      <c r="C15">
        <v>1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hidden="1" x14ac:dyDescent="0.3">
      <c r="A16">
        <v>10</v>
      </c>
      <c r="B16" s="3">
        <v>2.5</v>
      </c>
      <c r="C16">
        <v>0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hidden="1" x14ac:dyDescent="0.3">
      <c r="A17">
        <v>11</v>
      </c>
      <c r="B17" s="3">
        <v>2.75</v>
      </c>
      <c r="C17">
        <v>1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hidden="1" x14ac:dyDescent="0.3">
      <c r="A18">
        <v>12</v>
      </c>
      <c r="B18" s="3">
        <v>3</v>
      </c>
      <c r="C18">
        <v>0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hidden="1" x14ac:dyDescent="0.3">
      <c r="A19">
        <v>13</v>
      </c>
      <c r="B19" s="3">
        <v>3.25</v>
      </c>
      <c r="C19">
        <v>1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hidden="1" x14ac:dyDescent="0.3">
      <c r="A20">
        <v>14</v>
      </c>
      <c r="B20" s="3">
        <v>3.5</v>
      </c>
      <c r="C20">
        <v>0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hidden="1" x14ac:dyDescent="0.3">
      <c r="A21">
        <v>15</v>
      </c>
      <c r="B21" s="3">
        <v>4</v>
      </c>
      <c r="C21">
        <v>1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hidden="1" x14ac:dyDescent="0.3">
      <c r="A22">
        <v>16</v>
      </c>
      <c r="B22" s="3">
        <v>4.25</v>
      </c>
      <c r="C22">
        <v>1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hidden="1" x14ac:dyDescent="0.3">
      <c r="A23">
        <v>17</v>
      </c>
      <c r="B23" s="3">
        <v>4.5</v>
      </c>
      <c r="C23">
        <v>1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hidden="1" x14ac:dyDescent="0.3">
      <c r="A24">
        <v>18</v>
      </c>
      <c r="B24" s="3">
        <v>4.75</v>
      </c>
      <c r="C24">
        <v>1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hidden="1" x14ac:dyDescent="0.3">
      <c r="A25">
        <v>19</v>
      </c>
      <c r="B25" s="3">
        <v>5</v>
      </c>
      <c r="C25">
        <v>1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hidden="1" x14ac:dyDescent="0.3">
      <c r="A26">
        <v>20</v>
      </c>
      <c r="B26" s="3">
        <v>5.5</v>
      </c>
      <c r="C26">
        <v>1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7" spans="1:7" hidden="1" x14ac:dyDescent="0.3"/>
    <row r="28" spans="1:7" hidden="1" x14ac:dyDescent="0.3"/>
    <row r="29" spans="1:7" hidden="1" x14ac:dyDescent="0.3">
      <c r="A29" s="1" t="s">
        <v>2</v>
      </c>
      <c r="B29" s="1" t="s">
        <v>0</v>
      </c>
      <c r="C29" s="1" t="s">
        <v>1</v>
      </c>
      <c r="D29" s="1" t="s">
        <v>3</v>
      </c>
      <c r="E29" s="2" t="s">
        <v>4</v>
      </c>
      <c r="F29" t="s">
        <v>5</v>
      </c>
      <c r="G29" s="1" t="s">
        <v>6</v>
      </c>
    </row>
    <row r="30" spans="1:7" hidden="1" x14ac:dyDescent="0.3">
      <c r="A30">
        <v>1</v>
      </c>
      <c r="B30" s="3">
        <v>1.75</v>
      </c>
      <c r="C30">
        <v>1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hidden="1" x14ac:dyDescent="0.3">
      <c r="A31">
        <v>2</v>
      </c>
      <c r="B31" s="3">
        <v>2.25</v>
      </c>
      <c r="C31">
        <v>1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hidden="1" x14ac:dyDescent="0.3">
      <c r="A32">
        <v>3</v>
      </c>
      <c r="B32" s="3">
        <v>2.75</v>
      </c>
      <c r="C32">
        <v>1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hidden="1" x14ac:dyDescent="0.3">
      <c r="A33">
        <v>4</v>
      </c>
      <c r="B33" s="3">
        <v>3.25</v>
      </c>
      <c r="C33">
        <v>1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hidden="1" x14ac:dyDescent="0.3">
      <c r="A34">
        <v>5</v>
      </c>
      <c r="B34" s="3">
        <v>4</v>
      </c>
      <c r="C34">
        <v>1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hidden="1" x14ac:dyDescent="0.3">
      <c r="A35">
        <v>6</v>
      </c>
      <c r="B35" s="3">
        <v>4.25</v>
      </c>
      <c r="C35">
        <v>1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hidden="1" x14ac:dyDescent="0.3">
      <c r="A36">
        <v>7</v>
      </c>
      <c r="B36" s="3">
        <v>4.5</v>
      </c>
      <c r="C36">
        <v>1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hidden="1" x14ac:dyDescent="0.3">
      <c r="A37">
        <v>8</v>
      </c>
      <c r="B37" s="3">
        <v>4.75</v>
      </c>
      <c r="C37">
        <v>1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hidden="1" x14ac:dyDescent="0.3">
      <c r="A38">
        <v>9</v>
      </c>
      <c r="B38" s="3">
        <v>5</v>
      </c>
      <c r="C38">
        <v>1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hidden="1" x14ac:dyDescent="0.3">
      <c r="A39">
        <v>10</v>
      </c>
      <c r="B39" s="3">
        <v>5.5</v>
      </c>
      <c r="C39">
        <v>1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hidden="1" x14ac:dyDescent="0.3">
      <c r="A40">
        <v>11</v>
      </c>
      <c r="B40" s="3">
        <v>0.5</v>
      </c>
      <c r="C40">
        <v>0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hidden="1" x14ac:dyDescent="0.3">
      <c r="A41">
        <v>12</v>
      </c>
      <c r="B41" s="3">
        <v>0.75</v>
      </c>
      <c r="C41">
        <v>0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hidden="1" x14ac:dyDescent="0.3">
      <c r="A42">
        <v>13</v>
      </c>
      <c r="B42" s="3">
        <v>1</v>
      </c>
      <c r="C42">
        <v>0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hidden="1" x14ac:dyDescent="0.3">
      <c r="A43">
        <v>14</v>
      </c>
      <c r="B43" s="3">
        <v>1.25</v>
      </c>
      <c r="C43">
        <v>0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hidden="1" x14ac:dyDescent="0.3">
      <c r="A44">
        <v>15</v>
      </c>
      <c r="B44" s="3">
        <v>1.5</v>
      </c>
      <c r="C44">
        <v>0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hidden="1" x14ac:dyDescent="0.3">
      <c r="A45">
        <v>16</v>
      </c>
      <c r="B45" s="3">
        <v>1.75</v>
      </c>
      <c r="C45">
        <v>0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hidden="1" x14ac:dyDescent="0.3">
      <c r="A46">
        <v>17</v>
      </c>
      <c r="B46" s="3">
        <v>2</v>
      </c>
      <c r="C46">
        <v>0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hidden="1" x14ac:dyDescent="0.3">
      <c r="A47">
        <v>18</v>
      </c>
      <c r="B47" s="3">
        <v>2.5</v>
      </c>
      <c r="C47">
        <v>0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hidden="1" x14ac:dyDescent="0.3">
      <c r="A48">
        <v>19</v>
      </c>
      <c r="B48" s="3">
        <v>3</v>
      </c>
      <c r="C48">
        <v>0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hidden="1" x14ac:dyDescent="0.3">
      <c r="A49">
        <v>20</v>
      </c>
      <c r="B49" s="3">
        <v>3.5</v>
      </c>
      <c r="C49">
        <v>0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hidden="1" x14ac:dyDescent="0.3">
      <c r="B50" s="3"/>
    </row>
    <row r="51" spans="1:10" x14ac:dyDescent="0.3">
      <c r="A51" s="1" t="s">
        <v>56</v>
      </c>
    </row>
    <row r="52" spans="1:10" x14ac:dyDescent="0.3">
      <c r="A52" s="12" t="s">
        <v>54</v>
      </c>
      <c r="B52" s="13">
        <v>1</v>
      </c>
      <c r="C52" s="13">
        <v>1</v>
      </c>
    </row>
    <row r="53" spans="1:10" x14ac:dyDescent="0.3">
      <c r="B53" s="4" t="s">
        <v>0</v>
      </c>
      <c r="C53" s="4" t="s">
        <v>7</v>
      </c>
      <c r="E53" s="24" t="s">
        <v>61</v>
      </c>
      <c r="F53" s="25"/>
    </row>
    <row r="54" spans="1:10" x14ac:dyDescent="0.3">
      <c r="B54" s="26">
        <v>0.23459558601639563</v>
      </c>
      <c r="C54" s="26">
        <v>-0.15393516434033555</v>
      </c>
    </row>
    <row r="56" spans="1:10" ht="29.4" customHeight="1" x14ac:dyDescent="0.3">
      <c r="A56" s="1" t="s">
        <v>2</v>
      </c>
      <c r="B56" s="1" t="s">
        <v>0</v>
      </c>
      <c r="C56" s="1" t="s">
        <v>7</v>
      </c>
      <c r="D56" s="1" t="s">
        <v>1</v>
      </c>
      <c r="E56" s="1" t="s">
        <v>8</v>
      </c>
      <c r="F56" s="36" t="s">
        <v>88</v>
      </c>
      <c r="G56" s="2"/>
      <c r="J56" s="4"/>
    </row>
    <row r="57" spans="1:10" x14ac:dyDescent="0.3">
      <c r="A57">
        <v>1</v>
      </c>
      <c r="B57" s="32">
        <v>1.75</v>
      </c>
      <c r="C57" s="33">
        <v>1</v>
      </c>
      <c r="D57" s="33">
        <v>1</v>
      </c>
      <c r="E57" s="3">
        <f>SUMPRODUCT($B$54:$C$54,B57:C57)</f>
        <v>0.25660711118835683</v>
      </c>
      <c r="F57" s="37">
        <f>EXP(E57)/(1+EXP(E57))</f>
        <v>0.56380206243203213</v>
      </c>
      <c r="H57" s="3"/>
    </row>
    <row r="58" spans="1:10" x14ac:dyDescent="0.3">
      <c r="A58">
        <v>2</v>
      </c>
      <c r="B58" s="32">
        <v>2.25</v>
      </c>
      <c r="C58" s="33">
        <v>1</v>
      </c>
      <c r="D58" s="33">
        <v>1</v>
      </c>
      <c r="E58" s="3">
        <f t="shared" ref="E58:E76" si="6">SUMPRODUCT($B$54:$C$54,B58:C58)</f>
        <v>0.37390490419655459</v>
      </c>
      <c r="F58" s="37">
        <f t="shared" ref="F58:F86" si="7">EXP(E58)/(1+EXP(E58))</f>
        <v>0.59240220289473533</v>
      </c>
    </row>
    <row r="59" spans="1:10" x14ac:dyDescent="0.3">
      <c r="A59">
        <v>3</v>
      </c>
      <c r="B59" s="32">
        <v>2.75</v>
      </c>
      <c r="C59" s="33">
        <v>1</v>
      </c>
      <c r="D59" s="33">
        <v>1</v>
      </c>
      <c r="E59" s="3">
        <f t="shared" si="6"/>
        <v>0.49120269720475246</v>
      </c>
      <c r="F59" s="37">
        <f t="shared" si="7"/>
        <v>0.6203897161145332</v>
      </c>
    </row>
    <row r="60" spans="1:10" x14ac:dyDescent="0.3">
      <c r="A60">
        <v>4</v>
      </c>
      <c r="B60" s="32">
        <v>3.25</v>
      </c>
      <c r="C60" s="33">
        <v>1</v>
      </c>
      <c r="D60" s="33">
        <v>1</v>
      </c>
      <c r="E60" s="3">
        <f t="shared" si="6"/>
        <v>0.60850049021295027</v>
      </c>
      <c r="F60" s="37">
        <f t="shared" si="7"/>
        <v>0.64759866779172093</v>
      </c>
    </row>
    <row r="61" spans="1:10" x14ac:dyDescent="0.3">
      <c r="A61">
        <v>5</v>
      </c>
      <c r="B61" s="32">
        <v>4</v>
      </c>
      <c r="C61" s="33">
        <v>1</v>
      </c>
      <c r="D61" s="33">
        <v>1</v>
      </c>
      <c r="E61" s="3">
        <f t="shared" si="6"/>
        <v>0.78444717972524702</v>
      </c>
      <c r="F61" s="37">
        <f t="shared" si="7"/>
        <v>0.68663779060591534</v>
      </c>
    </row>
    <row r="62" spans="1:10" x14ac:dyDescent="0.3">
      <c r="A62">
        <v>6</v>
      </c>
      <c r="B62" s="32">
        <v>4.25</v>
      </c>
      <c r="C62" s="33">
        <v>1</v>
      </c>
      <c r="D62" s="33">
        <v>1</v>
      </c>
      <c r="E62" s="3">
        <f t="shared" si="6"/>
        <v>0.84309607622934579</v>
      </c>
      <c r="F62" s="37">
        <f t="shared" si="7"/>
        <v>0.6991168844939839</v>
      </c>
    </row>
    <row r="63" spans="1:10" x14ac:dyDescent="0.3">
      <c r="A63">
        <v>7</v>
      </c>
      <c r="B63" s="32">
        <v>4.5</v>
      </c>
      <c r="C63" s="33">
        <v>1</v>
      </c>
      <c r="D63" s="33">
        <v>1</v>
      </c>
      <c r="E63" s="3">
        <f t="shared" si="6"/>
        <v>0.90174497273344478</v>
      </c>
      <c r="F63" s="37">
        <f t="shared" si="7"/>
        <v>0.71130796301739796</v>
      </c>
    </row>
    <row r="64" spans="1:10" x14ac:dyDescent="0.3">
      <c r="A64">
        <v>8</v>
      </c>
      <c r="B64" s="32">
        <v>4.75</v>
      </c>
      <c r="C64" s="33">
        <v>1</v>
      </c>
      <c r="D64" s="33">
        <v>1</v>
      </c>
      <c r="E64" s="3">
        <f t="shared" si="6"/>
        <v>0.96039386923754377</v>
      </c>
      <c r="F64" s="37">
        <f t="shared" si="7"/>
        <v>0.72320065737701866</v>
      </c>
    </row>
    <row r="65" spans="1:10" x14ac:dyDescent="0.3">
      <c r="A65">
        <v>9</v>
      </c>
      <c r="B65" s="32">
        <v>5</v>
      </c>
      <c r="C65" s="33">
        <v>1</v>
      </c>
      <c r="D65" s="33">
        <v>1</v>
      </c>
      <c r="E65" s="3">
        <f t="shared" si="6"/>
        <v>1.0190427657416425</v>
      </c>
      <c r="F65" s="37">
        <f t="shared" si="7"/>
        <v>0.73478609990310928</v>
      </c>
    </row>
    <row r="66" spans="1:10" x14ac:dyDescent="0.3">
      <c r="A66">
        <v>10</v>
      </c>
      <c r="B66" s="32">
        <v>5.5</v>
      </c>
      <c r="C66" s="33">
        <v>1</v>
      </c>
      <c r="D66" s="33">
        <v>1</v>
      </c>
      <c r="E66" s="3">
        <f t="shared" si="6"/>
        <v>1.1363405587498405</v>
      </c>
      <c r="F66" s="37">
        <f t="shared" si="7"/>
        <v>0.75700712778247481</v>
      </c>
    </row>
    <row r="67" spans="1:10" x14ac:dyDescent="0.3">
      <c r="A67">
        <v>11</v>
      </c>
      <c r="B67" s="32">
        <v>0.5</v>
      </c>
      <c r="C67" s="33">
        <v>1</v>
      </c>
      <c r="D67" s="33">
        <v>0</v>
      </c>
      <c r="E67" s="3">
        <f t="shared" si="6"/>
        <v>-3.6637371332137736E-2</v>
      </c>
      <c r="F67" s="37">
        <f t="shared" si="7"/>
        <v>0.49084168157597685</v>
      </c>
    </row>
    <row r="68" spans="1:10" x14ac:dyDescent="0.3">
      <c r="A68">
        <v>12</v>
      </c>
      <c r="B68" s="32">
        <v>0.75</v>
      </c>
      <c r="C68" s="33">
        <v>1</v>
      </c>
      <c r="D68" s="33">
        <v>0</v>
      </c>
      <c r="E68" s="3">
        <f t="shared" si="6"/>
        <v>2.2011525171961172E-2</v>
      </c>
      <c r="F68" s="37">
        <f t="shared" si="7"/>
        <v>0.50550265912160219</v>
      </c>
    </row>
    <row r="69" spans="1:10" x14ac:dyDescent="0.3">
      <c r="A69">
        <v>13</v>
      </c>
      <c r="B69" s="32">
        <v>1</v>
      </c>
      <c r="C69" s="33">
        <v>1</v>
      </c>
      <c r="D69" s="33">
        <v>0</v>
      </c>
      <c r="E69" s="3">
        <f t="shared" si="6"/>
        <v>8.0660421676060079E-2</v>
      </c>
      <c r="F69" s="37">
        <f t="shared" si="7"/>
        <v>0.52015417950535059</v>
      </c>
    </row>
    <row r="70" spans="1:10" x14ac:dyDescent="0.3">
      <c r="A70">
        <v>14</v>
      </c>
      <c r="B70" s="32">
        <v>1.25</v>
      </c>
      <c r="C70" s="33">
        <v>1</v>
      </c>
      <c r="D70" s="33">
        <v>0</v>
      </c>
      <c r="E70" s="3">
        <f t="shared" si="6"/>
        <v>0.13930931818015896</v>
      </c>
      <c r="F70" s="37">
        <f t="shared" si="7"/>
        <v>0.53477111389203646</v>
      </c>
    </row>
    <row r="71" spans="1:10" x14ac:dyDescent="0.3">
      <c r="A71">
        <v>15</v>
      </c>
      <c r="B71" s="32">
        <v>1.5</v>
      </c>
      <c r="C71" s="33">
        <v>1</v>
      </c>
      <c r="D71" s="33">
        <v>0</v>
      </c>
      <c r="E71" s="3">
        <f t="shared" si="6"/>
        <v>0.19795821468425789</v>
      </c>
      <c r="F71" s="37">
        <f t="shared" si="7"/>
        <v>0.54932857035714466</v>
      </c>
    </row>
    <row r="72" spans="1:10" x14ac:dyDescent="0.3">
      <c r="A72">
        <v>16</v>
      </c>
      <c r="B72" s="32">
        <v>1.75</v>
      </c>
      <c r="C72" s="33">
        <v>1</v>
      </c>
      <c r="D72" s="33">
        <v>0</v>
      </c>
      <c r="E72" s="3">
        <f t="shared" si="6"/>
        <v>0.25660711118835683</v>
      </c>
      <c r="F72" s="37">
        <f t="shared" si="7"/>
        <v>0.56380206243203213</v>
      </c>
    </row>
    <row r="73" spans="1:10" x14ac:dyDescent="0.3">
      <c r="A73">
        <v>17</v>
      </c>
      <c r="B73" s="32">
        <v>2</v>
      </c>
      <c r="C73" s="33">
        <v>1</v>
      </c>
      <c r="D73" s="33">
        <v>0</v>
      </c>
      <c r="E73" s="3">
        <f t="shared" si="6"/>
        <v>0.31525600769245571</v>
      </c>
      <c r="F73" s="37">
        <f t="shared" si="7"/>
        <v>0.57816767180223949</v>
      </c>
    </row>
    <row r="74" spans="1:10" x14ac:dyDescent="0.3">
      <c r="A74">
        <v>18</v>
      </c>
      <c r="B74" s="32">
        <v>2.5</v>
      </c>
      <c r="C74" s="33">
        <v>1</v>
      </c>
      <c r="D74" s="33">
        <v>0</v>
      </c>
      <c r="E74" s="3">
        <f t="shared" si="6"/>
        <v>0.43255380070065347</v>
      </c>
      <c r="F74" s="37">
        <f t="shared" si="7"/>
        <v>0.60648332728707366</v>
      </c>
    </row>
    <row r="75" spans="1:10" x14ac:dyDescent="0.3">
      <c r="A75">
        <v>19</v>
      </c>
      <c r="B75" s="32">
        <v>3</v>
      </c>
      <c r="C75" s="33">
        <v>1</v>
      </c>
      <c r="D75" s="33">
        <v>0</v>
      </c>
      <c r="E75" s="3">
        <f t="shared" si="6"/>
        <v>0.54985159370885128</v>
      </c>
      <c r="F75" s="37">
        <f t="shared" si="7"/>
        <v>0.63410115893159047</v>
      </c>
    </row>
    <row r="76" spans="1:10" x14ac:dyDescent="0.3">
      <c r="A76">
        <v>20</v>
      </c>
      <c r="B76" s="32">
        <v>3.5</v>
      </c>
      <c r="C76" s="33">
        <v>1</v>
      </c>
      <c r="D76" s="33">
        <v>0</v>
      </c>
      <c r="E76" s="3">
        <f t="shared" si="6"/>
        <v>0.66714938671704926</v>
      </c>
      <c r="F76" s="37">
        <f t="shared" si="7"/>
        <v>0.66086456563415108</v>
      </c>
      <c r="J76" s="1" t="s">
        <v>64</v>
      </c>
    </row>
    <row r="77" spans="1:10" ht="18" x14ac:dyDescent="0.35">
      <c r="A77" s="1" t="s">
        <v>57</v>
      </c>
      <c r="B77" s="16">
        <v>2</v>
      </c>
      <c r="C77" s="12">
        <v>1</v>
      </c>
      <c r="E77" s="3"/>
      <c r="F77" s="35"/>
      <c r="J77" s="34">
        <f>0.2346*B77- 0.1539</f>
        <v>0.31530000000000002</v>
      </c>
    </row>
    <row r="78" spans="1:10" ht="18" x14ac:dyDescent="0.35">
      <c r="B78" s="16">
        <v>4</v>
      </c>
      <c r="C78" s="12">
        <v>1</v>
      </c>
      <c r="E78" s="3"/>
      <c r="F78" s="35"/>
      <c r="J78" s="34">
        <f>0.2346*B78- 0.1539</f>
        <v>0.78449999999999998</v>
      </c>
    </row>
    <row r="79" spans="1:10" ht="18" x14ac:dyDescent="0.35">
      <c r="B79" s="16">
        <v>3</v>
      </c>
      <c r="C79">
        <v>1</v>
      </c>
      <c r="E79" s="3"/>
      <c r="F79" s="35"/>
      <c r="J79" s="34">
        <f>0.2346*B79- 0.1539</f>
        <v>0.54989999999999994</v>
      </c>
    </row>
    <row r="80" spans="1:10" ht="18" x14ac:dyDescent="0.35">
      <c r="B80" s="16">
        <v>5</v>
      </c>
      <c r="C80">
        <v>1</v>
      </c>
      <c r="E80" s="3"/>
      <c r="F80" s="35"/>
      <c r="J80" s="34">
        <f>0.2346*B80- 0.1539</f>
        <v>1.0191000000000001</v>
      </c>
    </row>
    <row r="81" spans="1:10" ht="18" x14ac:dyDescent="0.35">
      <c r="B81" s="16">
        <v>10</v>
      </c>
      <c r="C81">
        <v>1</v>
      </c>
      <c r="E81" s="3"/>
      <c r="F81" s="35"/>
      <c r="J81" s="34">
        <f>0.2346*B81- 0.1539</f>
        <v>2.1920999999999999</v>
      </c>
    </row>
    <row r="82" spans="1:10" ht="18" x14ac:dyDescent="0.35">
      <c r="B82" s="16">
        <v>15</v>
      </c>
      <c r="C82">
        <v>1</v>
      </c>
      <c r="E82" s="3"/>
      <c r="F82" s="35"/>
      <c r="J82" s="34">
        <f t="shared" ref="J82:J85" si="8">0.2346*B82- 0.1539</f>
        <v>3.3651</v>
      </c>
    </row>
    <row r="83" spans="1:10" ht="18" x14ac:dyDescent="0.35">
      <c r="B83" s="16">
        <v>1</v>
      </c>
      <c r="C83">
        <v>1</v>
      </c>
      <c r="E83" s="3"/>
      <c r="F83" s="35"/>
      <c r="J83" s="34">
        <f t="shared" si="8"/>
        <v>8.0699999999999994E-2</v>
      </c>
    </row>
    <row r="84" spans="1:10" ht="18" x14ac:dyDescent="0.35">
      <c r="B84" s="16">
        <v>0</v>
      </c>
      <c r="F84" s="35"/>
      <c r="J84" s="34">
        <f t="shared" si="8"/>
        <v>-0.15390000000000001</v>
      </c>
    </row>
    <row r="85" spans="1:10" ht="18" x14ac:dyDescent="0.35">
      <c r="B85" s="16">
        <v>0.5</v>
      </c>
      <c r="F85" s="35"/>
      <c r="J85" s="34">
        <f t="shared" si="8"/>
        <v>-3.6600000000000008E-2</v>
      </c>
    </row>
    <row r="86" spans="1:10" x14ac:dyDescent="0.3">
      <c r="A86" s="1" t="s">
        <v>58</v>
      </c>
      <c r="B86" t="s">
        <v>59</v>
      </c>
      <c r="F86" s="35">
        <f t="shared" si="7"/>
        <v>0.5</v>
      </c>
    </row>
    <row r="87" spans="1:10" x14ac:dyDescent="0.3">
      <c r="F87" s="30"/>
    </row>
    <row r="88" spans="1:10" x14ac:dyDescent="0.3">
      <c r="A88" s="1" t="s">
        <v>62</v>
      </c>
      <c r="B88">
        <f>INTERCEPT(D57:D76,B57:B76)</f>
        <v>-0.15393526898848797</v>
      </c>
      <c r="F88" s="30"/>
    </row>
    <row r="89" spans="1:10" x14ac:dyDescent="0.3">
      <c r="A89" s="1" t="s">
        <v>63</v>
      </c>
      <c r="B89">
        <f>SLOPE(D57:D76,B57:B76)</f>
        <v>0.23459561219317954</v>
      </c>
    </row>
  </sheetData>
  <scenarios current="0">
    <scenario name="sigmoid one variable" count="2" user="Author" comment="Δημιουργία από Συντάκτης την 5/10/2020">
      <inputCells r="B54" val="1.50464593804387"/>
      <inputCells r="C54" val="-4.07771432959468"/>
    </scenario>
  </scenario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8" sqref="B8"/>
    </sheetView>
  </sheetViews>
  <sheetFormatPr defaultRowHeight="14.4" x14ac:dyDescent="0.3"/>
  <cols>
    <col min="5" max="5" width="7.88671875" customWidth="1"/>
    <col min="7" max="7" width="11.33203125" customWidth="1"/>
  </cols>
  <sheetData>
    <row r="1" spans="1:8" x14ac:dyDescent="0.3">
      <c r="A1" s="1" t="s">
        <v>56</v>
      </c>
    </row>
    <row r="2" spans="1:8" x14ac:dyDescent="0.3">
      <c r="A2" s="12" t="s">
        <v>54</v>
      </c>
      <c r="B2" s="13">
        <v>3</v>
      </c>
      <c r="C2" s="13">
        <v>3</v>
      </c>
      <c r="F2" s="27" t="s">
        <v>82</v>
      </c>
      <c r="G2" s="26" t="s">
        <v>81</v>
      </c>
    </row>
    <row r="3" spans="1:8" x14ac:dyDescent="0.3">
      <c r="B3" s="4" t="s">
        <v>0</v>
      </c>
      <c r="C3" s="4" t="s">
        <v>7</v>
      </c>
      <c r="E3" s="14" t="s">
        <v>61</v>
      </c>
      <c r="F3" s="27">
        <f>SUM(H6:H11)</f>
        <v>-7.4936257200047196</v>
      </c>
      <c r="G3" t="s">
        <v>80</v>
      </c>
    </row>
    <row r="4" spans="1:8" x14ac:dyDescent="0.3">
      <c r="B4">
        <v>0.21636909545530314</v>
      </c>
      <c r="C4">
        <v>2</v>
      </c>
    </row>
    <row r="5" spans="1:8" ht="43.8" customHeight="1" x14ac:dyDescent="0.3">
      <c r="B5" s="2">
        <v>1</v>
      </c>
      <c r="C5" s="2" t="s">
        <v>104</v>
      </c>
      <c r="D5" s="1" t="s">
        <v>7</v>
      </c>
      <c r="E5" s="1" t="s">
        <v>1</v>
      </c>
      <c r="F5" s="2" t="s">
        <v>8</v>
      </c>
      <c r="G5" s="2" t="s">
        <v>9</v>
      </c>
      <c r="H5" s="2" t="s">
        <v>10</v>
      </c>
    </row>
    <row r="6" spans="1:8" ht="15.6" x14ac:dyDescent="0.3">
      <c r="B6" s="48">
        <v>1</v>
      </c>
      <c r="C6" s="48">
        <v>5</v>
      </c>
      <c r="D6">
        <v>1</v>
      </c>
      <c r="E6">
        <v>0</v>
      </c>
      <c r="F6" s="3">
        <f>$B$4*B6+$C$4*D6</f>
        <v>2.216369095455303</v>
      </c>
      <c r="G6" s="3">
        <f>EXP(F6)/(1+EXP(F6))</f>
        <v>0.90170986062417147</v>
      </c>
      <c r="H6">
        <f>IFERROR(E6*LN(G6)+(1-E6)*LN(1-G6),0)</f>
        <v>-2.3198315683984134</v>
      </c>
    </row>
    <row r="7" spans="1:8" ht="15.6" x14ac:dyDescent="0.3">
      <c r="B7" s="48">
        <v>1</v>
      </c>
      <c r="C7" s="48">
        <v>6</v>
      </c>
      <c r="D7">
        <v>1</v>
      </c>
      <c r="E7">
        <v>0</v>
      </c>
      <c r="F7" s="3">
        <f t="shared" ref="F7:F11" si="0">$B$4*B7+$C$4*D7</f>
        <v>2.216369095455303</v>
      </c>
      <c r="G7" s="3">
        <f>EXP(F7)/(1+EXP(F7))</f>
        <v>0.90170986062417147</v>
      </c>
      <c r="H7">
        <f t="shared" ref="H7:H11" si="1">IFERROR(E7*LN(G7)+(1-E7)*LN(1-G7),0)</f>
        <v>-2.3198315683984134</v>
      </c>
    </row>
    <row r="8" spans="1:8" ht="15.6" x14ac:dyDescent="0.3">
      <c r="B8" s="48">
        <v>3</v>
      </c>
      <c r="C8" s="48">
        <v>7</v>
      </c>
      <c r="D8">
        <v>1</v>
      </c>
      <c r="E8">
        <v>0</v>
      </c>
      <c r="F8" s="3">
        <f t="shared" si="0"/>
        <v>2.6491072863659095</v>
      </c>
      <c r="G8" s="3">
        <f t="shared" ref="G8:G11" si="2">EXP(F8)/(1+EXP(F8))</f>
        <v>0.93395594726319042</v>
      </c>
      <c r="H8">
        <f t="shared" si="1"/>
        <v>-2.7174332939026407</v>
      </c>
    </row>
    <row r="9" spans="1:8" ht="15.6" x14ac:dyDescent="0.3">
      <c r="B9" s="48">
        <v>4</v>
      </c>
      <c r="C9" s="48">
        <v>25</v>
      </c>
      <c r="D9">
        <v>1</v>
      </c>
      <c r="E9">
        <v>1</v>
      </c>
      <c r="F9" s="3">
        <f t="shared" si="0"/>
        <v>2.8654763818212126</v>
      </c>
      <c r="G9" s="3">
        <f t="shared" si="2"/>
        <v>0.94611318512101261</v>
      </c>
      <c r="H9">
        <f t="shared" si="1"/>
        <v>-5.5393071081972459E-2</v>
      </c>
    </row>
    <row r="10" spans="1:8" ht="15.6" x14ac:dyDescent="0.3">
      <c r="B10" s="48">
        <v>5</v>
      </c>
      <c r="C10" s="48">
        <v>16</v>
      </c>
      <c r="D10">
        <v>1</v>
      </c>
      <c r="E10">
        <v>1</v>
      </c>
      <c r="F10" s="3">
        <f t="shared" si="0"/>
        <v>3.0818454772765156</v>
      </c>
      <c r="G10" s="3">
        <f t="shared" si="2"/>
        <v>0.95613764624064335</v>
      </c>
      <c r="H10">
        <f t="shared" si="1"/>
        <v>-4.4853394871798957E-2</v>
      </c>
    </row>
    <row r="11" spans="1:8" ht="15.6" x14ac:dyDescent="0.3">
      <c r="B11" s="48">
        <v>6</v>
      </c>
      <c r="C11" s="48">
        <v>22.5</v>
      </c>
      <c r="D11">
        <v>1</v>
      </c>
      <c r="E11">
        <v>1</v>
      </c>
      <c r="F11" s="3">
        <f t="shared" si="0"/>
        <v>3.2982145727318191</v>
      </c>
      <c r="G11" s="3">
        <f t="shared" si="2"/>
        <v>0.96436750925904013</v>
      </c>
      <c r="H11">
        <f t="shared" si="1"/>
        <v>-3.62828233514799E-2</v>
      </c>
    </row>
    <row r="12" spans="1:8" x14ac:dyDescent="0.3">
      <c r="A12" s="47"/>
      <c r="B12" s="47"/>
      <c r="C12" s="4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zoomScale="81" zoomScaleNormal="81" workbookViewId="0">
      <selection activeCell="A7" sqref="A7"/>
    </sheetView>
  </sheetViews>
  <sheetFormatPr defaultRowHeight="17.399999999999999" customHeight="1" x14ac:dyDescent="0.3"/>
  <cols>
    <col min="1" max="1" width="12.21875" customWidth="1"/>
    <col min="2" max="2" width="8.44140625" customWidth="1"/>
    <col min="3" max="3" width="8.77734375" bestFit="1" customWidth="1"/>
    <col min="4" max="4" width="9.33203125" customWidth="1"/>
    <col min="5" max="5" width="17.5546875" customWidth="1"/>
    <col min="6" max="6" width="19.6640625" customWidth="1"/>
    <col min="7" max="7" width="13.33203125" customWidth="1"/>
    <col min="9" max="9" width="9.44140625" customWidth="1"/>
    <col min="10" max="10" width="9.77734375" customWidth="1"/>
  </cols>
  <sheetData>
    <row r="1" spans="1:21" ht="17.399999999999999" customHeight="1" x14ac:dyDescent="0.3">
      <c r="A1" s="1" t="s">
        <v>60</v>
      </c>
    </row>
    <row r="2" spans="1:21" ht="17.399999999999999" customHeight="1" x14ac:dyDescent="0.3">
      <c r="A2" s="1" t="s">
        <v>55</v>
      </c>
    </row>
    <row r="3" spans="1:21" ht="17.399999999999999" customHeight="1" x14ac:dyDescent="0.3">
      <c r="A3" t="s">
        <v>0</v>
      </c>
      <c r="B3">
        <v>0.5</v>
      </c>
      <c r="C3">
        <v>0.75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ht="17.399999999999999" customHeight="1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6" spans="1:21" ht="17.399999999999999" customHeight="1" x14ac:dyDescent="0.3">
      <c r="A6" s="1" t="s">
        <v>2</v>
      </c>
      <c r="B6" s="1" t="s">
        <v>0</v>
      </c>
      <c r="C6" s="1" t="s">
        <v>1</v>
      </c>
      <c r="D6" s="1" t="s">
        <v>3</v>
      </c>
      <c r="E6" s="2" t="s">
        <v>4</v>
      </c>
      <c r="F6" t="s">
        <v>5</v>
      </c>
      <c r="G6" s="1" t="s">
        <v>6</v>
      </c>
      <c r="H6">
        <f>IFERROR('Data + Solution (4)'!G57*LN(G6)+(1-#REF!)*LN(1-G6),0)</f>
        <v>0</v>
      </c>
    </row>
    <row r="7" spans="1:21" ht="17.399999999999999" customHeight="1" x14ac:dyDescent="0.3">
      <c r="A7">
        <v>1</v>
      </c>
      <c r="B7" s="3">
        <v>0.5</v>
      </c>
      <c r="C7">
        <v>0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ht="17.399999999999999" customHeight="1" x14ac:dyDescent="0.3">
      <c r="A8">
        <v>2</v>
      </c>
      <c r="B8" s="3">
        <v>0.75</v>
      </c>
      <c r="C8">
        <v>0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ht="17.399999999999999" customHeight="1" x14ac:dyDescent="0.3">
      <c r="A9">
        <v>3</v>
      </c>
      <c r="B9" s="3">
        <v>1</v>
      </c>
      <c r="C9">
        <v>0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ht="17.399999999999999" customHeight="1" x14ac:dyDescent="0.3">
      <c r="A10">
        <v>4</v>
      </c>
      <c r="B10" s="3">
        <v>1.25</v>
      </c>
      <c r="C10">
        <v>0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ht="17.399999999999999" customHeight="1" x14ac:dyDescent="0.3">
      <c r="A11">
        <v>5</v>
      </c>
      <c r="B11" s="3">
        <v>1.5</v>
      </c>
      <c r="C11">
        <v>0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ht="17.399999999999999" customHeight="1" x14ac:dyDescent="0.3">
      <c r="A12">
        <v>6</v>
      </c>
      <c r="B12" s="3">
        <v>1.75</v>
      </c>
      <c r="C12">
        <v>0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ht="17.399999999999999" customHeight="1" x14ac:dyDescent="0.3">
      <c r="A13">
        <v>7</v>
      </c>
      <c r="B13" s="3">
        <v>1.75</v>
      </c>
      <c r="C13">
        <v>1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ht="17.399999999999999" customHeight="1" x14ac:dyDescent="0.3">
      <c r="A14">
        <v>8</v>
      </c>
      <c r="B14" s="3">
        <v>2</v>
      </c>
      <c r="C14">
        <v>0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ht="17.399999999999999" customHeight="1" x14ac:dyDescent="0.3">
      <c r="A15">
        <v>9</v>
      </c>
      <c r="B15" s="3">
        <v>2.25</v>
      </c>
      <c r="C15">
        <v>1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ht="17.399999999999999" customHeight="1" x14ac:dyDescent="0.3">
      <c r="A16">
        <v>10</v>
      </c>
      <c r="B16" s="3">
        <v>2.5</v>
      </c>
      <c r="C16">
        <v>0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ht="17.399999999999999" customHeight="1" x14ac:dyDescent="0.3">
      <c r="A17">
        <v>11</v>
      </c>
      <c r="B17" s="3">
        <v>2.75</v>
      </c>
      <c r="C17">
        <v>1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ht="17.399999999999999" customHeight="1" x14ac:dyDescent="0.3">
      <c r="A18">
        <v>12</v>
      </c>
      <c r="B18" s="3">
        <v>3</v>
      </c>
      <c r="C18">
        <v>0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ht="17.399999999999999" customHeight="1" x14ac:dyDescent="0.3">
      <c r="A19">
        <v>13</v>
      </c>
      <c r="B19" s="3">
        <v>3.25</v>
      </c>
      <c r="C19">
        <v>1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ht="17.399999999999999" customHeight="1" x14ac:dyDescent="0.3">
      <c r="A20">
        <v>14</v>
      </c>
      <c r="B20" s="3">
        <v>3.5</v>
      </c>
      <c r="C20">
        <v>0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ht="17.399999999999999" customHeight="1" x14ac:dyDescent="0.3">
      <c r="A21">
        <v>15</v>
      </c>
      <c r="B21" s="3">
        <v>4</v>
      </c>
      <c r="C21">
        <v>1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ht="17.399999999999999" customHeight="1" x14ac:dyDescent="0.3">
      <c r="A22">
        <v>16</v>
      </c>
      <c r="B22" s="3">
        <v>4.25</v>
      </c>
      <c r="C22">
        <v>1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ht="17.399999999999999" customHeight="1" x14ac:dyDescent="0.3">
      <c r="A23">
        <v>17</v>
      </c>
      <c r="B23" s="3">
        <v>4.5</v>
      </c>
      <c r="C23">
        <v>1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ht="17.399999999999999" customHeight="1" x14ac:dyDescent="0.3">
      <c r="A24">
        <v>18</v>
      </c>
      <c r="B24" s="3">
        <v>4.75</v>
      </c>
      <c r="C24">
        <v>1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ht="17.399999999999999" customHeight="1" x14ac:dyDescent="0.3">
      <c r="A25">
        <v>19</v>
      </c>
      <c r="B25" s="3">
        <v>5</v>
      </c>
      <c r="C25">
        <v>1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ht="17.399999999999999" customHeight="1" x14ac:dyDescent="0.3">
      <c r="A26">
        <v>20</v>
      </c>
      <c r="B26" s="3">
        <v>5.5</v>
      </c>
      <c r="C26">
        <v>1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9" spans="1:7" ht="17.399999999999999" customHeight="1" x14ac:dyDescent="0.3">
      <c r="A29" s="1" t="s">
        <v>2</v>
      </c>
      <c r="B29" s="1" t="s">
        <v>0</v>
      </c>
      <c r="C29" s="1" t="s">
        <v>1</v>
      </c>
      <c r="D29" s="1" t="s">
        <v>3</v>
      </c>
      <c r="E29" s="2" t="s">
        <v>4</v>
      </c>
      <c r="F29" t="s">
        <v>5</v>
      </c>
      <c r="G29" s="1" t="s">
        <v>6</v>
      </c>
    </row>
    <row r="30" spans="1:7" ht="17.399999999999999" customHeight="1" x14ac:dyDescent="0.3">
      <c r="A30">
        <v>1</v>
      </c>
      <c r="B30" s="3">
        <v>1.75</v>
      </c>
      <c r="C30">
        <v>1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ht="17.399999999999999" customHeight="1" x14ac:dyDescent="0.3">
      <c r="A31">
        <v>2</v>
      </c>
      <c r="B31" s="3">
        <v>2.25</v>
      </c>
      <c r="C31">
        <v>1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ht="17.399999999999999" customHeight="1" x14ac:dyDescent="0.3">
      <c r="A32">
        <v>3</v>
      </c>
      <c r="B32" s="3">
        <v>2.75</v>
      </c>
      <c r="C32">
        <v>1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ht="17.399999999999999" customHeight="1" x14ac:dyDescent="0.3">
      <c r="A33">
        <v>4</v>
      </c>
      <c r="B33" s="3">
        <v>3.25</v>
      </c>
      <c r="C33">
        <v>1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ht="17.399999999999999" customHeight="1" x14ac:dyDescent="0.3">
      <c r="A34">
        <v>5</v>
      </c>
      <c r="B34" s="3">
        <v>4</v>
      </c>
      <c r="C34">
        <v>1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ht="17.399999999999999" customHeight="1" x14ac:dyDescent="0.3">
      <c r="A35">
        <v>6</v>
      </c>
      <c r="B35" s="3">
        <v>4.25</v>
      </c>
      <c r="C35">
        <v>1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ht="17.399999999999999" customHeight="1" x14ac:dyDescent="0.3">
      <c r="A36">
        <v>7</v>
      </c>
      <c r="B36" s="3">
        <v>4.5</v>
      </c>
      <c r="C36">
        <v>1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ht="17.399999999999999" customHeight="1" x14ac:dyDescent="0.3">
      <c r="A37">
        <v>8</v>
      </c>
      <c r="B37" s="3">
        <v>4.75</v>
      </c>
      <c r="C37">
        <v>1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ht="17.399999999999999" customHeight="1" x14ac:dyDescent="0.3">
      <c r="A38">
        <v>9</v>
      </c>
      <c r="B38" s="3">
        <v>5</v>
      </c>
      <c r="C38">
        <v>1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ht="17.399999999999999" customHeight="1" x14ac:dyDescent="0.3">
      <c r="A39">
        <v>10</v>
      </c>
      <c r="B39" s="3">
        <v>5.5</v>
      </c>
      <c r="C39">
        <v>1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ht="17.399999999999999" customHeight="1" x14ac:dyDescent="0.3">
      <c r="A40">
        <v>11</v>
      </c>
      <c r="B40" s="3">
        <v>0.5</v>
      </c>
      <c r="C40">
        <v>0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ht="17.399999999999999" customHeight="1" x14ac:dyDescent="0.3">
      <c r="A41">
        <v>12</v>
      </c>
      <c r="B41" s="3">
        <v>0.75</v>
      </c>
      <c r="C41">
        <v>0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ht="17.399999999999999" customHeight="1" x14ac:dyDescent="0.3">
      <c r="A42">
        <v>13</v>
      </c>
      <c r="B42" s="3">
        <v>1</v>
      </c>
      <c r="C42">
        <v>0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ht="17.399999999999999" customHeight="1" x14ac:dyDescent="0.3">
      <c r="A43">
        <v>14</v>
      </c>
      <c r="B43" s="3">
        <v>1.25</v>
      </c>
      <c r="C43">
        <v>0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ht="17.399999999999999" customHeight="1" x14ac:dyDescent="0.3">
      <c r="A44">
        <v>15</v>
      </c>
      <c r="B44" s="3">
        <v>1.5</v>
      </c>
      <c r="C44">
        <v>0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ht="17.399999999999999" customHeight="1" x14ac:dyDescent="0.3">
      <c r="A45">
        <v>16</v>
      </c>
      <c r="B45" s="3">
        <v>1.75</v>
      </c>
      <c r="C45">
        <v>0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ht="17.399999999999999" customHeight="1" x14ac:dyDescent="0.3">
      <c r="A46">
        <v>17</v>
      </c>
      <c r="B46" s="3">
        <v>2</v>
      </c>
      <c r="C46">
        <v>0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ht="17.399999999999999" customHeight="1" x14ac:dyDescent="0.3">
      <c r="A47">
        <v>18</v>
      </c>
      <c r="B47" s="3">
        <v>2.5</v>
      </c>
      <c r="C47">
        <v>0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ht="17.399999999999999" customHeight="1" x14ac:dyDescent="0.3">
      <c r="A48">
        <v>19</v>
      </c>
      <c r="B48" s="3">
        <v>3</v>
      </c>
      <c r="C48">
        <v>0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ht="17.399999999999999" customHeight="1" x14ac:dyDescent="0.3">
      <c r="A49">
        <v>20</v>
      </c>
      <c r="B49" s="3">
        <v>3.5</v>
      </c>
      <c r="C49">
        <v>0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ht="17.399999999999999" customHeight="1" x14ac:dyDescent="0.3">
      <c r="B50" s="3"/>
    </row>
    <row r="51" spans="1:10" ht="17.399999999999999" customHeight="1" x14ac:dyDescent="0.3">
      <c r="A51" s="1" t="s">
        <v>56</v>
      </c>
    </row>
    <row r="52" spans="1:10" ht="17.399999999999999" customHeight="1" x14ac:dyDescent="0.3">
      <c r="A52" s="12" t="s">
        <v>54</v>
      </c>
      <c r="B52" s="13">
        <v>3</v>
      </c>
      <c r="C52" s="13">
        <v>3</v>
      </c>
      <c r="F52" s="27" t="s">
        <v>82</v>
      </c>
      <c r="G52" s="26" t="s">
        <v>81</v>
      </c>
      <c r="H52" s="26"/>
    </row>
    <row r="53" spans="1:10" ht="17.399999999999999" customHeight="1" x14ac:dyDescent="0.3">
      <c r="B53" s="4" t="s">
        <v>0</v>
      </c>
      <c r="C53" s="4" t="s">
        <v>7</v>
      </c>
      <c r="E53" s="14" t="s">
        <v>61</v>
      </c>
      <c r="F53" s="27">
        <f>SUM(G57:G76)</f>
        <v>-8.0298784643447227</v>
      </c>
      <c r="G53" t="s">
        <v>80</v>
      </c>
    </row>
    <row r="54" spans="1:10" ht="17.399999999999999" customHeight="1" x14ac:dyDescent="0.3">
      <c r="B54">
        <v>1.5046454038370971</v>
      </c>
      <c r="C54">
        <v>-4.0777135611957496</v>
      </c>
    </row>
    <row r="56" spans="1:10" ht="17.399999999999999" customHeight="1" x14ac:dyDescent="0.3">
      <c r="A56" s="1" t="s">
        <v>2</v>
      </c>
      <c r="B56" s="1" t="s">
        <v>0</v>
      </c>
      <c r="C56" s="1" t="s">
        <v>7</v>
      </c>
      <c r="D56" s="1" t="s">
        <v>1</v>
      </c>
      <c r="E56" s="1" t="s">
        <v>8</v>
      </c>
      <c r="F56" s="2" t="s">
        <v>9</v>
      </c>
      <c r="G56" s="2" t="s">
        <v>10</v>
      </c>
      <c r="J56" s="4"/>
    </row>
    <row r="57" spans="1:10" ht="17.399999999999999" customHeight="1" x14ac:dyDescent="0.3">
      <c r="A57">
        <v>1</v>
      </c>
      <c r="B57" s="3">
        <v>1.75</v>
      </c>
      <c r="C57">
        <v>1</v>
      </c>
      <c r="D57">
        <v>1</v>
      </c>
      <c r="E57" s="3">
        <f>SUMPRODUCT($B$54:$C$54,B57:C57)</f>
        <v>-1.4445841044808296</v>
      </c>
      <c r="F57" s="3">
        <f>EXP(E57)/(1+EXP(E57))</f>
        <v>0.19083647730188802</v>
      </c>
      <c r="G57">
        <f>IFERROR(D57*LN(F57)+(1-D57)*LN(1-F57),0)</f>
        <v>-1.6563383574131711</v>
      </c>
      <c r="H57" s="3"/>
    </row>
    <row r="58" spans="1:10" ht="17.399999999999999" customHeight="1" x14ac:dyDescent="0.3">
      <c r="A58">
        <v>2</v>
      </c>
      <c r="B58" s="3">
        <v>2.25</v>
      </c>
      <c r="C58">
        <v>1</v>
      </c>
      <c r="D58">
        <v>1</v>
      </c>
      <c r="E58" s="3">
        <f t="shared" ref="E58:E75" si="6">SUMPRODUCT($B$54:$C$54,B58:C58)</f>
        <v>-0.69226140256228108</v>
      </c>
      <c r="F58" s="3">
        <f t="shared" ref="F58:F76" si="7">EXP(E58)/(1+EXP(E58))</f>
        <v>0.33353020193914446</v>
      </c>
      <c r="G58">
        <f t="shared" ref="G58:G76" si="8">IFERROR(D58*LN(F58)+(1-D58)*LN(1-F58),0)</f>
        <v>-1.0980218571896518</v>
      </c>
    </row>
    <row r="59" spans="1:10" ht="17.399999999999999" customHeight="1" x14ac:dyDescent="0.3">
      <c r="A59">
        <v>3</v>
      </c>
      <c r="B59" s="3">
        <v>2.75</v>
      </c>
      <c r="C59">
        <v>1</v>
      </c>
      <c r="D59">
        <v>1</v>
      </c>
      <c r="E59" s="3">
        <f t="shared" si="6"/>
        <v>6.0061299356267916E-2</v>
      </c>
      <c r="F59" s="3">
        <f t="shared" si="7"/>
        <v>0.51501081266031412</v>
      </c>
      <c r="G59">
        <f t="shared" si="8"/>
        <v>-0.66356738308188179</v>
      </c>
    </row>
    <row r="60" spans="1:10" ht="17.399999999999999" customHeight="1" x14ac:dyDescent="0.3">
      <c r="A60">
        <v>4</v>
      </c>
      <c r="B60" s="3">
        <v>3.25</v>
      </c>
      <c r="C60">
        <v>1</v>
      </c>
      <c r="D60">
        <v>1</v>
      </c>
      <c r="E60" s="3">
        <f t="shared" si="6"/>
        <v>0.81238400127481558</v>
      </c>
      <c r="F60" s="3">
        <f t="shared" si="7"/>
        <v>0.69261728772261422</v>
      </c>
      <c r="G60">
        <f t="shared" si="8"/>
        <v>-0.367277686709366</v>
      </c>
    </row>
    <row r="61" spans="1:10" ht="17.399999999999999" customHeight="1" x14ac:dyDescent="0.3">
      <c r="A61">
        <v>5</v>
      </c>
      <c r="B61" s="3">
        <v>4</v>
      </c>
      <c r="C61">
        <v>1</v>
      </c>
      <c r="D61">
        <v>1</v>
      </c>
      <c r="E61" s="3">
        <f>SUMPRODUCT($B$54:$C$54,B61:C61)</f>
        <v>1.9408680541526389</v>
      </c>
      <c r="F61" s="3">
        <f t="shared" si="7"/>
        <v>0.87444747733868666</v>
      </c>
      <c r="G61">
        <f t="shared" si="8"/>
        <v>-0.13416304654593628</v>
      </c>
    </row>
    <row r="62" spans="1:10" ht="17.399999999999999" customHeight="1" x14ac:dyDescent="0.3">
      <c r="A62">
        <v>6</v>
      </c>
      <c r="B62" s="3">
        <v>4.25</v>
      </c>
      <c r="C62">
        <v>1</v>
      </c>
      <c r="D62">
        <v>1</v>
      </c>
      <c r="E62" s="3">
        <f t="shared" si="6"/>
        <v>2.3170294051119127</v>
      </c>
      <c r="F62" s="3">
        <f t="shared" si="7"/>
        <v>0.91027762093738696</v>
      </c>
      <c r="G62">
        <f t="shared" si="8"/>
        <v>-9.4005648044884968E-2</v>
      </c>
    </row>
    <row r="63" spans="1:10" ht="17.399999999999999" customHeight="1" x14ac:dyDescent="0.3">
      <c r="A63">
        <v>7</v>
      </c>
      <c r="B63" s="3">
        <v>4.5</v>
      </c>
      <c r="C63">
        <v>1</v>
      </c>
      <c r="D63">
        <v>1</v>
      </c>
      <c r="E63" s="3">
        <f t="shared" si="6"/>
        <v>2.6931907560711874</v>
      </c>
      <c r="F63" s="3">
        <f t="shared" si="7"/>
        <v>0.93662364834935996</v>
      </c>
      <c r="G63">
        <f t="shared" si="8"/>
        <v>-6.5473733406286663E-2</v>
      </c>
    </row>
    <row r="64" spans="1:10" ht="17.399999999999999" customHeight="1" x14ac:dyDescent="0.3">
      <c r="A64">
        <v>8</v>
      </c>
      <c r="B64" s="3">
        <v>4.75</v>
      </c>
      <c r="C64">
        <v>1</v>
      </c>
      <c r="D64">
        <v>1</v>
      </c>
      <c r="E64" s="3">
        <f t="shared" si="6"/>
        <v>3.0693521070304621</v>
      </c>
      <c r="F64" s="3">
        <f t="shared" si="7"/>
        <v>0.95561069761996376</v>
      </c>
      <c r="G64">
        <f t="shared" si="8"/>
        <v>-4.5404668930141355E-2</v>
      </c>
    </row>
    <row r="65" spans="1:10" ht="17.399999999999999" customHeight="1" x14ac:dyDescent="0.3">
      <c r="A65">
        <v>9</v>
      </c>
      <c r="B65" s="3">
        <v>5</v>
      </c>
      <c r="C65">
        <v>1</v>
      </c>
      <c r="D65">
        <v>1</v>
      </c>
      <c r="E65" s="3">
        <f t="shared" si="6"/>
        <v>3.445513457989736</v>
      </c>
      <c r="F65" s="3">
        <f t="shared" si="7"/>
        <v>0.96909706032958287</v>
      </c>
      <c r="G65">
        <f t="shared" si="8"/>
        <v>-3.1390506648789569E-2</v>
      </c>
    </row>
    <row r="66" spans="1:10" ht="17.399999999999999" customHeight="1" x14ac:dyDescent="0.3">
      <c r="A66">
        <v>10</v>
      </c>
      <c r="B66" s="3">
        <v>5.5</v>
      </c>
      <c r="C66">
        <v>1</v>
      </c>
      <c r="D66">
        <v>1</v>
      </c>
      <c r="E66" s="3">
        <f t="shared" si="6"/>
        <v>4.1978361599082854</v>
      </c>
      <c r="F66" s="3">
        <f t="shared" si="7"/>
        <v>0.98519443887829894</v>
      </c>
      <c r="G66">
        <f t="shared" si="8"/>
        <v>-1.491625741439453E-2</v>
      </c>
    </row>
    <row r="67" spans="1:10" ht="17.399999999999999" customHeight="1" x14ac:dyDescent="0.3">
      <c r="A67">
        <v>11</v>
      </c>
      <c r="B67" s="3">
        <v>0.5</v>
      </c>
      <c r="C67">
        <v>1</v>
      </c>
      <c r="D67">
        <v>0</v>
      </c>
      <c r="E67" s="3">
        <f t="shared" si="6"/>
        <v>-3.325390859277201</v>
      </c>
      <c r="F67" s="3">
        <f t="shared" si="7"/>
        <v>3.4710331206488677E-2</v>
      </c>
      <c r="G67">
        <f t="shared" si="8"/>
        <v>-3.5327047771071617E-2</v>
      </c>
    </row>
    <row r="68" spans="1:10" ht="17.399999999999999" customHeight="1" x14ac:dyDescent="0.3">
      <c r="A68">
        <v>12</v>
      </c>
      <c r="B68" s="3">
        <v>0.75</v>
      </c>
      <c r="C68">
        <v>1</v>
      </c>
      <c r="D68">
        <v>0</v>
      </c>
      <c r="E68" s="3">
        <f t="shared" si="6"/>
        <v>-2.9492295083179267</v>
      </c>
      <c r="F68" s="3">
        <f t="shared" si="7"/>
        <v>4.9772939781908457E-2</v>
      </c>
      <c r="G68">
        <f t="shared" si="8"/>
        <v>-5.1054312190184963E-2</v>
      </c>
    </row>
    <row r="69" spans="1:10" ht="17.399999999999999" customHeight="1" x14ac:dyDescent="0.3">
      <c r="A69">
        <v>13</v>
      </c>
      <c r="B69" s="3">
        <v>1</v>
      </c>
      <c r="C69">
        <v>1</v>
      </c>
      <c r="D69">
        <v>0</v>
      </c>
      <c r="E69" s="3">
        <f t="shared" si="6"/>
        <v>-2.5730681573586525</v>
      </c>
      <c r="F69" s="3">
        <f t="shared" si="7"/>
        <v>7.0891949713838609E-2</v>
      </c>
      <c r="G69">
        <f t="shared" si="8"/>
        <v>-7.3530238765625491E-2</v>
      </c>
    </row>
    <row r="70" spans="1:10" ht="17.399999999999999" customHeight="1" x14ac:dyDescent="0.3">
      <c r="A70">
        <v>14</v>
      </c>
      <c r="B70" s="3">
        <v>1.25</v>
      </c>
      <c r="C70">
        <v>1</v>
      </c>
      <c r="D70">
        <v>0</v>
      </c>
      <c r="E70" s="3">
        <f t="shared" si="6"/>
        <v>-2.1969068063993782</v>
      </c>
      <c r="F70" s="3">
        <f t="shared" si="7"/>
        <v>0.10002860301975838</v>
      </c>
      <c r="G70">
        <f t="shared" si="8"/>
        <v>-0.10539229729592205</v>
      </c>
    </row>
    <row r="71" spans="1:10" ht="17.399999999999999" customHeight="1" x14ac:dyDescent="0.3">
      <c r="A71">
        <v>15</v>
      </c>
      <c r="B71" s="3">
        <v>1.5</v>
      </c>
      <c r="C71">
        <v>1</v>
      </c>
      <c r="D71">
        <v>0</v>
      </c>
      <c r="E71" s="3">
        <f t="shared" si="6"/>
        <v>-1.8207454554401039</v>
      </c>
      <c r="F71" s="3">
        <f t="shared" si="7"/>
        <v>0.13934444826201264</v>
      </c>
      <c r="G71">
        <f t="shared" si="8"/>
        <v>-0.15006091065161883</v>
      </c>
    </row>
    <row r="72" spans="1:10" ht="17.399999999999999" customHeight="1" x14ac:dyDescent="0.3">
      <c r="A72">
        <v>16</v>
      </c>
      <c r="B72" s="3">
        <v>1.75</v>
      </c>
      <c r="C72">
        <v>1</v>
      </c>
      <c r="D72">
        <v>0</v>
      </c>
      <c r="E72" s="3">
        <f t="shared" si="6"/>
        <v>-1.4445841044808296</v>
      </c>
      <c r="F72" s="3">
        <f t="shared" si="7"/>
        <v>0.19083647730188802</v>
      </c>
      <c r="G72">
        <f t="shared" si="8"/>
        <v>-0.21175425293234149</v>
      </c>
    </row>
    <row r="73" spans="1:10" ht="17.399999999999999" customHeight="1" x14ac:dyDescent="0.3">
      <c r="A73">
        <v>17</v>
      </c>
      <c r="B73" s="3">
        <v>2</v>
      </c>
      <c r="C73">
        <v>1</v>
      </c>
      <c r="D73">
        <v>0</v>
      </c>
      <c r="E73" s="3">
        <f t="shared" si="6"/>
        <v>-1.0684227535215554</v>
      </c>
      <c r="F73" s="3">
        <f t="shared" si="7"/>
        <v>0.25570314853942872</v>
      </c>
      <c r="G73">
        <f t="shared" si="8"/>
        <v>-0.29531532982732706</v>
      </c>
    </row>
    <row r="74" spans="1:10" ht="17.399999999999999" customHeight="1" x14ac:dyDescent="0.3">
      <c r="A74">
        <v>18</v>
      </c>
      <c r="B74" s="3">
        <v>2.5</v>
      </c>
      <c r="C74">
        <v>1</v>
      </c>
      <c r="D74">
        <v>0</v>
      </c>
      <c r="E74" s="3">
        <f t="shared" si="6"/>
        <v>-0.3161000516030068</v>
      </c>
      <c r="F74" s="3">
        <f t="shared" si="7"/>
        <v>0.4216264880774156</v>
      </c>
      <c r="G74">
        <f t="shared" si="8"/>
        <v>-0.54753540461744143</v>
      </c>
    </row>
    <row r="75" spans="1:10" ht="17.399999999999999" customHeight="1" x14ac:dyDescent="0.3">
      <c r="A75">
        <v>19</v>
      </c>
      <c r="B75" s="3">
        <v>3</v>
      </c>
      <c r="C75">
        <v>1</v>
      </c>
      <c r="D75">
        <v>0</v>
      </c>
      <c r="E75" s="3">
        <f t="shared" si="6"/>
        <v>0.43622265031554175</v>
      </c>
      <c r="F75" s="3">
        <f>EXP(E75)/(1+EXP(E75))</f>
        <v>0.60735859678489357</v>
      </c>
      <c r="G75">
        <f t="shared" si="8"/>
        <v>-0.93485854367037124</v>
      </c>
    </row>
    <row r="76" spans="1:10" ht="17.399999999999999" customHeight="1" x14ac:dyDescent="0.3">
      <c r="A76">
        <v>20</v>
      </c>
      <c r="B76" s="3">
        <v>3.5</v>
      </c>
      <c r="C76">
        <v>1</v>
      </c>
      <c r="D76">
        <v>0</v>
      </c>
      <c r="E76" s="3">
        <f>SUMPRODUCT($B$54:$C$54,B76:C76)</f>
        <v>1.1885453522340903</v>
      </c>
      <c r="F76" s="3">
        <f t="shared" si="7"/>
        <v>0.76648080069247904</v>
      </c>
      <c r="G76">
        <f t="shared" si="8"/>
        <v>-1.4544909812383151</v>
      </c>
    </row>
    <row r="77" spans="1:10" ht="17.399999999999999" customHeight="1" x14ac:dyDescent="0.3">
      <c r="A77" s="1" t="s">
        <v>57</v>
      </c>
      <c r="B77" s="16">
        <v>2</v>
      </c>
      <c r="E77" s="3"/>
      <c r="F77" s="3"/>
      <c r="H77" s="1" t="s">
        <v>64</v>
      </c>
      <c r="J77" s="18">
        <f>0.2346*B77- 0.1539</f>
        <v>0.31530000000000002</v>
      </c>
    </row>
    <row r="78" spans="1:10" ht="17.399999999999999" customHeight="1" x14ac:dyDescent="0.3">
      <c r="B78" s="16">
        <v>4</v>
      </c>
      <c r="E78" s="3"/>
      <c r="F78" s="3"/>
      <c r="J78" s="18">
        <f t="shared" ref="J78:J85" si="9">0.2346*B78- 0.1539</f>
        <v>0.78449999999999998</v>
      </c>
    </row>
    <row r="79" spans="1:10" ht="17.399999999999999" customHeight="1" x14ac:dyDescent="0.3">
      <c r="B79" s="16">
        <v>3</v>
      </c>
      <c r="E79" s="3"/>
      <c r="F79" s="3"/>
      <c r="J79" s="18">
        <f t="shared" si="9"/>
        <v>0.54989999999999994</v>
      </c>
    </row>
    <row r="80" spans="1:10" ht="17.399999999999999" customHeight="1" x14ac:dyDescent="0.3">
      <c r="B80" s="16">
        <v>5</v>
      </c>
      <c r="E80" s="3"/>
      <c r="F80" s="3"/>
      <c r="J80" s="19">
        <f t="shared" si="9"/>
        <v>1.0191000000000001</v>
      </c>
    </row>
    <row r="81" spans="1:10" ht="17.399999999999999" customHeight="1" x14ac:dyDescent="0.3">
      <c r="B81" s="16">
        <v>10</v>
      </c>
      <c r="E81" s="3"/>
      <c r="F81" s="3"/>
      <c r="J81" s="19">
        <f t="shared" si="9"/>
        <v>2.1920999999999999</v>
      </c>
    </row>
    <row r="82" spans="1:10" ht="17.399999999999999" customHeight="1" x14ac:dyDescent="0.3">
      <c r="B82" s="16">
        <v>15</v>
      </c>
      <c r="E82" s="3"/>
      <c r="F82" s="3"/>
      <c r="J82" s="19">
        <f t="shared" si="9"/>
        <v>3.3651</v>
      </c>
    </row>
    <row r="83" spans="1:10" ht="17.399999999999999" customHeight="1" x14ac:dyDescent="0.3">
      <c r="B83" s="16">
        <v>1</v>
      </c>
      <c r="E83" s="3"/>
      <c r="F83" s="3"/>
      <c r="J83" s="18">
        <f t="shared" si="9"/>
        <v>8.0699999999999994E-2</v>
      </c>
    </row>
    <row r="84" spans="1:10" ht="17.399999999999999" customHeight="1" x14ac:dyDescent="0.3">
      <c r="B84" s="16">
        <v>0</v>
      </c>
      <c r="E84" s="3"/>
      <c r="F84" s="3"/>
      <c r="J84" s="19">
        <f t="shared" si="9"/>
        <v>-0.15390000000000001</v>
      </c>
    </row>
    <row r="85" spans="1:10" ht="17.399999999999999" customHeight="1" x14ac:dyDescent="0.3">
      <c r="B85" s="16">
        <v>0.5</v>
      </c>
      <c r="E85" s="3"/>
      <c r="F85" s="3"/>
      <c r="J85" s="19">
        <f t="shared" si="9"/>
        <v>-3.6600000000000008E-2</v>
      </c>
    </row>
    <row r="86" spans="1:10" ht="17.399999999999999" customHeight="1" x14ac:dyDescent="0.3">
      <c r="A86" s="1" t="s">
        <v>58</v>
      </c>
      <c r="B86" t="s">
        <v>59</v>
      </c>
      <c r="F86" s="3"/>
    </row>
    <row r="88" spans="1:10" ht="17.399999999999999" customHeight="1" x14ac:dyDescent="0.3">
      <c r="A88" s="1" t="s">
        <v>62</v>
      </c>
      <c r="B88">
        <f>INTERCEPT(D57:D76,B57:B76)</f>
        <v>-0.15393526898848797</v>
      </c>
    </row>
    <row r="89" spans="1:10" ht="17.399999999999999" customHeight="1" x14ac:dyDescent="0.3">
      <c r="A89" s="1" t="s">
        <v>63</v>
      </c>
      <c r="B89">
        <f>SLOPE(D57:D76,B57:B76)</f>
        <v>0.23459561219317954</v>
      </c>
    </row>
  </sheetData>
  <scenarios current="0">
    <scenario name="sigmoid one variable" count="2" user="Author" comment="Δημιουργία από Συντάκτης την 5/10/2020">
      <inputCells r="B54" val="1.50464593804387"/>
      <inputCells r="C54" val="-4.07771432959468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7" workbookViewId="0"/>
  </sheetViews>
  <sheetFormatPr defaultRowHeight="14.4" x14ac:dyDescent="0.3"/>
  <cols>
    <col min="1" max="1" width="2.33203125" customWidth="1"/>
    <col min="2" max="2" width="6.109375" customWidth="1"/>
    <col min="3" max="3" width="20.88671875" bestFit="1" customWidth="1"/>
    <col min="4" max="4" width="10.88671875" bestFit="1" customWidth="1"/>
    <col min="5" max="5" width="10.5546875" bestFit="1" customWidth="1"/>
    <col min="6" max="6" width="14.6640625" bestFit="1" customWidth="1"/>
    <col min="7" max="7" width="12" bestFit="1" customWidth="1"/>
  </cols>
  <sheetData>
    <row r="1" spans="1:5" x14ac:dyDescent="0.3">
      <c r="A1" s="1" t="s">
        <v>11</v>
      </c>
    </row>
    <row r="2" spans="1:5" x14ac:dyDescent="0.3">
      <c r="A2" s="1" t="s">
        <v>92</v>
      </c>
    </row>
    <row r="3" spans="1:5" x14ac:dyDescent="0.3">
      <c r="A3" s="1" t="s">
        <v>93</v>
      </c>
    </row>
    <row r="4" spans="1:5" x14ac:dyDescent="0.3">
      <c r="A4" s="1" t="s">
        <v>40</v>
      </c>
    </row>
    <row r="5" spans="1:5" x14ac:dyDescent="0.3">
      <c r="A5" s="1" t="s">
        <v>13</v>
      </c>
    </row>
    <row r="6" spans="1:5" x14ac:dyDescent="0.3">
      <c r="A6" s="1"/>
      <c r="B6" t="s">
        <v>41</v>
      </c>
    </row>
    <row r="7" spans="1:5" x14ac:dyDescent="0.3">
      <c r="A7" s="1"/>
      <c r="B7" t="s">
        <v>94</v>
      </c>
    </row>
    <row r="8" spans="1:5" x14ac:dyDescent="0.3">
      <c r="A8" s="1"/>
      <c r="B8" t="s">
        <v>95</v>
      </c>
    </row>
    <row r="9" spans="1:5" x14ac:dyDescent="0.3">
      <c r="A9" s="1" t="s">
        <v>14</v>
      </c>
    </row>
    <row r="10" spans="1:5" x14ac:dyDescent="0.3">
      <c r="B10" t="s">
        <v>15</v>
      </c>
    </row>
    <row r="11" spans="1:5" x14ac:dyDescent="0.3">
      <c r="B11" t="s">
        <v>44</v>
      </c>
    </row>
    <row r="12" spans="1:5" x14ac:dyDescent="0.3">
      <c r="B12" t="s">
        <v>16</v>
      </c>
    </row>
    <row r="14" spans="1:5" ht="15" thickBot="1" x14ac:dyDescent="0.35">
      <c r="A14" t="s">
        <v>17</v>
      </c>
    </row>
    <row r="15" spans="1:5" ht="15" thickBot="1" x14ac:dyDescent="0.35">
      <c r="B15" s="38" t="s">
        <v>18</v>
      </c>
      <c r="C15" s="38" t="s">
        <v>19</v>
      </c>
      <c r="D15" s="38" t="s">
        <v>20</v>
      </c>
      <c r="E15" s="38" t="s">
        <v>21</v>
      </c>
    </row>
    <row r="16" spans="1:5" ht="15" thickBot="1" x14ac:dyDescent="0.35">
      <c r="B16" s="5" t="s">
        <v>96</v>
      </c>
      <c r="C16" s="5" t="s">
        <v>97</v>
      </c>
      <c r="D16" s="39">
        <v>-28.747765957964315</v>
      </c>
      <c r="E16" s="39">
        <v>-8.029878464344689</v>
      </c>
    </row>
    <row r="19" spans="1:7" ht="15" thickBot="1" x14ac:dyDescent="0.35">
      <c r="A19" t="s">
        <v>22</v>
      </c>
    </row>
    <row r="20" spans="1:7" ht="15" thickBot="1" x14ac:dyDescent="0.35">
      <c r="B20" s="38" t="s">
        <v>18</v>
      </c>
      <c r="C20" s="38" t="s">
        <v>19</v>
      </c>
      <c r="D20" s="38" t="s">
        <v>20</v>
      </c>
      <c r="E20" s="38" t="s">
        <v>21</v>
      </c>
      <c r="F20" s="38" t="s">
        <v>23</v>
      </c>
    </row>
    <row r="21" spans="1:7" x14ac:dyDescent="0.3">
      <c r="B21" s="6" t="s">
        <v>98</v>
      </c>
      <c r="C21" s="6" t="s">
        <v>86</v>
      </c>
      <c r="D21" s="40">
        <v>1</v>
      </c>
      <c r="E21" s="40">
        <v>1.5046454878033493</v>
      </c>
      <c r="F21" s="6" t="s">
        <v>32</v>
      </c>
    </row>
    <row r="22" spans="1:7" ht="15" thickBot="1" x14ac:dyDescent="0.35">
      <c r="B22" s="5" t="s">
        <v>99</v>
      </c>
      <c r="C22" s="5" t="s">
        <v>85</v>
      </c>
      <c r="D22" s="41">
        <v>1</v>
      </c>
      <c r="E22" s="41">
        <v>-4.0777135009667083</v>
      </c>
      <c r="F22" s="5" t="s">
        <v>32</v>
      </c>
    </row>
    <row r="25" spans="1:7" ht="15" thickBot="1" x14ac:dyDescent="0.35">
      <c r="A25" t="s">
        <v>24</v>
      </c>
    </row>
    <row r="26" spans="1:7" ht="15" thickBot="1" x14ac:dyDescent="0.35">
      <c r="B26" s="38" t="s">
        <v>18</v>
      </c>
      <c r="C26" s="38" t="s">
        <v>19</v>
      </c>
      <c r="D26" s="38" t="s">
        <v>25</v>
      </c>
      <c r="E26" s="38" t="s">
        <v>26</v>
      </c>
      <c r="F26" s="38" t="s">
        <v>27</v>
      </c>
      <c r="G26" s="38" t="s">
        <v>28</v>
      </c>
    </row>
    <row r="27" spans="1:7" x14ac:dyDescent="0.3">
      <c r="B27" s="6" t="s">
        <v>98</v>
      </c>
      <c r="C27" s="6" t="s">
        <v>86</v>
      </c>
      <c r="D27" s="40">
        <v>1.5046454878033493</v>
      </c>
      <c r="E27" s="6" t="s">
        <v>100</v>
      </c>
      <c r="F27" s="6" t="s">
        <v>35</v>
      </c>
      <c r="G27" s="6">
        <v>1.4953545121966507</v>
      </c>
    </row>
    <row r="28" spans="1:7" x14ac:dyDescent="0.3">
      <c r="B28" s="6" t="s">
        <v>99</v>
      </c>
      <c r="C28" s="6" t="s">
        <v>85</v>
      </c>
      <c r="D28" s="40">
        <v>-4.0777135009667083</v>
      </c>
      <c r="E28" s="6" t="s">
        <v>101</v>
      </c>
      <c r="F28" s="6" t="s">
        <v>35</v>
      </c>
      <c r="G28" s="6">
        <v>7.0777135009667083</v>
      </c>
    </row>
    <row r="29" spans="1:7" x14ac:dyDescent="0.3">
      <c r="B29" s="6" t="s">
        <v>98</v>
      </c>
      <c r="C29" s="6" t="s">
        <v>86</v>
      </c>
      <c r="D29" s="40">
        <v>1.5046454878033493</v>
      </c>
      <c r="E29" s="6" t="s">
        <v>102</v>
      </c>
      <c r="F29" s="6" t="s">
        <v>35</v>
      </c>
      <c r="G29" s="40">
        <v>6.5046454878033497</v>
      </c>
    </row>
    <row r="30" spans="1:7" ht="15" thickBot="1" x14ac:dyDescent="0.35">
      <c r="B30" s="5" t="s">
        <v>99</v>
      </c>
      <c r="C30" s="5" t="s">
        <v>85</v>
      </c>
      <c r="D30" s="41">
        <v>-4.0777135009667083</v>
      </c>
      <c r="E30" s="5" t="s">
        <v>103</v>
      </c>
      <c r="F30" s="5" t="s">
        <v>35</v>
      </c>
      <c r="G30" s="41">
        <v>0.92228649903329174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6.6640625" customWidth="1"/>
    <col min="4" max="4" width="8.33203125" customWidth="1"/>
    <col min="5" max="5" width="9.88671875" bestFit="1" customWidth="1"/>
    <col min="6" max="6" width="12" bestFit="1" customWidth="1"/>
    <col min="7" max="8" width="12.6640625" bestFit="1" customWidth="1"/>
  </cols>
  <sheetData>
    <row r="1" spans="1:8" x14ac:dyDescent="0.3">
      <c r="A1" s="1" t="s">
        <v>47</v>
      </c>
    </row>
    <row r="2" spans="1:8" x14ac:dyDescent="0.3">
      <c r="A2" s="1" t="s">
        <v>92</v>
      </c>
    </row>
    <row r="3" spans="1:8" x14ac:dyDescent="0.3">
      <c r="A3" s="1" t="s">
        <v>93</v>
      </c>
    </row>
    <row r="6" spans="1:8" ht="15" thickBot="1" x14ac:dyDescent="0.35">
      <c r="A6" t="s">
        <v>22</v>
      </c>
    </row>
    <row r="7" spans="1:8" x14ac:dyDescent="0.3">
      <c r="B7" s="42"/>
      <c r="C7" s="42"/>
      <c r="D7" s="42" t="s">
        <v>48</v>
      </c>
      <c r="E7" s="42" t="s">
        <v>49</v>
      </c>
      <c r="F7" s="42" t="s">
        <v>50</v>
      </c>
      <c r="G7" s="42" t="s">
        <v>52</v>
      </c>
      <c r="H7" s="42" t="s">
        <v>53</v>
      </c>
    </row>
    <row r="8" spans="1:8" ht="15" thickBot="1" x14ac:dyDescent="0.35">
      <c r="B8" s="43" t="s">
        <v>18</v>
      </c>
      <c r="C8" s="43" t="s">
        <v>19</v>
      </c>
      <c r="D8" s="43" t="s">
        <v>37</v>
      </c>
      <c r="E8" s="43" t="s">
        <v>37</v>
      </c>
      <c r="F8" s="43" t="s">
        <v>51</v>
      </c>
      <c r="G8" s="43" t="s">
        <v>37</v>
      </c>
      <c r="H8" s="43" t="s">
        <v>37</v>
      </c>
    </row>
    <row r="9" spans="1:8" x14ac:dyDescent="0.3">
      <c r="B9" s="6" t="s">
        <v>98</v>
      </c>
      <c r="C9" s="6" t="s">
        <v>86</v>
      </c>
      <c r="D9" s="40">
        <v>1.5046454878033493</v>
      </c>
      <c r="E9" s="40">
        <v>1.2270711700578256</v>
      </c>
      <c r="F9" s="6">
        <v>1.0249267417313352</v>
      </c>
      <c r="G9" s="6">
        <v>1.8495630698941152</v>
      </c>
      <c r="H9" s="6">
        <v>-4.4307364856036084</v>
      </c>
    </row>
    <row r="10" spans="1:8" ht="15" thickBot="1" x14ac:dyDescent="0.35">
      <c r="B10" s="5" t="s">
        <v>99</v>
      </c>
      <c r="C10" s="5" t="s">
        <v>85</v>
      </c>
      <c r="D10" s="41">
        <v>-4.0777135009667083</v>
      </c>
      <c r="E10" s="41">
        <v>-4.0597807715276355</v>
      </c>
      <c r="F10" s="5">
        <v>0.11623460495079653</v>
      </c>
      <c r="G10" s="5">
        <v>-3.3007414072289789</v>
      </c>
      <c r="H10" s="5">
        <v>-4.2641136106280788</v>
      </c>
    </row>
    <row r="12" spans="1:8" x14ac:dyDescent="0.3">
      <c r="A12" t="s">
        <v>24</v>
      </c>
    </row>
    <row r="13" spans="1:8" x14ac:dyDescent="0.3">
      <c r="B1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zoomScale="96" zoomScaleNormal="96" workbookViewId="0">
      <selection activeCell="E57" sqref="E57"/>
    </sheetView>
  </sheetViews>
  <sheetFormatPr defaultRowHeight="14.4" x14ac:dyDescent="0.3"/>
  <cols>
    <col min="1" max="1" width="12.21875" customWidth="1"/>
    <col min="2" max="2" width="9.6640625" customWidth="1"/>
    <col min="3" max="3" width="8.77734375" bestFit="1" customWidth="1"/>
    <col min="4" max="4" width="9.33203125" customWidth="1"/>
    <col min="5" max="5" width="20.109375" customWidth="1"/>
    <col min="6" max="6" width="15.77734375" customWidth="1"/>
    <col min="7" max="7" width="11.88671875" customWidth="1"/>
    <col min="9" max="9" width="9.44140625" customWidth="1"/>
    <col min="10" max="10" width="9.77734375" customWidth="1"/>
  </cols>
  <sheetData>
    <row r="1" spans="1:21" x14ac:dyDescent="0.3">
      <c r="A1" s="1" t="s">
        <v>60</v>
      </c>
    </row>
    <row r="2" spans="1:21" hidden="1" x14ac:dyDescent="0.3">
      <c r="A2" s="1" t="s">
        <v>55</v>
      </c>
    </row>
    <row r="3" spans="1:21" hidden="1" x14ac:dyDescent="0.3">
      <c r="A3" t="s">
        <v>0</v>
      </c>
      <c r="B3">
        <v>0.5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hidden="1" x14ac:dyDescent="0.3">
      <c r="A4" t="s">
        <v>1</v>
      </c>
      <c r="B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3"/>
    <row r="6" spans="1:21" hidden="1" x14ac:dyDescent="0.3">
      <c r="A6" s="1" t="s">
        <v>2</v>
      </c>
      <c r="B6" s="1" t="s">
        <v>0</v>
      </c>
      <c r="C6" s="1"/>
      <c r="D6" s="1" t="s">
        <v>3</v>
      </c>
      <c r="E6" s="2" t="s">
        <v>4</v>
      </c>
      <c r="F6" t="s">
        <v>5</v>
      </c>
      <c r="G6" s="1" t="s">
        <v>6</v>
      </c>
    </row>
    <row r="7" spans="1:21" hidden="1" x14ac:dyDescent="0.3">
      <c r="A7">
        <v>1</v>
      </c>
      <c r="B7" s="3">
        <v>0.5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hidden="1" x14ac:dyDescent="0.3">
      <c r="A8">
        <v>2</v>
      </c>
      <c r="B8" s="3">
        <v>0.75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hidden="1" x14ac:dyDescent="0.3">
      <c r="A9">
        <v>3</v>
      </c>
      <c r="B9" s="3">
        <v>1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hidden="1" x14ac:dyDescent="0.3">
      <c r="A10">
        <v>4</v>
      </c>
      <c r="B10" s="3">
        <v>1.25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hidden="1" x14ac:dyDescent="0.3">
      <c r="A11">
        <v>5</v>
      </c>
      <c r="B11" s="3">
        <v>1.5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hidden="1" x14ac:dyDescent="0.3">
      <c r="A12">
        <v>6</v>
      </c>
      <c r="B12" s="3">
        <v>1.75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hidden="1" x14ac:dyDescent="0.3">
      <c r="A13">
        <v>7</v>
      </c>
      <c r="B13" s="3">
        <v>1.75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hidden="1" x14ac:dyDescent="0.3">
      <c r="A14">
        <v>8</v>
      </c>
      <c r="B14" s="3">
        <v>2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hidden="1" x14ac:dyDescent="0.3">
      <c r="A15">
        <v>9</v>
      </c>
      <c r="B15" s="3">
        <v>2.25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hidden="1" x14ac:dyDescent="0.3">
      <c r="A16">
        <v>10</v>
      </c>
      <c r="B16" s="3">
        <v>2.5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hidden="1" x14ac:dyDescent="0.3">
      <c r="A17">
        <v>11</v>
      </c>
      <c r="B17" s="3">
        <v>2.75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hidden="1" x14ac:dyDescent="0.3">
      <c r="A18">
        <v>12</v>
      </c>
      <c r="B18" s="3">
        <v>3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hidden="1" x14ac:dyDescent="0.3">
      <c r="A19">
        <v>13</v>
      </c>
      <c r="B19" s="3">
        <v>3.25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hidden="1" x14ac:dyDescent="0.3">
      <c r="A20">
        <v>14</v>
      </c>
      <c r="B20" s="3">
        <v>3.5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hidden="1" x14ac:dyDescent="0.3">
      <c r="A21">
        <v>15</v>
      </c>
      <c r="B21" s="3">
        <v>4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hidden="1" x14ac:dyDescent="0.3">
      <c r="A22">
        <v>16</v>
      </c>
      <c r="B22" s="3">
        <v>4.25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hidden="1" x14ac:dyDescent="0.3">
      <c r="A23">
        <v>17</v>
      </c>
      <c r="B23" s="3">
        <v>4.5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hidden="1" x14ac:dyDescent="0.3">
      <c r="A24">
        <v>18</v>
      </c>
      <c r="B24" s="3">
        <v>4.75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hidden="1" x14ac:dyDescent="0.3">
      <c r="A25">
        <v>19</v>
      </c>
      <c r="B25" s="3">
        <v>5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hidden="1" x14ac:dyDescent="0.3">
      <c r="A26">
        <v>20</v>
      </c>
      <c r="B26" s="3">
        <v>5.5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7" spans="1:7" hidden="1" x14ac:dyDescent="0.3"/>
    <row r="28" spans="1:7" hidden="1" x14ac:dyDescent="0.3"/>
    <row r="29" spans="1:7" hidden="1" x14ac:dyDescent="0.3">
      <c r="A29" s="1" t="s">
        <v>2</v>
      </c>
      <c r="B29" s="1" t="s">
        <v>0</v>
      </c>
      <c r="C29" s="1"/>
      <c r="D29" s="1" t="s">
        <v>3</v>
      </c>
      <c r="E29" s="2" t="s">
        <v>4</v>
      </c>
      <c r="F29" t="s">
        <v>5</v>
      </c>
      <c r="G29" s="1" t="s">
        <v>6</v>
      </c>
    </row>
    <row r="30" spans="1:7" hidden="1" x14ac:dyDescent="0.3">
      <c r="A30">
        <v>1</v>
      </c>
      <c r="B30" s="3">
        <v>1.75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hidden="1" x14ac:dyDescent="0.3">
      <c r="A31">
        <v>2</v>
      </c>
      <c r="B31" s="3">
        <v>2.25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hidden="1" x14ac:dyDescent="0.3">
      <c r="A32">
        <v>3</v>
      </c>
      <c r="B32" s="3">
        <v>2.75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hidden="1" x14ac:dyDescent="0.3">
      <c r="A33">
        <v>4</v>
      </c>
      <c r="B33" s="3">
        <v>3.25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hidden="1" x14ac:dyDescent="0.3">
      <c r="A34">
        <v>5</v>
      </c>
      <c r="B34" s="3">
        <v>4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hidden="1" x14ac:dyDescent="0.3">
      <c r="A35">
        <v>6</v>
      </c>
      <c r="B35" s="3">
        <v>4.25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hidden="1" x14ac:dyDescent="0.3">
      <c r="A36">
        <v>7</v>
      </c>
      <c r="B36" s="3">
        <v>4.5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hidden="1" x14ac:dyDescent="0.3">
      <c r="A37">
        <v>8</v>
      </c>
      <c r="B37" s="3">
        <v>4.75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hidden="1" x14ac:dyDescent="0.3">
      <c r="A38">
        <v>9</v>
      </c>
      <c r="B38" s="3">
        <v>5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hidden="1" x14ac:dyDescent="0.3">
      <c r="A39">
        <v>10</v>
      </c>
      <c r="B39" s="3">
        <v>5.5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hidden="1" x14ac:dyDescent="0.3">
      <c r="A40">
        <v>11</v>
      </c>
      <c r="B40" s="3">
        <v>0.5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hidden="1" x14ac:dyDescent="0.3">
      <c r="A41">
        <v>12</v>
      </c>
      <c r="B41" s="3">
        <v>0.75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hidden="1" x14ac:dyDescent="0.3">
      <c r="A42">
        <v>13</v>
      </c>
      <c r="B42" s="3">
        <v>1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hidden="1" x14ac:dyDescent="0.3">
      <c r="A43">
        <v>14</v>
      </c>
      <c r="B43" s="3">
        <v>1.25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hidden="1" x14ac:dyDescent="0.3">
      <c r="A44">
        <v>15</v>
      </c>
      <c r="B44" s="3">
        <v>1.5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hidden="1" x14ac:dyDescent="0.3">
      <c r="A45">
        <v>16</v>
      </c>
      <c r="B45" s="3">
        <v>1.75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hidden="1" x14ac:dyDescent="0.3">
      <c r="A46">
        <v>17</v>
      </c>
      <c r="B46" s="3">
        <v>2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hidden="1" x14ac:dyDescent="0.3">
      <c r="A47">
        <v>18</v>
      </c>
      <c r="B47" s="3">
        <v>2.5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hidden="1" x14ac:dyDescent="0.3">
      <c r="A48">
        <v>19</v>
      </c>
      <c r="B48" s="3">
        <v>3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hidden="1" x14ac:dyDescent="0.3">
      <c r="A49">
        <v>20</v>
      </c>
      <c r="B49" s="3">
        <v>3.5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hidden="1" x14ac:dyDescent="0.3">
      <c r="B50" s="3"/>
    </row>
    <row r="51" spans="1:10" x14ac:dyDescent="0.3">
      <c r="B51" s="3"/>
    </row>
    <row r="52" spans="1:10" x14ac:dyDescent="0.3">
      <c r="A52" t="s">
        <v>107</v>
      </c>
      <c r="B52" s="3" t="s">
        <v>86</v>
      </c>
      <c r="C52" t="s">
        <v>85</v>
      </c>
    </row>
    <row r="53" spans="1:10" x14ac:dyDescent="0.3">
      <c r="A53" t="s">
        <v>108</v>
      </c>
      <c r="B53" s="31">
        <v>1.5046454878033493</v>
      </c>
      <c r="C53" s="31">
        <v>-4.0777135009667083</v>
      </c>
      <c r="F53" s="30" t="s">
        <v>91</v>
      </c>
      <c r="G53" s="29">
        <f>SUM(G57:G76)</f>
        <v>-8.029878464344689</v>
      </c>
    </row>
    <row r="55" spans="1:10" x14ac:dyDescent="0.3">
      <c r="A55" s="1" t="s">
        <v>55</v>
      </c>
      <c r="B55" t="s">
        <v>83</v>
      </c>
      <c r="C55">
        <v>1</v>
      </c>
      <c r="D55" t="s">
        <v>84</v>
      </c>
      <c r="E55" s="49" t="s">
        <v>106</v>
      </c>
    </row>
    <row r="56" spans="1:10" x14ac:dyDescent="0.3">
      <c r="A56" s="1" t="s">
        <v>2</v>
      </c>
      <c r="B56" s="1" t="s">
        <v>0</v>
      </c>
      <c r="C56" s="1" t="s">
        <v>62</v>
      </c>
      <c r="D56" s="1" t="s">
        <v>1</v>
      </c>
      <c r="E56" s="1" t="s">
        <v>87</v>
      </c>
      <c r="F56" s="1" t="s">
        <v>89</v>
      </c>
      <c r="G56" s="1" t="s">
        <v>90</v>
      </c>
    </row>
    <row r="57" spans="1:10" x14ac:dyDescent="0.3">
      <c r="A57">
        <v>1</v>
      </c>
      <c r="B57" s="3">
        <v>1.75</v>
      </c>
      <c r="C57" s="28">
        <v>1</v>
      </c>
      <c r="D57">
        <v>1</v>
      </c>
      <c r="E57" s="3">
        <f>B57*$B$53+C57*$C$53</f>
        <v>-1.4445838973108471</v>
      </c>
      <c r="F57" s="13">
        <f>EXP(E57)/(1+EXP(E57))</f>
        <v>0.19083650929264706</v>
      </c>
      <c r="G57">
        <f>D57*LN(F57)+(1-D57)*LN(1-F57)</f>
        <v>-1.6563381897787817</v>
      </c>
    </row>
    <row r="58" spans="1:10" x14ac:dyDescent="0.3">
      <c r="A58">
        <v>2</v>
      </c>
      <c r="B58" s="3">
        <v>2.25</v>
      </c>
      <c r="C58" s="28">
        <v>1</v>
      </c>
      <c r="D58">
        <v>1</v>
      </c>
      <c r="E58" s="3">
        <f t="shared" ref="E58:E76" si="6">B58*$B$53+C58*$C$53</f>
        <v>-0.69226115340917227</v>
      </c>
      <c r="F58" s="13">
        <f t="shared" ref="F58:F76" si="7">EXP(E58)/(1+EXP(E58))</f>
        <v>0.33353025732284475</v>
      </c>
      <c r="G58">
        <f t="shared" ref="G58:G76" si="8">D58*LN(F58)+(1-D58)*LN(1-F58)</f>
        <v>-1.0980216911366365</v>
      </c>
    </row>
    <row r="59" spans="1:10" x14ac:dyDescent="0.3">
      <c r="A59">
        <v>3</v>
      </c>
      <c r="B59" s="3">
        <v>2.75</v>
      </c>
      <c r="C59" s="28">
        <v>1</v>
      </c>
      <c r="D59">
        <v>1</v>
      </c>
      <c r="E59" s="3">
        <f t="shared" si="6"/>
        <v>6.0061590492502148E-2</v>
      </c>
      <c r="F59" s="13">
        <f t="shared" si="7"/>
        <v>0.51501088537877227</v>
      </c>
      <c r="G59">
        <f t="shared" si="8"/>
        <v>-0.66356724188396665</v>
      </c>
    </row>
    <row r="60" spans="1:10" ht="14.4" customHeight="1" x14ac:dyDescent="0.3">
      <c r="A60">
        <v>4</v>
      </c>
      <c r="B60" s="3">
        <v>3.25</v>
      </c>
      <c r="C60" s="28">
        <v>1</v>
      </c>
      <c r="D60">
        <v>1</v>
      </c>
      <c r="E60" s="3">
        <f t="shared" si="6"/>
        <v>0.81238433439417701</v>
      </c>
      <c r="F60" s="13">
        <f t="shared" si="7"/>
        <v>0.6926173586432488</v>
      </c>
      <c r="G60">
        <f t="shared" si="8"/>
        <v>-0.36727758431424501</v>
      </c>
      <c r="J60" s="4"/>
    </row>
    <row r="61" spans="1:10" x14ac:dyDescent="0.3">
      <c r="A61">
        <v>5</v>
      </c>
      <c r="B61" s="3">
        <v>4</v>
      </c>
      <c r="C61" s="28">
        <v>1</v>
      </c>
      <c r="D61">
        <v>1</v>
      </c>
      <c r="E61" s="3">
        <f t="shared" si="6"/>
        <v>1.9408684502466889</v>
      </c>
      <c r="F61" s="13">
        <f t="shared" si="7"/>
        <v>0.87444752082548416</v>
      </c>
      <c r="G61">
        <f t="shared" si="8"/>
        <v>-0.13416299681533778</v>
      </c>
      <c r="H61" s="3"/>
    </row>
    <row r="62" spans="1:10" x14ac:dyDescent="0.3">
      <c r="A62">
        <v>6</v>
      </c>
      <c r="B62" s="3">
        <v>4.25</v>
      </c>
      <c r="C62" s="28">
        <v>1</v>
      </c>
      <c r="D62">
        <v>1</v>
      </c>
      <c r="E62" s="3">
        <f t="shared" si="6"/>
        <v>2.3170298221975258</v>
      </c>
      <c r="F62" s="13">
        <f t="shared" si="7"/>
        <v>0.91027765500171154</v>
      </c>
      <c r="G62">
        <f t="shared" si="8"/>
        <v>-9.4005610622978561E-2</v>
      </c>
    </row>
    <row r="63" spans="1:10" x14ac:dyDescent="0.3">
      <c r="A63">
        <v>7</v>
      </c>
      <c r="B63" s="3">
        <v>4.5</v>
      </c>
      <c r="C63" s="28">
        <v>1</v>
      </c>
      <c r="D63">
        <v>1</v>
      </c>
      <c r="E63" s="3">
        <f t="shared" si="6"/>
        <v>2.6931911941483637</v>
      </c>
      <c r="F63" s="13">
        <f t="shared" si="7"/>
        <v>0.93662367435352401</v>
      </c>
      <c r="G63">
        <f t="shared" si="8"/>
        <v>-6.5473705642559221E-2</v>
      </c>
    </row>
    <row r="64" spans="1:10" x14ac:dyDescent="0.3">
      <c r="A64">
        <v>8</v>
      </c>
      <c r="B64" s="3">
        <v>4.75</v>
      </c>
      <c r="C64" s="28">
        <v>1</v>
      </c>
      <c r="D64">
        <v>1</v>
      </c>
      <c r="E64" s="3">
        <f t="shared" si="6"/>
        <v>3.0693525660992007</v>
      </c>
      <c r="F64" s="13">
        <f t="shared" si="7"/>
        <v>0.95561071709314704</v>
      </c>
      <c r="G64">
        <f t="shared" si="8"/>
        <v>-4.5404648552404753E-2</v>
      </c>
    </row>
    <row r="65" spans="1:7" x14ac:dyDescent="0.3">
      <c r="A65">
        <v>9</v>
      </c>
      <c r="B65" s="3">
        <v>5</v>
      </c>
      <c r="C65" s="28">
        <v>1</v>
      </c>
      <c r="D65">
        <v>1</v>
      </c>
      <c r="E65" s="3">
        <f t="shared" si="6"/>
        <v>3.4455139380500386</v>
      </c>
      <c r="F65" s="13">
        <f t="shared" si="7"/>
        <v>0.96909707470640061</v>
      </c>
      <c r="G65">
        <f t="shared" si="8"/>
        <v>-3.1390491813518454E-2</v>
      </c>
    </row>
    <row r="66" spans="1:7" x14ac:dyDescent="0.3">
      <c r="A66">
        <v>10</v>
      </c>
      <c r="B66" s="3">
        <v>5.5</v>
      </c>
      <c r="C66" s="28">
        <v>1</v>
      </c>
      <c r="D66">
        <v>1</v>
      </c>
      <c r="E66" s="3">
        <f t="shared" si="6"/>
        <v>4.1978366819517126</v>
      </c>
      <c r="F66" s="13">
        <f t="shared" si="7"/>
        <v>0.98519444649300847</v>
      </c>
      <c r="G66">
        <f t="shared" si="8"/>
        <v>-1.4916249685250718E-2</v>
      </c>
    </row>
    <row r="67" spans="1:7" x14ac:dyDescent="0.3">
      <c r="A67">
        <v>11</v>
      </c>
      <c r="B67" s="3">
        <v>0.5</v>
      </c>
      <c r="C67" s="28">
        <v>1</v>
      </c>
      <c r="D67">
        <v>0</v>
      </c>
      <c r="E67" s="3">
        <f t="shared" si="6"/>
        <v>-3.3253907570650334</v>
      </c>
      <c r="F67" s="13">
        <f t="shared" si="7"/>
        <v>3.4710334631161091E-2</v>
      </c>
      <c r="G67">
        <f t="shared" si="8"/>
        <v>-3.532705131889001E-2</v>
      </c>
    </row>
    <row r="68" spans="1:7" x14ac:dyDescent="0.3">
      <c r="A68">
        <v>12</v>
      </c>
      <c r="B68" s="3">
        <v>0.75</v>
      </c>
      <c r="C68" s="28">
        <v>1</v>
      </c>
      <c r="D68">
        <v>0</v>
      </c>
      <c r="E68" s="3">
        <f t="shared" si="6"/>
        <v>-2.9492293851141964</v>
      </c>
      <c r="F68" s="13">
        <f t="shared" si="7"/>
        <v>4.9772945608902414E-2</v>
      </c>
      <c r="G68">
        <f t="shared" si="8"/>
        <v>-5.1054318322397207E-2</v>
      </c>
    </row>
    <row r="69" spans="1:7" x14ac:dyDescent="0.3">
      <c r="A69">
        <v>13</v>
      </c>
      <c r="B69" s="3">
        <v>1</v>
      </c>
      <c r="C69" s="28">
        <v>1</v>
      </c>
      <c r="D69">
        <v>0</v>
      </c>
      <c r="E69" s="3">
        <f t="shared" si="6"/>
        <v>-2.573068013163359</v>
      </c>
      <c r="F69" s="13">
        <f t="shared" si="7"/>
        <v>7.0891959211446934E-2</v>
      </c>
      <c r="G69">
        <f t="shared" si="8"/>
        <v>-7.3530248987911703E-2</v>
      </c>
    </row>
    <row r="70" spans="1:7" x14ac:dyDescent="0.3">
      <c r="A70">
        <v>14</v>
      </c>
      <c r="B70" s="3">
        <v>1.25</v>
      </c>
      <c r="C70" s="28">
        <v>1</v>
      </c>
      <c r="D70">
        <v>0</v>
      </c>
      <c r="E70" s="3">
        <f t="shared" si="6"/>
        <v>-2.1969066412125215</v>
      </c>
      <c r="F70" s="13">
        <f t="shared" si="7"/>
        <v>0.10002861789035619</v>
      </c>
      <c r="G70">
        <f t="shared" si="8"/>
        <v>-0.10539231381933384</v>
      </c>
    </row>
    <row r="71" spans="1:7" x14ac:dyDescent="0.3">
      <c r="A71">
        <v>15</v>
      </c>
      <c r="B71" s="3">
        <v>1.5</v>
      </c>
      <c r="C71" s="28">
        <v>1</v>
      </c>
      <c r="D71">
        <v>0</v>
      </c>
      <c r="E71" s="3">
        <f t="shared" si="6"/>
        <v>-1.8207452692616846</v>
      </c>
      <c r="F71" s="13">
        <f t="shared" si="7"/>
        <v>0.13934447058994012</v>
      </c>
      <c r="G71">
        <f t="shared" si="8"/>
        <v>-0.15006093659455008</v>
      </c>
    </row>
    <row r="72" spans="1:7" x14ac:dyDescent="0.3">
      <c r="A72">
        <v>16</v>
      </c>
      <c r="B72" s="3">
        <v>1.75</v>
      </c>
      <c r="C72" s="28">
        <v>1</v>
      </c>
      <c r="D72">
        <v>0</v>
      </c>
      <c r="E72" s="3">
        <f t="shared" si="6"/>
        <v>-1.4445838973108471</v>
      </c>
      <c r="F72" s="13">
        <f t="shared" si="7"/>
        <v>0.19083650929264706</v>
      </c>
      <c r="G72">
        <f t="shared" si="8"/>
        <v>-0.21175429246793445</v>
      </c>
    </row>
    <row r="73" spans="1:7" x14ac:dyDescent="0.3">
      <c r="A73">
        <v>17</v>
      </c>
      <c r="B73" s="3">
        <v>2</v>
      </c>
      <c r="C73" s="28">
        <v>1</v>
      </c>
      <c r="D73">
        <v>0</v>
      </c>
      <c r="E73" s="3">
        <f t="shared" si="6"/>
        <v>-1.0684225253600097</v>
      </c>
      <c r="F73" s="13">
        <f t="shared" si="7"/>
        <v>0.25570319196291941</v>
      </c>
      <c r="G73">
        <f t="shared" si="8"/>
        <v>-0.29531538816895753</v>
      </c>
    </row>
    <row r="74" spans="1:7" x14ac:dyDescent="0.3">
      <c r="A74">
        <v>18</v>
      </c>
      <c r="B74" s="3">
        <v>2.5</v>
      </c>
      <c r="C74" s="28">
        <v>1</v>
      </c>
      <c r="D74">
        <v>0</v>
      </c>
      <c r="E74" s="3">
        <f t="shared" si="6"/>
        <v>-0.31609978145833484</v>
      </c>
      <c r="F74" s="13">
        <f t="shared" si="7"/>
        <v>0.42162655395424636</v>
      </c>
      <c r="G74">
        <f t="shared" si="8"/>
        <v>-0.54753551851759952</v>
      </c>
    </row>
    <row r="75" spans="1:7" x14ac:dyDescent="0.3">
      <c r="A75">
        <v>19</v>
      </c>
      <c r="B75" s="3">
        <v>3</v>
      </c>
      <c r="C75" s="28">
        <v>1</v>
      </c>
      <c r="D75">
        <v>0</v>
      </c>
      <c r="E75" s="3">
        <f t="shared" si="6"/>
        <v>0.43622296244333914</v>
      </c>
      <c r="F75" s="13">
        <f t="shared" si="7"/>
        <v>0.60735867121929643</v>
      </c>
      <c r="G75">
        <f t="shared" si="8"/>
        <v>-0.93485873324388358</v>
      </c>
    </row>
    <row r="76" spans="1:7" x14ac:dyDescent="0.3">
      <c r="A76">
        <v>20</v>
      </c>
      <c r="B76" s="3">
        <v>3.5</v>
      </c>
      <c r="C76" s="28">
        <v>1</v>
      </c>
      <c r="D76">
        <v>0</v>
      </c>
      <c r="E76" s="3">
        <f t="shared" si="6"/>
        <v>1.188545706345014</v>
      </c>
      <c r="F76" s="13">
        <f t="shared" si="7"/>
        <v>0.7664808640740729</v>
      </c>
      <c r="G76">
        <f t="shared" si="8"/>
        <v>-1.4544912526575502</v>
      </c>
    </row>
    <row r="77" spans="1:7" x14ac:dyDescent="0.3">
      <c r="E77" s="3"/>
      <c r="F77" s="3"/>
    </row>
    <row r="78" spans="1:7" x14ac:dyDescent="0.3">
      <c r="E78" s="3"/>
      <c r="F78" s="3"/>
    </row>
    <row r="79" spans="1:7" x14ac:dyDescent="0.3">
      <c r="A79" s="15" t="s">
        <v>57</v>
      </c>
      <c r="B79" s="16">
        <v>2</v>
      </c>
      <c r="C79" s="17"/>
      <c r="E79" s="3"/>
      <c r="F79" s="3"/>
    </row>
    <row r="80" spans="1:7" x14ac:dyDescent="0.3">
      <c r="B80" s="16">
        <v>4</v>
      </c>
      <c r="C80" s="17"/>
      <c r="E80" s="3"/>
      <c r="F80" s="3"/>
    </row>
    <row r="81" spans="1:6" x14ac:dyDescent="0.3">
      <c r="B81" s="16">
        <v>3</v>
      </c>
      <c r="C81" s="18"/>
      <c r="E81" s="3"/>
      <c r="F81" s="3"/>
    </row>
    <row r="82" spans="1:6" x14ac:dyDescent="0.3">
      <c r="B82" s="16">
        <v>5</v>
      </c>
      <c r="C82" s="18"/>
      <c r="E82" s="3"/>
      <c r="F82" s="3"/>
    </row>
    <row r="83" spans="1:6" x14ac:dyDescent="0.3">
      <c r="B83" s="16">
        <v>10</v>
      </c>
      <c r="C83" s="18"/>
      <c r="E83" s="3"/>
      <c r="F83" s="3"/>
    </row>
    <row r="84" spans="1:6" x14ac:dyDescent="0.3">
      <c r="B84" s="16">
        <v>1</v>
      </c>
      <c r="C84" s="18"/>
      <c r="E84" s="3"/>
      <c r="F84" s="3"/>
    </row>
    <row r="85" spans="1:6" x14ac:dyDescent="0.3">
      <c r="B85" s="16">
        <v>1</v>
      </c>
      <c r="C85" s="18"/>
      <c r="E85" s="3"/>
      <c r="F85" s="3"/>
    </row>
    <row r="86" spans="1:6" x14ac:dyDescent="0.3">
      <c r="E86" s="3"/>
      <c r="F86" s="3"/>
    </row>
    <row r="87" spans="1:6" x14ac:dyDescent="0.3">
      <c r="E87" s="3"/>
      <c r="F87" s="3"/>
    </row>
    <row r="90" spans="1:6" x14ac:dyDescent="0.3">
      <c r="A9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51" zoomScale="81" zoomScaleNormal="81" workbookViewId="0">
      <selection activeCell="G57" sqref="G57"/>
    </sheetView>
  </sheetViews>
  <sheetFormatPr defaultRowHeight="14.4" x14ac:dyDescent="0.3"/>
  <cols>
    <col min="1" max="1" width="12.21875" customWidth="1"/>
    <col min="2" max="2" width="5.88671875" bestFit="1" customWidth="1"/>
    <col min="3" max="3" width="8.77734375" bestFit="1" customWidth="1"/>
    <col min="4" max="4" width="9.33203125" customWidth="1"/>
    <col min="5" max="5" width="17.6640625" customWidth="1"/>
    <col min="6" max="6" width="19" customWidth="1"/>
    <col min="7" max="7" width="13.33203125" customWidth="1"/>
    <col min="9" max="9" width="9.44140625" customWidth="1"/>
    <col min="10" max="10" width="9.77734375" customWidth="1"/>
  </cols>
  <sheetData>
    <row r="1" spans="1:21" hidden="1" x14ac:dyDescent="0.3">
      <c r="A1" s="1" t="s">
        <v>60</v>
      </c>
    </row>
    <row r="2" spans="1:21" hidden="1" x14ac:dyDescent="0.3">
      <c r="A2" s="1" t="s">
        <v>55</v>
      </c>
    </row>
    <row r="3" spans="1:21" hidden="1" x14ac:dyDescent="0.3">
      <c r="A3" t="s">
        <v>0</v>
      </c>
      <c r="B3">
        <v>0.5</v>
      </c>
      <c r="C3">
        <v>0.75</v>
      </c>
      <c r="D3">
        <v>1</v>
      </c>
      <c r="E3">
        <v>1.25</v>
      </c>
      <c r="F3">
        <v>1.5</v>
      </c>
      <c r="G3">
        <v>1.75</v>
      </c>
      <c r="H3">
        <v>1.75</v>
      </c>
      <c r="I3">
        <v>2</v>
      </c>
      <c r="J3">
        <v>2.25</v>
      </c>
      <c r="K3">
        <v>2.5</v>
      </c>
      <c r="L3">
        <v>2.75</v>
      </c>
      <c r="M3">
        <v>3</v>
      </c>
      <c r="N3">
        <v>3.25</v>
      </c>
      <c r="O3">
        <v>3.5</v>
      </c>
      <c r="P3">
        <v>4</v>
      </c>
      <c r="Q3">
        <v>4.25</v>
      </c>
      <c r="R3">
        <v>4.5</v>
      </c>
      <c r="S3">
        <v>4.75</v>
      </c>
      <c r="T3">
        <v>5</v>
      </c>
      <c r="U3">
        <v>5.5</v>
      </c>
    </row>
    <row r="4" spans="1:21" hidden="1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hidden="1" x14ac:dyDescent="0.3"/>
    <row r="6" spans="1:21" hidden="1" x14ac:dyDescent="0.3">
      <c r="A6" s="1" t="s">
        <v>2</v>
      </c>
      <c r="B6" s="1" t="s">
        <v>0</v>
      </c>
      <c r="C6" s="1" t="s">
        <v>1</v>
      </c>
      <c r="D6" s="1" t="s">
        <v>3</v>
      </c>
      <c r="E6" s="2" t="s">
        <v>4</v>
      </c>
      <c r="F6" t="s">
        <v>5</v>
      </c>
      <c r="G6" s="1" t="s">
        <v>6</v>
      </c>
    </row>
    <row r="7" spans="1:21" hidden="1" x14ac:dyDescent="0.3">
      <c r="A7">
        <v>1</v>
      </c>
      <c r="B7" s="3">
        <v>0.5</v>
      </c>
      <c r="C7">
        <v>0</v>
      </c>
      <c r="E7">
        <f>0.2346*B7-0.1539</f>
        <v>-3.6600000000000008E-2</v>
      </c>
      <c r="F7">
        <f>EXP(E7)</f>
        <v>0.96406168290756411</v>
      </c>
      <c r="G7">
        <f>F7/(F7+1)</f>
        <v>0.49085102127769392</v>
      </c>
    </row>
    <row r="8" spans="1:21" hidden="1" x14ac:dyDescent="0.3">
      <c r="A8">
        <v>2</v>
      </c>
      <c r="B8" s="3">
        <v>0.75</v>
      </c>
      <c r="C8">
        <v>0</v>
      </c>
      <c r="E8">
        <f t="shared" ref="E8:E26" si="0">0.2346*B8-0.1539</f>
        <v>2.2049999999999986E-2</v>
      </c>
      <c r="F8">
        <f t="shared" ref="F8:F26" si="1">EXP(E8)</f>
        <v>1.0222948979374877</v>
      </c>
      <c r="G8">
        <f t="shared" ref="G8:G26" si="2">F8/(F8+1)</f>
        <v>0.50551227666158538</v>
      </c>
    </row>
    <row r="9" spans="1:21" hidden="1" x14ac:dyDescent="0.3">
      <c r="A9">
        <v>3</v>
      </c>
      <c r="B9" s="3">
        <v>1</v>
      </c>
      <c r="C9">
        <v>0</v>
      </c>
      <c r="E9">
        <f t="shared" si="0"/>
        <v>8.0699999999999994E-2</v>
      </c>
      <c r="F9">
        <f t="shared" si="1"/>
        <v>1.0840456340896014</v>
      </c>
      <c r="G9">
        <f t="shared" si="2"/>
        <v>0.52016405800209742</v>
      </c>
    </row>
    <row r="10" spans="1:21" hidden="1" x14ac:dyDescent="0.3">
      <c r="A10">
        <v>4</v>
      </c>
      <c r="B10" s="3">
        <v>1.25</v>
      </c>
      <c r="C10">
        <v>0</v>
      </c>
      <c r="E10">
        <f t="shared" si="0"/>
        <v>0.13935</v>
      </c>
      <c r="F10">
        <f t="shared" si="1"/>
        <v>1.1495263638306696</v>
      </c>
      <c r="G10">
        <f t="shared" si="2"/>
        <v>0.53478123514712306</v>
      </c>
    </row>
    <row r="11" spans="1:21" hidden="1" x14ac:dyDescent="0.3">
      <c r="A11">
        <v>5</v>
      </c>
      <c r="B11" s="3">
        <v>1.5</v>
      </c>
      <c r="C11">
        <v>0</v>
      </c>
      <c r="E11">
        <f t="shared" si="0"/>
        <v>0.19799999999999998</v>
      </c>
      <c r="F11">
        <f t="shared" si="1"/>
        <v>1.2189623938216427</v>
      </c>
      <c r="G11">
        <f t="shared" si="2"/>
        <v>0.54933891498821918</v>
      </c>
    </row>
    <row r="12" spans="1:21" hidden="1" x14ac:dyDescent="0.3">
      <c r="A12">
        <v>6</v>
      </c>
      <c r="B12" s="3">
        <v>1.75</v>
      </c>
      <c r="C12">
        <v>0</v>
      </c>
      <c r="E12">
        <f t="shared" si="0"/>
        <v>0.25665000000000004</v>
      </c>
      <c r="F12">
        <f t="shared" si="1"/>
        <v>1.2925926401547627</v>
      </c>
      <c r="G12">
        <f t="shared" si="2"/>
        <v>0.56381261001845728</v>
      </c>
    </row>
    <row r="13" spans="1:21" hidden="1" x14ac:dyDescent="0.3">
      <c r="A13">
        <v>7</v>
      </c>
      <c r="B13" s="3">
        <v>1.75</v>
      </c>
      <c r="C13">
        <v>1</v>
      </c>
      <c r="E13">
        <f t="shared" si="0"/>
        <v>0.25665000000000004</v>
      </c>
      <c r="F13">
        <f t="shared" si="1"/>
        <v>1.2925926401547627</v>
      </c>
      <c r="G13">
        <f t="shared" si="2"/>
        <v>0.56381261001845728</v>
      </c>
    </row>
    <row r="14" spans="1:21" hidden="1" x14ac:dyDescent="0.3">
      <c r="A14">
        <v>8</v>
      </c>
      <c r="B14" s="3">
        <v>2</v>
      </c>
      <c r="C14">
        <v>0</v>
      </c>
      <c r="E14">
        <f t="shared" si="0"/>
        <v>0.31530000000000002</v>
      </c>
      <c r="F14">
        <f t="shared" si="1"/>
        <v>1.3706704504181193</v>
      </c>
      <c r="G14">
        <f t="shared" si="2"/>
        <v>0.57817840104109441</v>
      </c>
    </row>
    <row r="15" spans="1:21" hidden="1" x14ac:dyDescent="0.3">
      <c r="A15">
        <v>9</v>
      </c>
      <c r="B15" s="3">
        <v>2.25</v>
      </c>
      <c r="C15">
        <v>1</v>
      </c>
      <c r="E15">
        <f t="shared" si="0"/>
        <v>0.37395</v>
      </c>
      <c r="F15">
        <f t="shared" si="1"/>
        <v>1.4534644754162207</v>
      </c>
      <c r="G15">
        <f t="shared" si="2"/>
        <v>0.59241309176471624</v>
      </c>
    </row>
    <row r="16" spans="1:21" hidden="1" x14ac:dyDescent="0.3">
      <c r="A16">
        <v>10</v>
      </c>
      <c r="B16" s="3">
        <v>2.5</v>
      </c>
      <c r="C16">
        <v>0</v>
      </c>
      <c r="E16">
        <f t="shared" si="0"/>
        <v>0.43259999999999998</v>
      </c>
      <c r="F16">
        <f t="shared" si="1"/>
        <v>1.5412595935460047</v>
      </c>
      <c r="G16">
        <f t="shared" si="2"/>
        <v>0.60649435321771794</v>
      </c>
    </row>
    <row r="17" spans="1:7" hidden="1" x14ac:dyDescent="0.3">
      <c r="A17">
        <v>11</v>
      </c>
      <c r="B17" s="3">
        <v>2.75</v>
      </c>
      <c r="C17">
        <v>1</v>
      </c>
      <c r="E17">
        <f t="shared" si="0"/>
        <v>0.49124999999999996</v>
      </c>
      <c r="F17">
        <f t="shared" si="1"/>
        <v>1.634357891008889</v>
      </c>
      <c r="G17">
        <f t="shared" si="2"/>
        <v>0.62040085615814844</v>
      </c>
    </row>
    <row r="18" spans="1:7" hidden="1" x14ac:dyDescent="0.3">
      <c r="A18">
        <v>12</v>
      </c>
      <c r="B18" s="3">
        <v>3</v>
      </c>
      <c r="C18">
        <v>0</v>
      </c>
      <c r="E18">
        <f t="shared" si="0"/>
        <v>0.54989999999999994</v>
      </c>
      <c r="F18">
        <f t="shared" si="1"/>
        <v>1.7330797012315846</v>
      </c>
      <c r="G18">
        <f t="shared" si="2"/>
        <v>0.63411238993528851</v>
      </c>
    </row>
    <row r="19" spans="1:7" hidden="1" x14ac:dyDescent="0.3">
      <c r="A19">
        <v>13</v>
      </c>
      <c r="B19" s="3">
        <v>3.25</v>
      </c>
      <c r="C19">
        <v>1</v>
      </c>
      <c r="E19">
        <f t="shared" si="0"/>
        <v>0.60854999999999992</v>
      </c>
      <c r="F19">
        <f t="shared" si="1"/>
        <v>1.8377647070721199</v>
      </c>
      <c r="G19">
        <f t="shared" si="2"/>
        <v>0.64760996656704639</v>
      </c>
    </row>
    <row r="20" spans="1:7" hidden="1" x14ac:dyDescent="0.3">
      <c r="A20">
        <v>14</v>
      </c>
      <c r="B20" s="3">
        <v>3.5</v>
      </c>
      <c r="C20">
        <v>0</v>
      </c>
      <c r="E20">
        <f t="shared" si="0"/>
        <v>0.66720000000000002</v>
      </c>
      <c r="F20">
        <f t="shared" si="1"/>
        <v>1.948773109603555</v>
      </c>
      <c r="G20">
        <f t="shared" si="2"/>
        <v>0.66087590912193173</v>
      </c>
    </row>
    <row r="21" spans="1:7" hidden="1" x14ac:dyDescent="0.3">
      <c r="A21">
        <v>15</v>
      </c>
      <c r="B21" s="3">
        <v>4</v>
      </c>
      <c r="C21">
        <v>1</v>
      </c>
      <c r="E21">
        <f t="shared" si="0"/>
        <v>0.78449999999999998</v>
      </c>
      <c r="F21">
        <f t="shared" si="1"/>
        <v>2.1913110112680472</v>
      </c>
      <c r="G21">
        <f t="shared" si="2"/>
        <v>0.68664915563881179</v>
      </c>
    </row>
    <row r="22" spans="1:7" hidden="1" x14ac:dyDescent="0.3">
      <c r="A22">
        <v>16</v>
      </c>
      <c r="B22" s="3">
        <v>4.25</v>
      </c>
      <c r="C22">
        <v>1</v>
      </c>
      <c r="E22">
        <f t="shared" si="0"/>
        <v>0.84314999999999996</v>
      </c>
      <c r="F22">
        <f t="shared" si="1"/>
        <v>2.3236750369098034</v>
      </c>
      <c r="G22">
        <f t="shared" si="2"/>
        <v>0.69912822737034097</v>
      </c>
    </row>
    <row r="23" spans="1:7" hidden="1" x14ac:dyDescent="0.3">
      <c r="A23">
        <v>17</v>
      </c>
      <c r="B23" s="3">
        <v>4.5</v>
      </c>
      <c r="C23">
        <v>1</v>
      </c>
      <c r="E23">
        <f t="shared" si="0"/>
        <v>0.90180000000000005</v>
      </c>
      <c r="F23">
        <f t="shared" si="1"/>
        <v>2.4640343837058829</v>
      </c>
      <c r="G23">
        <f t="shared" si="2"/>
        <v>0.71131926267712653</v>
      </c>
    </row>
    <row r="24" spans="1:7" hidden="1" x14ac:dyDescent="0.3">
      <c r="A24">
        <v>18</v>
      </c>
      <c r="B24" s="3">
        <v>4.75</v>
      </c>
      <c r="C24">
        <v>1</v>
      </c>
      <c r="E24">
        <f t="shared" si="0"/>
        <v>0.96044999999999991</v>
      </c>
      <c r="F24">
        <f t="shared" si="1"/>
        <v>2.6128720013100954</v>
      </c>
      <c r="G24">
        <f t="shared" si="2"/>
        <v>0.7232118935745907</v>
      </c>
    </row>
    <row r="25" spans="1:7" hidden="1" x14ac:dyDescent="0.3">
      <c r="A25">
        <v>19</v>
      </c>
      <c r="B25" s="3">
        <v>5</v>
      </c>
      <c r="C25">
        <v>1</v>
      </c>
      <c r="E25">
        <f t="shared" si="0"/>
        <v>1.0191000000000001</v>
      </c>
      <c r="F25">
        <f t="shared" si="1"/>
        <v>2.7707000114837426</v>
      </c>
      <c r="G25">
        <f t="shared" si="2"/>
        <v>0.73479725330721624</v>
      </c>
    </row>
    <row r="26" spans="1:7" hidden="1" x14ac:dyDescent="0.3">
      <c r="A26">
        <v>20</v>
      </c>
      <c r="B26" s="3">
        <v>5.5</v>
      </c>
      <c r="C26">
        <v>1</v>
      </c>
      <c r="E26">
        <f t="shared" si="0"/>
        <v>1.1364000000000001</v>
      </c>
      <c r="F26">
        <f t="shared" si="1"/>
        <v>3.1155322362386082</v>
      </c>
      <c r="G26">
        <f t="shared" si="2"/>
        <v>0.7570180616750678</v>
      </c>
    </row>
    <row r="27" spans="1:7" hidden="1" x14ac:dyDescent="0.3"/>
    <row r="28" spans="1:7" hidden="1" x14ac:dyDescent="0.3"/>
    <row r="29" spans="1:7" hidden="1" x14ac:dyDescent="0.3">
      <c r="A29" s="1" t="s">
        <v>2</v>
      </c>
      <c r="B29" s="1" t="s">
        <v>0</v>
      </c>
      <c r="C29" s="1" t="s">
        <v>1</v>
      </c>
      <c r="D29" s="1" t="s">
        <v>3</v>
      </c>
      <c r="E29" s="2" t="s">
        <v>4</v>
      </c>
      <c r="F29" t="s">
        <v>5</v>
      </c>
      <c r="G29" s="1" t="s">
        <v>6</v>
      </c>
    </row>
    <row r="30" spans="1:7" hidden="1" x14ac:dyDescent="0.3">
      <c r="A30">
        <v>1</v>
      </c>
      <c r="B30" s="3">
        <v>1.75</v>
      </c>
      <c r="C30">
        <v>1</v>
      </c>
      <c r="E30">
        <f>-0.0622*A30+3.4408</f>
        <v>3.3786</v>
      </c>
      <c r="F30">
        <f>EXP(E30)</f>
        <v>29.329680803658992</v>
      </c>
      <c r="G30">
        <f>F30/(F30+1)</f>
        <v>0.96702899689338773</v>
      </c>
    </row>
    <row r="31" spans="1:7" hidden="1" x14ac:dyDescent="0.3">
      <c r="A31">
        <v>2</v>
      </c>
      <c r="B31" s="3">
        <v>2.25</v>
      </c>
      <c r="C31">
        <v>1</v>
      </c>
      <c r="E31">
        <f t="shared" ref="E31:E49" si="3">-0.0622*A31+3.4408</f>
        <v>3.3163999999999998</v>
      </c>
      <c r="F31">
        <f t="shared" ref="F31:F49" si="4">EXP(E31)</f>
        <v>27.560952320684258</v>
      </c>
      <c r="G31">
        <f t="shared" ref="G31:G49" si="5">F31/(F31+1)</f>
        <v>0.96498716188550249</v>
      </c>
    </row>
    <row r="32" spans="1:7" hidden="1" x14ac:dyDescent="0.3">
      <c r="A32">
        <v>3</v>
      </c>
      <c r="B32" s="3">
        <v>2.75</v>
      </c>
      <c r="C32">
        <v>1</v>
      </c>
      <c r="E32">
        <f t="shared" si="3"/>
        <v>3.2542</v>
      </c>
      <c r="F32">
        <f t="shared" si="4"/>
        <v>25.898887134437121</v>
      </c>
      <c r="G32">
        <f t="shared" si="5"/>
        <v>0.96282374081120414</v>
      </c>
    </row>
    <row r="33" spans="1:7" hidden="1" x14ac:dyDescent="0.3">
      <c r="A33">
        <v>4</v>
      </c>
      <c r="B33" s="3">
        <v>3.25</v>
      </c>
      <c r="C33">
        <v>1</v>
      </c>
      <c r="E33">
        <f t="shared" si="3"/>
        <v>3.1919999999999997</v>
      </c>
      <c r="F33">
        <f t="shared" si="4"/>
        <v>24.337052907236394</v>
      </c>
      <c r="G33">
        <f t="shared" si="5"/>
        <v>0.96053211067359789</v>
      </c>
    </row>
    <row r="34" spans="1:7" hidden="1" x14ac:dyDescent="0.3">
      <c r="A34">
        <v>5</v>
      </c>
      <c r="B34" s="3">
        <v>4</v>
      </c>
      <c r="C34">
        <v>1</v>
      </c>
      <c r="E34">
        <f t="shared" si="3"/>
        <v>3.1297999999999999</v>
      </c>
      <c r="F34">
        <f t="shared" si="4"/>
        <v>22.869405203981415</v>
      </c>
      <c r="G34">
        <f t="shared" si="5"/>
        <v>0.95810536578292282</v>
      </c>
    </row>
    <row r="35" spans="1:7" hidden="1" x14ac:dyDescent="0.3">
      <c r="A35">
        <v>6</v>
      </c>
      <c r="B35" s="3">
        <v>4.25</v>
      </c>
      <c r="C35">
        <v>1</v>
      </c>
      <c r="E35">
        <f t="shared" si="3"/>
        <v>3.0675999999999997</v>
      </c>
      <c r="F35">
        <f t="shared" si="4"/>
        <v>21.490264099659328</v>
      </c>
      <c r="G35">
        <f t="shared" si="5"/>
        <v>0.95553631582231413</v>
      </c>
    </row>
    <row r="36" spans="1:7" hidden="1" x14ac:dyDescent="0.3">
      <c r="A36">
        <v>7</v>
      </c>
      <c r="B36" s="3">
        <v>4.5</v>
      </c>
      <c r="C36">
        <v>1</v>
      </c>
      <c r="E36">
        <f t="shared" si="3"/>
        <v>3.0053999999999998</v>
      </c>
      <c r="F36">
        <f t="shared" si="4"/>
        <v>20.194292197538438</v>
      </c>
      <c r="G36">
        <f t="shared" si="5"/>
        <v>0.95281748544940115</v>
      </c>
    </row>
    <row r="37" spans="1:7" hidden="1" x14ac:dyDescent="0.3">
      <c r="A37">
        <v>8</v>
      </c>
      <c r="B37" s="3">
        <v>4.75</v>
      </c>
      <c r="C37">
        <v>1</v>
      </c>
      <c r="E37">
        <f t="shared" si="3"/>
        <v>2.9432</v>
      </c>
      <c r="F37">
        <f t="shared" si="4"/>
        <v>18.976473972975814</v>
      </c>
      <c r="G37">
        <f t="shared" si="5"/>
        <v>0.94994111566671868</v>
      </c>
    </row>
    <row r="38" spans="1:7" hidden="1" x14ac:dyDescent="0.3">
      <c r="A38">
        <v>9</v>
      </c>
      <c r="B38" s="3">
        <v>5</v>
      </c>
      <c r="C38">
        <v>1</v>
      </c>
      <c r="E38">
        <f t="shared" si="3"/>
        <v>2.8809999999999998</v>
      </c>
      <c r="F38">
        <f t="shared" si="4"/>
        <v>17.832096362898184</v>
      </c>
      <c r="G38">
        <f t="shared" si="5"/>
        <v>0.9468991672127306</v>
      </c>
    </row>
    <row r="39" spans="1:7" hidden="1" x14ac:dyDescent="0.3">
      <c r="A39">
        <v>10</v>
      </c>
      <c r="B39" s="3">
        <v>5.5</v>
      </c>
      <c r="C39">
        <v>1</v>
      </c>
      <c r="E39">
        <f t="shared" si="3"/>
        <v>2.8188</v>
      </c>
      <c r="F39">
        <f t="shared" si="4"/>
        <v>16.756730525835504</v>
      </c>
      <c r="G39">
        <f t="shared" si="5"/>
        <v>0.94368332624381324</v>
      </c>
    </row>
    <row r="40" spans="1:7" hidden="1" x14ac:dyDescent="0.3">
      <c r="A40">
        <v>11</v>
      </c>
      <c r="B40" s="3">
        <v>0.5</v>
      </c>
      <c r="C40">
        <v>0</v>
      </c>
      <c r="E40">
        <f t="shared" si="3"/>
        <v>2.7565999999999997</v>
      </c>
      <c r="F40">
        <f t="shared" si="4"/>
        <v>15.746214701916958</v>
      </c>
      <c r="G40">
        <f t="shared" si="5"/>
        <v>0.940285012595382</v>
      </c>
    </row>
    <row r="41" spans="1:7" hidden="1" x14ac:dyDescent="0.3">
      <c r="A41">
        <v>12</v>
      </c>
      <c r="B41" s="3">
        <v>0.75</v>
      </c>
      <c r="C41">
        <v>0</v>
      </c>
      <c r="E41">
        <f t="shared" si="3"/>
        <v>2.6943999999999999</v>
      </c>
      <c r="F41">
        <f t="shared" si="4"/>
        <v>14.796638106496209</v>
      </c>
      <c r="G41">
        <f t="shared" si="5"/>
        <v>0.93669539092696186</v>
      </c>
    </row>
    <row r="42" spans="1:7" hidden="1" x14ac:dyDescent="0.3">
      <c r="A42">
        <v>13</v>
      </c>
      <c r="B42" s="3">
        <v>1</v>
      </c>
      <c r="C42">
        <v>0</v>
      </c>
      <c r="E42">
        <f t="shared" si="3"/>
        <v>2.6322000000000001</v>
      </c>
      <c r="F42">
        <f t="shared" si="4"/>
        <v>13.904325795072621</v>
      </c>
      <c r="G42">
        <f t="shared" si="5"/>
        <v>0.93290538507078258</v>
      </c>
    </row>
    <row r="43" spans="1:7" hidden="1" x14ac:dyDescent="0.3">
      <c r="A43">
        <v>14</v>
      </c>
      <c r="B43" s="3">
        <v>1.25</v>
      </c>
      <c r="C43">
        <v>0</v>
      </c>
      <c r="E43">
        <f t="shared" si="3"/>
        <v>2.57</v>
      </c>
      <c r="F43">
        <f t="shared" si="4"/>
        <v>13.065824440934556</v>
      </c>
      <c r="G43">
        <f t="shared" si="5"/>
        <v>0.92890569591571281</v>
      </c>
    </row>
    <row r="44" spans="1:7" hidden="1" x14ac:dyDescent="0.3">
      <c r="A44">
        <v>15</v>
      </c>
      <c r="B44" s="3">
        <v>1.5</v>
      </c>
      <c r="C44">
        <v>0</v>
      </c>
      <c r="E44">
        <f t="shared" si="3"/>
        <v>2.5078</v>
      </c>
      <c r="F44">
        <f t="shared" si="4"/>
        <v>12.277888970482891</v>
      </c>
      <c r="G44">
        <f t="shared" si="5"/>
        <v>0.92468682316721984</v>
      </c>
    </row>
    <row r="45" spans="1:7" hidden="1" x14ac:dyDescent="0.3">
      <c r="A45">
        <v>16</v>
      </c>
      <c r="B45" s="3">
        <v>1.75</v>
      </c>
      <c r="C45">
        <v>0</v>
      </c>
      <c r="E45">
        <f t="shared" si="3"/>
        <v>2.4455999999999998</v>
      </c>
      <c r="F45">
        <f t="shared" si="4"/>
        <v>11.537470004512242</v>
      </c>
      <c r="G45">
        <f t="shared" si="5"/>
        <v>0.92023909132862536</v>
      </c>
    </row>
    <row r="46" spans="1:7" hidden="1" x14ac:dyDescent="0.3">
      <c r="A46">
        <v>17</v>
      </c>
      <c r="B46" s="3">
        <v>2</v>
      </c>
      <c r="C46">
        <v>0</v>
      </c>
      <c r="E46">
        <f t="shared" si="3"/>
        <v>2.3834</v>
      </c>
      <c r="F46">
        <f t="shared" si="4"/>
        <v>10.841702056846698</v>
      </c>
      <c r="G46">
        <f t="shared" si="5"/>
        <v>0.9155526802482068</v>
      </c>
    </row>
    <row r="47" spans="1:7" hidden="1" x14ac:dyDescent="0.3">
      <c r="A47">
        <v>18</v>
      </c>
      <c r="B47" s="3">
        <v>2.5</v>
      </c>
      <c r="C47">
        <v>0</v>
      </c>
      <c r="E47">
        <f t="shared" si="3"/>
        <v>2.3212000000000002</v>
      </c>
      <c r="F47">
        <f t="shared" si="4"/>
        <v>10.187892444657598</v>
      </c>
      <c r="G47">
        <f t="shared" si="5"/>
        <v>0.91061766056952786</v>
      </c>
    </row>
    <row r="48" spans="1:7" hidden="1" x14ac:dyDescent="0.3">
      <c r="A48">
        <v>19</v>
      </c>
      <c r="B48" s="3">
        <v>3</v>
      </c>
      <c r="C48">
        <v>0</v>
      </c>
      <c r="E48">
        <f t="shared" si="3"/>
        <v>2.2589999999999999</v>
      </c>
      <c r="F48">
        <f t="shared" si="4"/>
        <v>9.5735108675454139</v>
      </c>
      <c r="G48">
        <f t="shared" si="5"/>
        <v>0.90542403440758512</v>
      </c>
    </row>
    <row r="49" spans="1:10" hidden="1" x14ac:dyDescent="0.3">
      <c r="A49">
        <v>20</v>
      </c>
      <c r="B49" s="3">
        <v>3.5</v>
      </c>
      <c r="C49">
        <v>0</v>
      </c>
      <c r="E49">
        <f t="shared" si="3"/>
        <v>2.1967999999999996</v>
      </c>
      <c r="F49">
        <f t="shared" si="4"/>
        <v>8.9961796150558442</v>
      </c>
      <c r="G49">
        <f t="shared" si="5"/>
        <v>0.89996178154963924</v>
      </c>
    </row>
    <row r="50" spans="1:10" hidden="1" x14ac:dyDescent="0.3">
      <c r="B50" s="3"/>
    </row>
    <row r="51" spans="1:10" x14ac:dyDescent="0.3">
      <c r="A51" s="1" t="s">
        <v>56</v>
      </c>
    </row>
    <row r="52" spans="1:10" x14ac:dyDescent="0.3">
      <c r="A52" s="12" t="s">
        <v>54</v>
      </c>
      <c r="B52" s="13">
        <v>3</v>
      </c>
      <c r="C52" s="13">
        <v>3</v>
      </c>
      <c r="F52" s="27" t="s">
        <v>82</v>
      </c>
    </row>
    <row r="53" spans="1:10" x14ac:dyDescent="0.3">
      <c r="B53" s="4" t="s">
        <v>0</v>
      </c>
      <c r="C53" s="4" t="s">
        <v>7</v>
      </c>
      <c r="E53" s="14" t="s">
        <v>61</v>
      </c>
      <c r="F53" s="45">
        <f>SUM(G57:G76)</f>
        <v>-8.0298784643452414</v>
      </c>
    </row>
    <row r="54" spans="1:10" x14ac:dyDescent="0.3">
      <c r="B54">
        <v>1.5046459380438664</v>
      </c>
      <c r="C54" s="46">
        <v>-4.0777143295946825</v>
      </c>
    </row>
    <row r="56" spans="1:10" ht="29.4" customHeight="1" x14ac:dyDescent="0.3">
      <c r="A56" s="1" t="s">
        <v>2</v>
      </c>
      <c r="B56" s="1" t="s">
        <v>0</v>
      </c>
      <c r="C56" s="1" t="s">
        <v>7</v>
      </c>
      <c r="D56" s="1" t="s">
        <v>1</v>
      </c>
      <c r="E56" s="1" t="s">
        <v>8</v>
      </c>
      <c r="F56" s="2" t="s">
        <v>9</v>
      </c>
      <c r="G56" s="2" t="s">
        <v>10</v>
      </c>
      <c r="J56" s="4"/>
    </row>
    <row r="57" spans="1:10" x14ac:dyDescent="0.3">
      <c r="A57">
        <v>1</v>
      </c>
      <c r="B57" s="3">
        <v>1.75</v>
      </c>
      <c r="C57">
        <v>1</v>
      </c>
      <c r="D57">
        <v>1</v>
      </c>
      <c r="E57" s="3">
        <f>SUMPRODUCT($B$54:$C$54,B57:C57)</f>
        <v>-1.4445839380179164</v>
      </c>
      <c r="F57" s="3">
        <f>EXP(E57)/(1+EXP(E57))</f>
        <v>0.19083650300674554</v>
      </c>
      <c r="G57">
        <f>IFERROR(D57*LN(F57)+(1-D57)*LN(1-F57),0)</f>
        <v>-1.6563382227174559</v>
      </c>
      <c r="H57" s="3"/>
    </row>
    <row r="58" spans="1:10" x14ac:dyDescent="0.3">
      <c r="A58">
        <v>2</v>
      </c>
      <c r="B58" s="3">
        <v>2.25</v>
      </c>
      <c r="C58">
        <v>1</v>
      </c>
      <c r="D58">
        <v>1</v>
      </c>
      <c r="E58" s="3">
        <f t="shared" ref="E57:E83" si="6">SUMPRODUCT($B$54:$C$54,B58:C58)</f>
        <v>-0.69226096899598311</v>
      </c>
      <c r="F58" s="3">
        <f t="shared" ref="F58:F83" si="7">EXP(E58)/(1+EXP(E58))</f>
        <v>0.33353029831565267</v>
      </c>
      <c r="G58">
        <f t="shared" ref="G58:G76" si="8">IFERROR(D58*LN(F58)+(1-D58)*LN(1-F58),0)</f>
        <v>-1.0980215682308296</v>
      </c>
    </row>
    <row r="59" spans="1:10" x14ac:dyDescent="0.3">
      <c r="A59">
        <v>3</v>
      </c>
      <c r="B59" s="3">
        <v>2.75</v>
      </c>
      <c r="C59">
        <v>1</v>
      </c>
      <c r="D59">
        <v>1</v>
      </c>
      <c r="E59" s="3">
        <f t="shared" si="6"/>
        <v>6.0062000025950191E-2</v>
      </c>
      <c r="F59" s="3">
        <f t="shared" si="7"/>
        <v>0.51501098766985487</v>
      </c>
      <c r="G59">
        <f t="shared" si="8"/>
        <v>-0.66356704326472316</v>
      </c>
    </row>
    <row r="60" spans="1:10" x14ac:dyDescent="0.3">
      <c r="A60">
        <v>4</v>
      </c>
      <c r="B60" s="3">
        <v>3.25</v>
      </c>
      <c r="C60">
        <v>1</v>
      </c>
      <c r="D60">
        <v>1</v>
      </c>
      <c r="E60" s="3">
        <f t="shared" si="6"/>
        <v>0.81238496904788349</v>
      </c>
      <c r="F60" s="3">
        <f t="shared" si="7"/>
        <v>0.69261749376008819</v>
      </c>
      <c r="G60">
        <f t="shared" si="8"/>
        <v>-0.36727738923275521</v>
      </c>
    </row>
    <row r="61" spans="1:10" x14ac:dyDescent="0.3">
      <c r="A61">
        <v>5</v>
      </c>
      <c r="B61" s="3">
        <v>4</v>
      </c>
      <c r="C61">
        <v>1</v>
      </c>
      <c r="D61">
        <v>1</v>
      </c>
      <c r="E61" s="3">
        <f t="shared" si="6"/>
        <v>1.940869422580783</v>
      </c>
      <c r="F61" s="3">
        <f t="shared" si="7"/>
        <v>0.87444762757708583</v>
      </c>
      <c r="G61">
        <f t="shared" si="8"/>
        <v>-0.13416287473643354</v>
      </c>
    </row>
    <row r="62" spans="1:10" x14ac:dyDescent="0.3">
      <c r="A62">
        <v>6</v>
      </c>
      <c r="B62" s="3">
        <v>4.25</v>
      </c>
      <c r="C62">
        <v>1</v>
      </c>
      <c r="D62">
        <v>1</v>
      </c>
      <c r="E62" s="3">
        <f t="shared" si="6"/>
        <v>2.3170309070917492</v>
      </c>
      <c r="F62" s="3">
        <f t="shared" si="7"/>
        <v>0.91027774360741975</v>
      </c>
      <c r="G62">
        <f t="shared" si="8"/>
        <v>-9.4005513283772851E-2</v>
      </c>
    </row>
    <row r="63" spans="1:10" x14ac:dyDescent="0.3">
      <c r="A63">
        <v>7</v>
      </c>
      <c r="B63" s="3">
        <v>4.5</v>
      </c>
      <c r="C63">
        <v>1</v>
      </c>
      <c r="D63">
        <v>1</v>
      </c>
      <c r="E63" s="3">
        <f t="shared" si="6"/>
        <v>2.6931923916027163</v>
      </c>
      <c r="F63" s="3">
        <f t="shared" si="7"/>
        <v>0.93662374543409821</v>
      </c>
      <c r="G63">
        <f t="shared" si="8"/>
        <v>-6.5473629752344775E-2</v>
      </c>
    </row>
    <row r="64" spans="1:10" x14ac:dyDescent="0.3">
      <c r="A64">
        <v>8</v>
      </c>
      <c r="B64" s="3">
        <v>4.75</v>
      </c>
      <c r="C64">
        <v>1</v>
      </c>
      <c r="D64">
        <v>1</v>
      </c>
      <c r="E64" s="3">
        <f t="shared" si="6"/>
        <v>3.0693538761136825</v>
      </c>
      <c r="F64" s="3">
        <f t="shared" si="7"/>
        <v>0.95561077266245364</v>
      </c>
      <c r="G64">
        <f t="shared" si="8"/>
        <v>-4.5404590401837801E-2</v>
      </c>
    </row>
    <row r="65" spans="1:7" x14ac:dyDescent="0.3">
      <c r="A65">
        <v>9</v>
      </c>
      <c r="B65" s="3">
        <v>5</v>
      </c>
      <c r="C65">
        <v>1</v>
      </c>
      <c r="D65">
        <v>1</v>
      </c>
      <c r="E65" s="3">
        <f t="shared" si="6"/>
        <v>3.4455153606246496</v>
      </c>
      <c r="F65" s="3">
        <f t="shared" si="7"/>
        <v>0.96909711730954351</v>
      </c>
      <c r="G65">
        <f t="shared" si="8"/>
        <v>-3.1390447851831767E-2</v>
      </c>
    </row>
    <row r="66" spans="1:7" x14ac:dyDescent="0.3">
      <c r="A66">
        <v>10</v>
      </c>
      <c r="B66" s="3">
        <v>5.5</v>
      </c>
      <c r="C66">
        <v>1</v>
      </c>
      <c r="D66">
        <v>1</v>
      </c>
      <c r="E66" s="3">
        <f t="shared" si="6"/>
        <v>4.1978383296465829</v>
      </c>
      <c r="F66" s="3">
        <f t="shared" si="7"/>
        <v>0.98519447052684184</v>
      </c>
      <c r="G66">
        <f t="shared" si="8"/>
        <v>-1.4916225290235946E-2</v>
      </c>
    </row>
    <row r="67" spans="1:7" x14ac:dyDescent="0.3">
      <c r="A67">
        <v>11</v>
      </c>
      <c r="B67" s="3">
        <v>0.5</v>
      </c>
      <c r="C67">
        <v>1</v>
      </c>
      <c r="D67">
        <v>0</v>
      </c>
      <c r="E67" s="3">
        <f t="shared" si="6"/>
        <v>-3.3253913605727492</v>
      </c>
      <c r="F67" s="3">
        <f t="shared" si="7"/>
        <v>3.4710314410322518E-2</v>
      </c>
      <c r="G67">
        <f t="shared" si="8"/>
        <v>-3.5327030370941238E-2</v>
      </c>
    </row>
    <row r="68" spans="1:7" x14ac:dyDescent="0.3">
      <c r="A68">
        <v>12</v>
      </c>
      <c r="B68" s="3">
        <v>0.75</v>
      </c>
      <c r="C68">
        <v>1</v>
      </c>
      <c r="D68">
        <v>0</v>
      </c>
      <c r="E68" s="3">
        <f t="shared" si="6"/>
        <v>-2.949229876061783</v>
      </c>
      <c r="F68" s="3">
        <f t="shared" si="7"/>
        <v>4.9772922389247111E-2</v>
      </c>
      <c r="G68">
        <f t="shared" si="8"/>
        <v>-5.1054293886495371E-2</v>
      </c>
    </row>
    <row r="69" spans="1:7" x14ac:dyDescent="0.3">
      <c r="A69">
        <v>13</v>
      </c>
      <c r="B69" s="3">
        <v>1</v>
      </c>
      <c r="C69">
        <v>1</v>
      </c>
      <c r="D69">
        <v>0</v>
      </c>
      <c r="E69" s="3">
        <f t="shared" si="6"/>
        <v>-2.5730683915508159</v>
      </c>
      <c r="F69" s="3">
        <f t="shared" si="7"/>
        <v>7.0891934288473263E-2</v>
      </c>
      <c r="G69">
        <f t="shared" si="8"/>
        <v>-7.3530222163288236E-2</v>
      </c>
    </row>
    <row r="70" spans="1:7" x14ac:dyDescent="0.3">
      <c r="A70">
        <v>14</v>
      </c>
      <c r="B70" s="3">
        <v>1.25</v>
      </c>
      <c r="C70">
        <v>1</v>
      </c>
      <c r="D70">
        <v>0</v>
      </c>
      <c r="E70" s="3">
        <f t="shared" si="6"/>
        <v>-2.1969069070398497</v>
      </c>
      <c r="F70" s="3">
        <f t="shared" si="7"/>
        <v>0.10002859395981348</v>
      </c>
      <c r="G70">
        <f t="shared" si="8"/>
        <v>-0.10539228722899671</v>
      </c>
    </row>
    <row r="71" spans="1:7" x14ac:dyDescent="0.3">
      <c r="A71">
        <v>15</v>
      </c>
      <c r="B71" s="3">
        <v>1.5</v>
      </c>
      <c r="C71">
        <v>1</v>
      </c>
      <c r="D71">
        <v>0</v>
      </c>
      <c r="E71" s="3">
        <f t="shared" si="6"/>
        <v>-1.8207454225288831</v>
      </c>
      <c r="F71" s="3">
        <f t="shared" si="7"/>
        <v>0.13934445220897551</v>
      </c>
      <c r="G71">
        <f t="shared" si="8"/>
        <v>-0.15006091523761481</v>
      </c>
    </row>
    <row r="72" spans="1:7" x14ac:dyDescent="0.3">
      <c r="A72">
        <v>16</v>
      </c>
      <c r="B72" s="3">
        <v>1.75</v>
      </c>
      <c r="C72">
        <v>1</v>
      </c>
      <c r="D72">
        <v>0</v>
      </c>
      <c r="E72" s="3">
        <f t="shared" si="6"/>
        <v>-1.4445839380179164</v>
      </c>
      <c r="F72" s="3">
        <f t="shared" si="7"/>
        <v>0.19083650300674554</v>
      </c>
      <c r="G72">
        <f t="shared" si="8"/>
        <v>-0.21175428469953966</v>
      </c>
    </row>
    <row r="73" spans="1:7" x14ac:dyDescent="0.3">
      <c r="A73">
        <v>17</v>
      </c>
      <c r="B73" s="3">
        <v>2</v>
      </c>
      <c r="C73">
        <v>1</v>
      </c>
      <c r="D73">
        <v>0</v>
      </c>
      <c r="E73" s="3">
        <f t="shared" si="6"/>
        <v>-1.0684224535069498</v>
      </c>
      <c r="F73" s="3">
        <f t="shared" si="7"/>
        <v>0.25570320563792714</v>
      </c>
      <c r="G73">
        <f t="shared" si="8"/>
        <v>-0.29531540654201482</v>
      </c>
    </row>
    <row r="74" spans="1:7" x14ac:dyDescent="0.3">
      <c r="A74">
        <v>18</v>
      </c>
      <c r="B74" s="3">
        <v>2.5</v>
      </c>
      <c r="C74">
        <v>1</v>
      </c>
      <c r="D74">
        <v>0</v>
      </c>
      <c r="E74" s="3">
        <f t="shared" si="6"/>
        <v>-0.31609948448501646</v>
      </c>
      <c r="F74" s="3">
        <f t="shared" si="7"/>
        <v>0.42162662637344966</v>
      </c>
      <c r="G74">
        <f t="shared" si="8"/>
        <v>-0.54753564372944719</v>
      </c>
    </row>
    <row r="75" spans="1:7" x14ac:dyDescent="0.3">
      <c r="A75">
        <v>19</v>
      </c>
      <c r="B75" s="3">
        <v>3</v>
      </c>
      <c r="C75">
        <v>1</v>
      </c>
      <c r="D75">
        <v>0</v>
      </c>
      <c r="E75" s="3">
        <f t="shared" si="6"/>
        <v>0.43622348453691639</v>
      </c>
      <c r="F75" s="3">
        <f t="shared" si="7"/>
        <v>0.60735879572509377</v>
      </c>
      <c r="G75">
        <f t="shared" si="8"/>
        <v>-0.9348590503419778</v>
      </c>
    </row>
    <row r="76" spans="1:7" x14ac:dyDescent="0.3">
      <c r="A76">
        <v>20</v>
      </c>
      <c r="B76" s="3">
        <v>3.5</v>
      </c>
      <c r="C76">
        <v>1</v>
      </c>
      <c r="D76">
        <v>0</v>
      </c>
      <c r="E76" s="3">
        <f t="shared" si="6"/>
        <v>1.1885464535588497</v>
      </c>
      <c r="F76" s="3">
        <f>EXP(E76)/(1+EXP(E76))</f>
        <v>0.76648099781631829</v>
      </c>
      <c r="G76">
        <f t="shared" si="8"/>
        <v>-1.4544918253827068</v>
      </c>
    </row>
    <row r="77" spans="1:7" x14ac:dyDescent="0.3">
      <c r="A77" s="1" t="s">
        <v>57</v>
      </c>
      <c r="B77" s="44">
        <v>2</v>
      </c>
      <c r="C77" s="12">
        <v>1</v>
      </c>
      <c r="E77" s="37">
        <f t="shared" si="6"/>
        <v>-1.0684224535069498</v>
      </c>
      <c r="F77" s="37">
        <f t="shared" si="7"/>
        <v>0.25570320563792714</v>
      </c>
    </row>
    <row r="78" spans="1:7" x14ac:dyDescent="0.3">
      <c r="B78" s="44">
        <v>4</v>
      </c>
      <c r="C78" s="12">
        <v>1</v>
      </c>
      <c r="E78" s="37">
        <f t="shared" si="6"/>
        <v>1.940869422580783</v>
      </c>
      <c r="F78" s="37">
        <f t="shared" si="7"/>
        <v>0.87444762757708583</v>
      </c>
    </row>
    <row r="79" spans="1:7" x14ac:dyDescent="0.3">
      <c r="B79" s="44">
        <v>3</v>
      </c>
      <c r="C79">
        <v>1</v>
      </c>
      <c r="E79" s="37">
        <f t="shared" si="6"/>
        <v>0.43622348453691639</v>
      </c>
      <c r="F79" s="37">
        <f t="shared" si="7"/>
        <v>0.60735879572509377</v>
      </c>
    </row>
    <row r="80" spans="1:7" x14ac:dyDescent="0.3">
      <c r="B80" s="44">
        <v>5</v>
      </c>
      <c r="C80">
        <v>1</v>
      </c>
      <c r="E80" s="37">
        <f t="shared" si="6"/>
        <v>3.4455153606246496</v>
      </c>
      <c r="F80" s="37">
        <f t="shared" si="7"/>
        <v>0.96909711730954351</v>
      </c>
    </row>
    <row r="81" spans="1:6" x14ac:dyDescent="0.3">
      <c r="B81" s="44">
        <v>10</v>
      </c>
      <c r="C81">
        <v>1</v>
      </c>
      <c r="E81" s="37">
        <f t="shared" si="6"/>
        <v>10.968745050843982</v>
      </c>
      <c r="F81" s="37">
        <f t="shared" si="7"/>
        <v>0.99998276834196742</v>
      </c>
    </row>
    <row r="82" spans="1:6" x14ac:dyDescent="0.3">
      <c r="B82" s="44">
        <v>1</v>
      </c>
      <c r="C82">
        <v>1</v>
      </c>
      <c r="E82" s="37">
        <f t="shared" si="6"/>
        <v>-2.5730683915508159</v>
      </c>
      <c r="F82" s="37">
        <f t="shared" si="7"/>
        <v>7.0891934288473263E-2</v>
      </c>
    </row>
    <row r="83" spans="1:6" x14ac:dyDescent="0.3">
      <c r="B83" s="44">
        <v>1</v>
      </c>
      <c r="C83">
        <v>1</v>
      </c>
      <c r="E83" s="37">
        <f t="shared" si="6"/>
        <v>-2.5730683915508159</v>
      </c>
      <c r="F83" s="37">
        <f t="shared" si="7"/>
        <v>7.0891934288473263E-2</v>
      </c>
    </row>
    <row r="86" spans="1:6" x14ac:dyDescent="0.3">
      <c r="A86" s="1" t="s">
        <v>58</v>
      </c>
      <c r="B86" t="s">
        <v>59</v>
      </c>
    </row>
  </sheetData>
  <scenarios current="0">
    <scenario name="sigmoid one variable" count="2" user="Author" comment="Δημιουργία από Συντάκτης την 5/10/2020">
      <inputCells r="B54" val="1.50464593804387"/>
      <inputCells r="C54" val="-4.07771432959468"/>
    </scenario>
  </scenario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9" workbookViewId="0">
      <selection activeCell="E27" sqref="E27"/>
    </sheetView>
  </sheetViews>
  <sheetFormatPr defaultRowHeight="14.4" x14ac:dyDescent="0.3"/>
  <cols>
    <col min="1" max="1" width="2.33203125" customWidth="1"/>
    <col min="2" max="2" width="6.109375" customWidth="1"/>
    <col min="3" max="3" width="14.5546875" bestFit="1" customWidth="1"/>
    <col min="4" max="5" width="12.6640625" bestFit="1" customWidth="1"/>
    <col min="6" max="6" width="14.6640625" bestFit="1" customWidth="1"/>
    <col min="7" max="7" width="12" bestFit="1" customWidth="1"/>
  </cols>
  <sheetData>
    <row r="1" spans="1:5" x14ac:dyDescent="0.3">
      <c r="A1" s="1" t="s">
        <v>11</v>
      </c>
    </row>
    <row r="2" spans="1:5" x14ac:dyDescent="0.3">
      <c r="A2" s="1" t="s">
        <v>12</v>
      </c>
    </row>
    <row r="3" spans="1:5" x14ac:dyDescent="0.3">
      <c r="A3" s="1" t="s">
        <v>39</v>
      </c>
    </row>
    <row r="4" spans="1:5" x14ac:dyDescent="0.3">
      <c r="A4" s="1" t="s">
        <v>40</v>
      </c>
    </row>
    <row r="5" spans="1:5" x14ac:dyDescent="0.3">
      <c r="A5" s="1" t="s">
        <v>13</v>
      </c>
    </row>
    <row r="6" spans="1:5" x14ac:dyDescent="0.3">
      <c r="A6" s="1"/>
      <c r="B6" t="s">
        <v>41</v>
      </c>
    </row>
    <row r="7" spans="1:5" x14ac:dyDescent="0.3">
      <c r="A7" s="1"/>
      <c r="B7" t="s">
        <v>42</v>
      </c>
    </row>
    <row r="8" spans="1:5" x14ac:dyDescent="0.3">
      <c r="A8" s="1"/>
      <c r="B8" t="s">
        <v>43</v>
      </c>
    </row>
    <row r="9" spans="1:5" x14ac:dyDescent="0.3">
      <c r="A9" s="1" t="s">
        <v>14</v>
      </c>
    </row>
    <row r="10" spans="1:5" x14ac:dyDescent="0.3">
      <c r="B10" t="s">
        <v>15</v>
      </c>
    </row>
    <row r="11" spans="1:5" x14ac:dyDescent="0.3">
      <c r="B11" t="s">
        <v>44</v>
      </c>
    </row>
    <row r="12" spans="1:5" x14ac:dyDescent="0.3">
      <c r="B12" t="s">
        <v>16</v>
      </c>
    </row>
    <row r="14" spans="1:5" ht="15" thickBot="1" x14ac:dyDescent="0.35">
      <c r="A14" t="s">
        <v>17</v>
      </c>
    </row>
    <row r="15" spans="1:5" ht="15" thickBot="1" x14ac:dyDescent="0.35">
      <c r="B15" s="9" t="s">
        <v>18</v>
      </c>
      <c r="C15" s="9" t="s">
        <v>19</v>
      </c>
      <c r="D15" s="9" t="s">
        <v>20</v>
      </c>
      <c r="E15" s="9" t="s">
        <v>21</v>
      </c>
    </row>
    <row r="16" spans="1:5" ht="15" thickBot="1" x14ac:dyDescent="0.35">
      <c r="B16" s="5" t="s">
        <v>29</v>
      </c>
      <c r="C16" s="5" t="s">
        <v>30</v>
      </c>
      <c r="D16" s="7">
        <v>-83.271236028584369</v>
      </c>
      <c r="E16" s="7">
        <v>-8.0298784643452414</v>
      </c>
    </row>
    <row r="19" spans="1:7" ht="15" thickBot="1" x14ac:dyDescent="0.35">
      <c r="A19" t="s">
        <v>22</v>
      </c>
    </row>
    <row r="20" spans="1:7" ht="15" thickBot="1" x14ac:dyDescent="0.35">
      <c r="B20" s="9" t="s">
        <v>18</v>
      </c>
      <c r="C20" s="9" t="s">
        <v>19</v>
      </c>
      <c r="D20" s="9" t="s">
        <v>20</v>
      </c>
      <c r="E20" s="9" t="s">
        <v>21</v>
      </c>
      <c r="F20" s="9" t="s">
        <v>23</v>
      </c>
    </row>
    <row r="21" spans="1:7" x14ac:dyDescent="0.3">
      <c r="B21" s="6" t="s">
        <v>31</v>
      </c>
      <c r="C21" s="6" t="s">
        <v>0</v>
      </c>
      <c r="D21" s="8">
        <v>3</v>
      </c>
      <c r="E21" s="8">
        <v>1.5046459380438664</v>
      </c>
      <c r="F21" s="6" t="s">
        <v>32</v>
      </c>
    </row>
    <row r="22" spans="1:7" ht="15" thickBot="1" x14ac:dyDescent="0.35">
      <c r="B22" s="5" t="s">
        <v>33</v>
      </c>
      <c r="C22" s="5" t="s">
        <v>7</v>
      </c>
      <c r="D22" s="7">
        <v>3</v>
      </c>
      <c r="E22" s="7">
        <v>-4.0777143295946825</v>
      </c>
      <c r="F22" s="5" t="s">
        <v>32</v>
      </c>
    </row>
    <row r="25" spans="1:7" ht="15" thickBot="1" x14ac:dyDescent="0.35">
      <c r="A25" t="s">
        <v>24</v>
      </c>
    </row>
    <row r="26" spans="1:7" ht="15" thickBot="1" x14ac:dyDescent="0.35">
      <c r="B26" s="9" t="s">
        <v>18</v>
      </c>
      <c r="C26" s="9" t="s">
        <v>19</v>
      </c>
      <c r="D26" s="9" t="s">
        <v>25</v>
      </c>
      <c r="E26" s="9" t="s">
        <v>26</v>
      </c>
      <c r="F26" s="9" t="s">
        <v>27</v>
      </c>
      <c r="G26" s="9" t="s">
        <v>28</v>
      </c>
    </row>
    <row r="27" spans="1:7" x14ac:dyDescent="0.3">
      <c r="B27" s="6" t="s">
        <v>31</v>
      </c>
      <c r="C27" s="6" t="s">
        <v>0</v>
      </c>
      <c r="D27" s="8">
        <v>1.5046459380438664</v>
      </c>
      <c r="E27" s="6" t="s">
        <v>45</v>
      </c>
      <c r="F27" s="6" t="s">
        <v>35</v>
      </c>
      <c r="G27" s="6">
        <v>1.4953540619561336</v>
      </c>
    </row>
    <row r="28" spans="1:7" x14ac:dyDescent="0.3">
      <c r="B28" s="6" t="s">
        <v>33</v>
      </c>
      <c r="C28" s="6" t="s">
        <v>7</v>
      </c>
      <c r="D28" s="8">
        <v>-4.0777143295946825</v>
      </c>
      <c r="E28" s="6" t="s">
        <v>46</v>
      </c>
      <c r="F28" s="6" t="s">
        <v>35</v>
      </c>
      <c r="G28" s="6">
        <v>7.0777143295946825</v>
      </c>
    </row>
    <row r="29" spans="1:7" x14ac:dyDescent="0.3">
      <c r="B29" s="6" t="s">
        <v>31</v>
      </c>
      <c r="C29" s="6" t="s">
        <v>0</v>
      </c>
      <c r="D29" s="8">
        <v>1.5046459380438664</v>
      </c>
      <c r="E29" s="6" t="s">
        <v>34</v>
      </c>
      <c r="F29" s="6" t="s">
        <v>35</v>
      </c>
      <c r="G29" s="8">
        <v>6.5046459380438666</v>
      </c>
    </row>
    <row r="30" spans="1:7" ht="15" thickBot="1" x14ac:dyDescent="0.35">
      <c r="B30" s="5" t="s">
        <v>33</v>
      </c>
      <c r="C30" s="5" t="s">
        <v>7</v>
      </c>
      <c r="D30" s="7">
        <v>-4.0777143295946825</v>
      </c>
      <c r="E30" s="5" t="s">
        <v>36</v>
      </c>
      <c r="F30" s="5" t="s">
        <v>35</v>
      </c>
      <c r="G30" s="7">
        <v>0.9222856704053175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A4" workbookViewId="0"/>
  </sheetViews>
  <sheetFormatPr defaultRowHeight="14.4" x14ac:dyDescent="0.3"/>
  <cols>
    <col min="1" max="1" width="2.33203125" customWidth="1"/>
    <col min="2" max="2" width="6.109375" bestFit="1" customWidth="1"/>
    <col min="3" max="3" width="8.44140625" bestFit="1" customWidth="1"/>
    <col min="4" max="4" width="12" bestFit="1" customWidth="1"/>
    <col min="5" max="5" width="12.6640625" bestFit="1" customWidth="1"/>
    <col min="6" max="6" width="12" bestFit="1" customWidth="1"/>
    <col min="7" max="8" width="12.6640625" bestFit="1" customWidth="1"/>
  </cols>
  <sheetData>
    <row r="1" spans="1:8" x14ac:dyDescent="0.3">
      <c r="A1" s="1" t="s">
        <v>47</v>
      </c>
    </row>
    <row r="2" spans="1:8" x14ac:dyDescent="0.3">
      <c r="A2" s="1" t="s">
        <v>12</v>
      </c>
    </row>
    <row r="3" spans="1:8" x14ac:dyDescent="0.3">
      <c r="A3" s="1" t="s">
        <v>39</v>
      </c>
    </row>
    <row r="6" spans="1:8" ht="15" thickBot="1" x14ac:dyDescent="0.35">
      <c r="A6" t="s">
        <v>22</v>
      </c>
    </row>
    <row r="7" spans="1:8" x14ac:dyDescent="0.3">
      <c r="B7" s="10"/>
      <c r="C7" s="10"/>
      <c r="D7" s="10" t="s">
        <v>48</v>
      </c>
      <c r="E7" s="10" t="s">
        <v>49</v>
      </c>
      <c r="F7" s="10" t="s">
        <v>50</v>
      </c>
      <c r="G7" s="10" t="s">
        <v>52</v>
      </c>
      <c r="H7" s="10" t="s">
        <v>53</v>
      </c>
    </row>
    <row r="8" spans="1:8" ht="15" thickBot="1" x14ac:dyDescent="0.35">
      <c r="B8" s="11" t="s">
        <v>18</v>
      </c>
      <c r="C8" s="11" t="s">
        <v>19</v>
      </c>
      <c r="D8" s="11" t="s">
        <v>37</v>
      </c>
      <c r="E8" s="11" t="s">
        <v>37</v>
      </c>
      <c r="F8" s="11" t="s">
        <v>51</v>
      </c>
      <c r="G8" s="11" t="s">
        <v>37</v>
      </c>
      <c r="H8" s="11" t="s">
        <v>37</v>
      </c>
    </row>
    <row r="9" spans="1:8" x14ac:dyDescent="0.3">
      <c r="B9" s="6" t="s">
        <v>31</v>
      </c>
      <c r="C9" s="6" t="s">
        <v>0</v>
      </c>
      <c r="D9" s="8">
        <v>1.5046459380438664</v>
      </c>
      <c r="E9" s="8">
        <v>1.5526424256640241</v>
      </c>
      <c r="F9" s="6">
        <v>0.94956030180139761</v>
      </c>
      <c r="G9" s="6">
        <v>3</v>
      </c>
      <c r="H9" s="6">
        <v>-4.7222633323270191</v>
      </c>
    </row>
    <row r="10" spans="1:8" ht="15" thickBot="1" x14ac:dyDescent="0.35">
      <c r="B10" s="5" t="s">
        <v>33</v>
      </c>
      <c r="C10" s="5" t="s">
        <v>7</v>
      </c>
      <c r="D10" s="7">
        <v>-4.0777143295946825</v>
      </c>
      <c r="E10" s="7">
        <v>-4.0587609257345791</v>
      </c>
      <c r="F10" s="5">
        <v>0.27483542506926767</v>
      </c>
      <c r="G10" s="5">
        <v>-2.9921507122465418</v>
      </c>
      <c r="H10" s="5">
        <v>-4.8268380072443877</v>
      </c>
    </row>
    <row r="12" spans="1:8" x14ac:dyDescent="0.3">
      <c r="A12" t="s">
        <v>24</v>
      </c>
    </row>
    <row r="13" spans="1:8" x14ac:dyDescent="0.3">
      <c r="B1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6" workbookViewId="0">
      <selection activeCell="E22" sqref="E22"/>
    </sheetView>
  </sheetViews>
  <sheetFormatPr defaultRowHeight="14.4" x14ac:dyDescent="0.3"/>
  <cols>
    <col min="1" max="1" width="2.33203125" customWidth="1"/>
    <col min="2" max="2" width="6.109375" customWidth="1"/>
    <col min="3" max="3" width="20" bestFit="1" customWidth="1"/>
    <col min="4" max="5" width="12.6640625" bestFit="1" customWidth="1"/>
    <col min="6" max="6" width="14.6640625" bestFit="1" customWidth="1"/>
    <col min="7" max="7" width="12" bestFit="1" customWidth="1"/>
  </cols>
  <sheetData>
    <row r="1" spans="1:5" x14ac:dyDescent="0.3">
      <c r="A1" s="1" t="s">
        <v>11</v>
      </c>
    </row>
    <row r="2" spans="1:5" x14ac:dyDescent="0.3">
      <c r="A2" s="1" t="s">
        <v>66</v>
      </c>
    </row>
    <row r="3" spans="1:5" x14ac:dyDescent="0.3">
      <c r="A3" s="1" t="s">
        <v>67</v>
      </c>
    </row>
    <row r="4" spans="1:5" x14ac:dyDescent="0.3">
      <c r="A4" s="1" t="s">
        <v>40</v>
      </c>
    </row>
    <row r="5" spans="1:5" x14ac:dyDescent="0.3">
      <c r="A5" s="1" t="s">
        <v>13</v>
      </c>
    </row>
    <row r="6" spans="1:5" x14ac:dyDescent="0.3">
      <c r="A6" s="1"/>
      <c r="B6" t="s">
        <v>41</v>
      </c>
    </row>
    <row r="7" spans="1:5" x14ac:dyDescent="0.3">
      <c r="A7" s="1"/>
      <c r="B7" t="s">
        <v>68</v>
      </c>
    </row>
    <row r="8" spans="1:5" x14ac:dyDescent="0.3">
      <c r="A8" s="1"/>
      <c r="B8" t="s">
        <v>69</v>
      </c>
    </row>
    <row r="9" spans="1:5" x14ac:dyDescent="0.3">
      <c r="A9" s="1" t="s">
        <v>14</v>
      </c>
    </row>
    <row r="10" spans="1:5" x14ac:dyDescent="0.3">
      <c r="B10" t="s">
        <v>15</v>
      </c>
    </row>
    <row r="11" spans="1:5" x14ac:dyDescent="0.3">
      <c r="B11" t="s">
        <v>44</v>
      </c>
    </row>
    <row r="12" spans="1:5" x14ac:dyDescent="0.3">
      <c r="B12" t="s">
        <v>16</v>
      </c>
    </row>
    <row r="14" spans="1:5" ht="15" thickBot="1" x14ac:dyDescent="0.35">
      <c r="A14" t="s">
        <v>70</v>
      </c>
    </row>
    <row r="15" spans="1:5" ht="15" thickBot="1" x14ac:dyDescent="0.35">
      <c r="B15" s="20" t="s">
        <v>18</v>
      </c>
      <c r="C15" s="20" t="s">
        <v>19</v>
      </c>
      <c r="D15" s="20" t="s">
        <v>20</v>
      </c>
      <c r="E15" s="20" t="s">
        <v>21</v>
      </c>
    </row>
    <row r="16" spans="1:5" ht="15" thickBot="1" x14ac:dyDescent="0.35">
      <c r="B16" s="5" t="s">
        <v>71</v>
      </c>
      <c r="C16" s="5" t="s">
        <v>72</v>
      </c>
      <c r="D16" s="21">
        <v>2692.5625</v>
      </c>
      <c r="E16" s="21">
        <v>2.6247194265441087</v>
      </c>
    </row>
    <row r="19" spans="1:7" ht="15" thickBot="1" x14ac:dyDescent="0.35">
      <c r="A19" t="s">
        <v>22</v>
      </c>
    </row>
    <row r="20" spans="1:7" ht="15" thickBot="1" x14ac:dyDescent="0.35">
      <c r="B20" s="20" t="s">
        <v>18</v>
      </c>
      <c r="C20" s="20" t="s">
        <v>19</v>
      </c>
      <c r="D20" s="20" t="s">
        <v>20</v>
      </c>
      <c r="E20" s="20" t="s">
        <v>21</v>
      </c>
      <c r="F20" s="20" t="s">
        <v>23</v>
      </c>
    </row>
    <row r="21" spans="1:7" x14ac:dyDescent="0.3">
      <c r="B21" s="6" t="s">
        <v>73</v>
      </c>
      <c r="C21" s="6" t="s">
        <v>0</v>
      </c>
      <c r="D21" s="8">
        <v>3</v>
      </c>
      <c r="E21" s="8">
        <v>0.23459558601639563</v>
      </c>
      <c r="F21" s="6" t="s">
        <v>32</v>
      </c>
    </row>
    <row r="22" spans="1:7" ht="15" thickBot="1" x14ac:dyDescent="0.35">
      <c r="B22" s="5" t="s">
        <v>74</v>
      </c>
      <c r="C22" s="5" t="s">
        <v>7</v>
      </c>
      <c r="D22" s="7">
        <v>3</v>
      </c>
      <c r="E22" s="7">
        <v>-0.15393516434033555</v>
      </c>
      <c r="F22" s="5" t="s">
        <v>32</v>
      </c>
    </row>
    <row r="25" spans="1:7" ht="15" thickBot="1" x14ac:dyDescent="0.35">
      <c r="A25" t="s">
        <v>24</v>
      </c>
    </row>
    <row r="26" spans="1:7" ht="15" thickBot="1" x14ac:dyDescent="0.35">
      <c r="B26" s="20" t="s">
        <v>18</v>
      </c>
      <c r="C26" s="20" t="s">
        <v>19</v>
      </c>
      <c r="D26" s="20" t="s">
        <v>25</v>
      </c>
      <c r="E26" s="20" t="s">
        <v>26</v>
      </c>
      <c r="F26" s="20" t="s">
        <v>27</v>
      </c>
      <c r="G26" s="20" t="s">
        <v>28</v>
      </c>
    </row>
    <row r="27" spans="1:7" x14ac:dyDescent="0.3">
      <c r="B27" s="6" t="s">
        <v>73</v>
      </c>
      <c r="C27" s="6" t="s">
        <v>0</v>
      </c>
      <c r="D27" s="8">
        <v>0.23459558601639563</v>
      </c>
      <c r="E27" s="6" t="s">
        <v>75</v>
      </c>
      <c r="F27" s="6" t="s">
        <v>35</v>
      </c>
      <c r="G27" s="6">
        <v>2.7654044139836045</v>
      </c>
    </row>
    <row r="28" spans="1:7" x14ac:dyDescent="0.3">
      <c r="B28" s="6" t="s">
        <v>74</v>
      </c>
      <c r="C28" s="6" t="s">
        <v>7</v>
      </c>
      <c r="D28" s="8">
        <v>-0.15393516434033555</v>
      </c>
      <c r="E28" s="6" t="s">
        <v>76</v>
      </c>
      <c r="F28" s="6" t="s">
        <v>35</v>
      </c>
      <c r="G28" s="6">
        <v>3.1539351643403357</v>
      </c>
    </row>
    <row r="29" spans="1:7" x14ac:dyDescent="0.3">
      <c r="B29" s="6" t="s">
        <v>73</v>
      </c>
      <c r="C29" s="6" t="s">
        <v>0</v>
      </c>
      <c r="D29" s="8">
        <v>0.23459558601639563</v>
      </c>
      <c r="E29" s="6" t="s">
        <v>77</v>
      </c>
      <c r="F29" s="6" t="s">
        <v>35</v>
      </c>
      <c r="G29" s="8">
        <v>5.234595586016396</v>
      </c>
    </row>
    <row r="30" spans="1:7" ht="15" thickBot="1" x14ac:dyDescent="0.35">
      <c r="B30" s="5" t="s">
        <v>74</v>
      </c>
      <c r="C30" s="5" t="s">
        <v>7</v>
      </c>
      <c r="D30" s="7">
        <v>-0.15393516434033555</v>
      </c>
      <c r="E30" s="5" t="s">
        <v>78</v>
      </c>
      <c r="F30" s="5" t="s">
        <v>35</v>
      </c>
      <c r="G30" s="7">
        <v>4.8460648356596643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opLeftCell="A7" workbookViewId="0">
      <selection activeCell="D9" sqref="D9:D10"/>
    </sheetView>
  </sheetViews>
  <sheetFormatPr defaultRowHeight="14.4" x14ac:dyDescent="0.3"/>
  <cols>
    <col min="1" max="1" width="2.33203125" customWidth="1"/>
    <col min="2" max="2" width="6.109375" bestFit="1" customWidth="1"/>
    <col min="3" max="3" width="8.44140625" bestFit="1" customWidth="1"/>
    <col min="4" max="5" width="12.6640625" bestFit="1" customWidth="1"/>
    <col min="6" max="6" width="12" bestFit="1" customWidth="1"/>
    <col min="7" max="8" width="12.6640625" bestFit="1" customWidth="1"/>
  </cols>
  <sheetData>
    <row r="1" spans="1:8" x14ac:dyDescent="0.3">
      <c r="A1" s="1" t="s">
        <v>47</v>
      </c>
    </row>
    <row r="2" spans="1:8" x14ac:dyDescent="0.3">
      <c r="A2" s="1" t="s">
        <v>66</v>
      </c>
    </row>
    <row r="3" spans="1:8" x14ac:dyDescent="0.3">
      <c r="A3" s="1" t="s">
        <v>79</v>
      </c>
    </row>
    <row r="6" spans="1:8" ht="15" thickBot="1" x14ac:dyDescent="0.35">
      <c r="A6" t="s">
        <v>22</v>
      </c>
    </row>
    <row r="7" spans="1:8" x14ac:dyDescent="0.3">
      <c r="B7" s="22"/>
      <c r="C7" s="22"/>
      <c r="D7" s="22" t="s">
        <v>48</v>
      </c>
      <c r="E7" s="22" t="s">
        <v>49</v>
      </c>
      <c r="F7" s="22" t="s">
        <v>50</v>
      </c>
      <c r="G7" s="22" t="s">
        <v>52</v>
      </c>
      <c r="H7" s="22" t="s">
        <v>53</v>
      </c>
    </row>
    <row r="8" spans="1:8" ht="15" thickBot="1" x14ac:dyDescent="0.35">
      <c r="B8" s="23" t="s">
        <v>18</v>
      </c>
      <c r="C8" s="23" t="s">
        <v>19</v>
      </c>
      <c r="D8" s="23" t="s">
        <v>37</v>
      </c>
      <c r="E8" s="23" t="s">
        <v>37</v>
      </c>
      <c r="F8" s="23" t="s">
        <v>51</v>
      </c>
      <c r="G8" s="23" t="s">
        <v>37</v>
      </c>
      <c r="H8" s="23" t="s">
        <v>37</v>
      </c>
    </row>
    <row r="9" spans="1:8" x14ac:dyDescent="0.3">
      <c r="B9" s="6" t="s">
        <v>73</v>
      </c>
      <c r="C9" s="6" t="s">
        <v>0</v>
      </c>
      <c r="D9" s="8">
        <v>0.23459558601639563</v>
      </c>
      <c r="E9" s="8">
        <v>0.16479557884852117</v>
      </c>
      <c r="F9" s="6">
        <v>0.70304518467786914</v>
      </c>
      <c r="G9" s="6">
        <v>1.6543650863727344</v>
      </c>
      <c r="H9" s="6">
        <v>-4.274407907982547</v>
      </c>
    </row>
    <row r="10" spans="1:8" ht="15" thickBot="1" x14ac:dyDescent="0.35">
      <c r="B10" s="5" t="s">
        <v>74</v>
      </c>
      <c r="C10" s="5" t="s">
        <v>7</v>
      </c>
      <c r="D10" s="7">
        <v>-0.15393516434033555</v>
      </c>
      <c r="E10" s="7">
        <v>-0.34207149701345835</v>
      </c>
      <c r="F10" s="5">
        <v>0.53040742237227989</v>
      </c>
      <c r="G10" s="5">
        <v>-0.13123509135980238</v>
      </c>
      <c r="H10" s="5">
        <v>-3.1965189232474747</v>
      </c>
    </row>
    <row r="12" spans="1:8" x14ac:dyDescent="0.3">
      <c r="A12" t="s">
        <v>24</v>
      </c>
    </row>
    <row r="13" spans="1:8" x14ac:dyDescent="0.3">
      <c r="B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Αναφορά απαντήσεων 3</vt:lpstr>
      <vt:lpstr>Αναφορά πληθυσμού 3</vt:lpstr>
      <vt:lpstr>Data class</vt:lpstr>
      <vt:lpstr>Data + Solution</vt:lpstr>
      <vt:lpstr>Αναφορά απαντήσεων 1</vt:lpstr>
      <vt:lpstr>Αναφορά πληθυσμού 1</vt:lpstr>
      <vt:lpstr>Αναφορά απαντήσεων 2</vt:lpstr>
      <vt:lpstr>Αναφορά πληθυσμού 2</vt:lpstr>
      <vt:lpstr>Data + Solution (2)</vt:lpstr>
      <vt:lpstr>Data + Solution (3)</vt:lpstr>
      <vt:lpstr>Φύλλο1</vt:lpstr>
      <vt:lpstr>Data + Solution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2025-06-11T12:36:47Z</dcterms:modified>
</cp:coreProperties>
</file>