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ppapa\OneDrive\Υπολογιστής\MSC\semester A\Data Analysis\Assignments\"/>
    </mc:Choice>
  </mc:AlternateContent>
  <xr:revisionPtr revIDLastSave="0" documentId="13_ncr:1_{56E8E3CA-D5EB-43E9-B4C5-FC59FD93EF4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xercise 2 Productivity" sheetId="1" r:id="rId1"/>
    <sheet name="Exercise 2 Downtime" sheetId="2" r:id="rId2"/>
    <sheet name="Exercise 3" sheetId="3" r:id="rId3"/>
  </sheet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20" i="1" s="1"/>
  <c r="F18" i="2"/>
  <c r="F15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3" i="3"/>
  <c r="F17" i="2"/>
  <c r="F16" i="2"/>
  <c r="F11" i="2"/>
  <c r="F12" i="2" s="1"/>
  <c r="F10" i="2"/>
  <c r="F7" i="2"/>
  <c r="F5" i="2"/>
  <c r="F4" i="2"/>
  <c r="F3" i="2"/>
  <c r="F2" i="2"/>
  <c r="E17" i="1"/>
  <c r="E16" i="1"/>
  <c r="E15" i="1"/>
  <c r="E12" i="1"/>
  <c r="E11" i="1"/>
  <c r="E10" i="1"/>
  <c r="E7" i="1"/>
  <c r="E6" i="1"/>
  <c r="E5" i="1"/>
  <c r="E4" i="1"/>
  <c r="E3" i="1"/>
  <c r="E2" i="1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E19" i="1" l="1"/>
  <c r="F19" i="2"/>
  <c r="F20" i="2"/>
  <c r="F6" i="2"/>
</calcChain>
</file>

<file path=xl/sharedStrings.xml><?xml version="1.0" encoding="utf-8"?>
<sst xmlns="http://schemas.openxmlformats.org/spreadsheetml/2006/main" count="65" uniqueCount="42">
  <si>
    <t>Worker</t>
  </si>
  <si>
    <t>Productivity</t>
  </si>
  <si>
    <t>Downtime Hour</t>
  </si>
  <si>
    <t>Row Labels</t>
  </si>
  <si>
    <t>Grand Total</t>
  </si>
  <si>
    <t>91-95</t>
  </si>
  <si>
    <t>96-100</t>
  </si>
  <si>
    <t>101-105</t>
  </si>
  <si>
    <t>106-110</t>
  </si>
  <si>
    <t>111-115</t>
  </si>
  <si>
    <t>121-126</t>
  </si>
  <si>
    <t>116-120</t>
  </si>
  <si>
    <t>&gt;126</t>
  </si>
  <si>
    <t>&lt;91</t>
  </si>
  <si>
    <t>RoundUp of Downtime</t>
  </si>
  <si>
    <t>Μέτρα Θέσεως</t>
  </si>
  <si>
    <t>average</t>
  </si>
  <si>
    <t>median</t>
  </si>
  <si>
    <t>min</t>
  </si>
  <si>
    <t>max</t>
  </si>
  <si>
    <t>range</t>
  </si>
  <si>
    <t>skew</t>
  </si>
  <si>
    <t>Μέτρα Διασποράς</t>
  </si>
  <si>
    <t>variance</t>
  </si>
  <si>
    <t>st.deviation</t>
  </si>
  <si>
    <t>cv</t>
  </si>
  <si>
    <t>Τεταρτημόρια</t>
  </si>
  <si>
    <t>IQR</t>
  </si>
  <si>
    <t>Q1</t>
  </si>
  <si>
    <t>Q2</t>
  </si>
  <si>
    <t>Q3</t>
  </si>
  <si>
    <t>outlier lower</t>
  </si>
  <si>
    <t>outlier upper</t>
  </si>
  <si>
    <t>Συχνότητα</t>
  </si>
  <si>
    <t>Αθροιστική συχνότητα</t>
  </si>
  <si>
    <t>Αθροιστική Συχνότητα</t>
  </si>
  <si>
    <t>Downtime(Rounded Up)</t>
  </si>
  <si>
    <t>Year</t>
  </si>
  <si>
    <t>Gini Coefficient</t>
  </si>
  <si>
    <t>MA(3)</t>
  </si>
  <si>
    <t>Residual</t>
  </si>
  <si>
    <t>Ερωτήματα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</si>
</sst>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171" fontId="0" fillId="0" borderId="0" xfId="0" applyNumberFormat="1"/>
    <xf numFmtId="0" fontId="0" fillId="2" borderId="0" xfId="0" applyFill="1"/>
    <xf numFmtId="0" fontId="2" fillId="0" borderId="0" xfId="0" applyFont="1" applyFill="1"/>
    <xf numFmtId="0" fontId="2" fillId="2" borderId="1" xfId="0" applyFont="1" applyFill="1" applyBorder="1"/>
    <xf numFmtId="2" fontId="0" fillId="0" borderId="1" xfId="0" applyNumberFormat="1" applyBorder="1"/>
    <xf numFmtId="1" fontId="0" fillId="0" borderId="1" xfId="0" applyNumberFormat="1" applyBorder="1"/>
    <xf numFmtId="9" fontId="0" fillId="0" borderId="1" xfId="1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1" xfId="0" applyFont="1" applyBorder="1"/>
    <xf numFmtId="0" fontId="2" fillId="2" borderId="0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0" borderId="0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[Productivity_and_Downtime_Data.xlsx]Exercise 2 Productivity!PivotTable1</c:name>
    <c:fmtId val="8"/>
  </c:pivotSource>
  <c:chart>
    <c:autoTitleDeleted val="1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Productivity'!$H$1</c:f>
              <c:strCache>
                <c:ptCount val="1"/>
                <c:pt idx="0">
                  <c:v>Συχνότητα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'Exercise 2 Productivity'!$G$2:$G$11</c:f>
              <c:strCache>
                <c:ptCount val="9"/>
                <c:pt idx="0">
                  <c:v>&lt;91</c:v>
                </c:pt>
                <c:pt idx="1">
                  <c:v>91-95</c:v>
                </c:pt>
                <c:pt idx="2">
                  <c:v>96-100</c:v>
                </c:pt>
                <c:pt idx="3">
                  <c:v>101-105</c:v>
                </c:pt>
                <c:pt idx="4">
                  <c:v>106-110</c:v>
                </c:pt>
                <c:pt idx="5">
                  <c:v>111-115</c:v>
                </c:pt>
                <c:pt idx="6">
                  <c:v>116-120</c:v>
                </c:pt>
                <c:pt idx="7">
                  <c:v>121-126</c:v>
                </c:pt>
                <c:pt idx="8">
                  <c:v>&gt;126</c:v>
                </c:pt>
              </c:strCache>
            </c:strRef>
          </c:cat>
          <c:val>
            <c:numRef>
              <c:f>'Exercise 2 Productivity'!$H$2:$H$11</c:f>
              <c:numCache>
                <c:formatCode>General</c:formatCode>
                <c:ptCount val="9"/>
                <c:pt idx="0">
                  <c:v>1</c:v>
                </c:pt>
                <c:pt idx="1">
                  <c:v>21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F9-4D7D-837F-25905CC6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1318207"/>
        <c:axId val="61322527"/>
      </c:barChart>
      <c:lineChart>
        <c:grouping val="standard"/>
        <c:varyColors val="0"/>
        <c:ser>
          <c:idx val="1"/>
          <c:order val="1"/>
          <c:tx>
            <c:strRef>
              <c:f>'Exercise 2 Productivity'!$I$1</c:f>
              <c:strCache>
                <c:ptCount val="1"/>
                <c:pt idx="0">
                  <c:v>Αθροιστική συχνότητα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'Exercise 2 Productivity'!$G$2:$G$11</c:f>
              <c:strCache>
                <c:ptCount val="9"/>
                <c:pt idx="0">
                  <c:v>&lt;91</c:v>
                </c:pt>
                <c:pt idx="1">
                  <c:v>91-95</c:v>
                </c:pt>
                <c:pt idx="2">
                  <c:v>96-100</c:v>
                </c:pt>
                <c:pt idx="3">
                  <c:v>101-105</c:v>
                </c:pt>
                <c:pt idx="4">
                  <c:v>106-110</c:v>
                </c:pt>
                <c:pt idx="5">
                  <c:v>111-115</c:v>
                </c:pt>
                <c:pt idx="6">
                  <c:v>116-120</c:v>
                </c:pt>
                <c:pt idx="7">
                  <c:v>121-126</c:v>
                </c:pt>
                <c:pt idx="8">
                  <c:v>&gt;126</c:v>
                </c:pt>
              </c:strCache>
            </c:strRef>
          </c:cat>
          <c:val>
            <c:numRef>
              <c:f>'Exercise 2 Productivity'!$I$2:$I$11</c:f>
              <c:numCache>
                <c:formatCode>General</c:formatCode>
                <c:ptCount val="9"/>
                <c:pt idx="0">
                  <c:v>1</c:v>
                </c:pt>
                <c:pt idx="1">
                  <c:v>22</c:v>
                </c:pt>
                <c:pt idx="2">
                  <c:v>26</c:v>
                </c:pt>
                <c:pt idx="3">
                  <c:v>31</c:v>
                </c:pt>
                <c:pt idx="4">
                  <c:v>34</c:v>
                </c:pt>
                <c:pt idx="5">
                  <c:v>35</c:v>
                </c:pt>
                <c:pt idx="6">
                  <c:v>35</c:v>
                </c:pt>
                <c:pt idx="7">
                  <c:v>36</c:v>
                </c:pt>
                <c:pt idx="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9-4D7D-837F-25905CC6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318207"/>
        <c:axId val="61322527"/>
      </c:lineChart>
      <c:catAx>
        <c:axId val="6131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22527"/>
        <c:crosses val="autoZero"/>
        <c:auto val="1"/>
        <c:lblAlgn val="ctr"/>
        <c:lblOffset val="100"/>
        <c:noMultiLvlLbl val="0"/>
      </c:catAx>
      <c:valAx>
        <c:axId val="613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[Productivity_and_Downtime_Data.xlsx]Exercise 2 Downtime!PivotTable1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'Exercise 2 Downtime'!$I$1</c:f>
              <c:strCache>
                <c:ptCount val="1"/>
                <c:pt idx="0">
                  <c:v>Συχνότητα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'Exercise 2 Downtime'!$H$2:$H$9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'Exercise 2 Downtime'!$I$2:$I$9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14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AA-4D21-A5E1-23412A39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02964783"/>
        <c:axId val="1402966223"/>
      </c:barChart>
      <c:lineChart>
        <c:grouping val="standard"/>
        <c:varyColors val="0"/>
        <c:ser>
          <c:idx val="1"/>
          <c:order val="1"/>
          <c:tx>
            <c:strRef>
              <c:f>'Exercise 2 Downtime'!$J$1</c:f>
              <c:strCache>
                <c:ptCount val="1"/>
                <c:pt idx="0">
                  <c:v>Αθροιστική Συχνότητα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'Exercise 2 Downtime'!$H$2:$H$9</c:f>
              <c:strCach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strCache>
            </c:strRef>
          </c:cat>
          <c:val>
            <c:numRef>
              <c:f>'Exercise 2 Downtime'!$J$2:$J$9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24</c:v>
                </c:pt>
                <c:pt idx="4">
                  <c:v>33</c:v>
                </c:pt>
                <c:pt idx="5">
                  <c:v>35</c:v>
                </c:pt>
                <c:pt idx="6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AA-4D21-A5E1-23412A393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2964783"/>
        <c:axId val="1402966223"/>
      </c:lineChart>
      <c:catAx>
        <c:axId val="140296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6223"/>
        <c:crosses val="autoZero"/>
        <c:auto val="1"/>
        <c:lblAlgn val="ctr"/>
        <c:lblOffset val="100"/>
        <c:noMultiLvlLbl val="0"/>
      </c:catAx>
      <c:valAx>
        <c:axId val="140296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96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Gini Coefficient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3'!$B$1</c:f>
              <c:strCache>
                <c:ptCount val="1"/>
                <c:pt idx="0">
                  <c:v>Gini Coefficient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'Exercise 3'!$A$2:$A$51</c:f>
              <c:numCache>
                <c:formatCode>General</c:formatCode>
                <c:ptCount val="5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</c:numCache>
            </c:numRef>
          </c:xVal>
          <c:yVal>
            <c:numRef>
              <c:f>'Exercise 3'!$B$2:$B$51</c:f>
              <c:numCache>
                <c:formatCode>General</c:formatCode>
                <c:ptCount val="50"/>
                <c:pt idx="0">
                  <c:v>37.6</c:v>
                </c:pt>
                <c:pt idx="1">
                  <c:v>37.1</c:v>
                </c:pt>
                <c:pt idx="2">
                  <c:v>37.799999999999997</c:v>
                </c:pt>
                <c:pt idx="3">
                  <c:v>37.9</c:v>
                </c:pt>
                <c:pt idx="4">
                  <c:v>36.299999999999997</c:v>
                </c:pt>
                <c:pt idx="5">
                  <c:v>36.799999999999997</c:v>
                </c:pt>
                <c:pt idx="6">
                  <c:v>35.9</c:v>
                </c:pt>
                <c:pt idx="7">
                  <c:v>37.1</c:v>
                </c:pt>
                <c:pt idx="8">
                  <c:v>36.299999999999997</c:v>
                </c:pt>
                <c:pt idx="9">
                  <c:v>35.799999999999997</c:v>
                </c:pt>
                <c:pt idx="10">
                  <c:v>35.1</c:v>
                </c:pt>
                <c:pt idx="11">
                  <c:v>35.4</c:v>
                </c:pt>
                <c:pt idx="12">
                  <c:v>36.299999999999997</c:v>
                </c:pt>
                <c:pt idx="13">
                  <c:v>36.4</c:v>
                </c:pt>
                <c:pt idx="14">
                  <c:v>37.4</c:v>
                </c:pt>
                <c:pt idx="15">
                  <c:v>36.200000000000003</c:v>
                </c:pt>
                <c:pt idx="16">
                  <c:v>38.200000000000003</c:v>
                </c:pt>
                <c:pt idx="17">
                  <c:v>36.1</c:v>
                </c:pt>
                <c:pt idx="18">
                  <c:v>35.6</c:v>
                </c:pt>
                <c:pt idx="19">
                  <c:v>34.9</c:v>
                </c:pt>
                <c:pt idx="20">
                  <c:v>34.799999999999997</c:v>
                </c:pt>
                <c:pt idx="21">
                  <c:v>34.799999999999997</c:v>
                </c:pt>
                <c:pt idx="22">
                  <c:v>34.9</c:v>
                </c:pt>
                <c:pt idx="23">
                  <c:v>37</c:v>
                </c:pt>
                <c:pt idx="24">
                  <c:v>35.5</c:v>
                </c:pt>
                <c:pt idx="25">
                  <c:v>35.9</c:v>
                </c:pt>
                <c:pt idx="26">
                  <c:v>35.6</c:v>
                </c:pt>
                <c:pt idx="27">
                  <c:v>35.5</c:v>
                </c:pt>
                <c:pt idx="28">
                  <c:v>35.700000000000003</c:v>
                </c:pt>
                <c:pt idx="29">
                  <c:v>35.799999999999997</c:v>
                </c:pt>
                <c:pt idx="30">
                  <c:v>36.299999999999997</c:v>
                </c:pt>
                <c:pt idx="31">
                  <c:v>36.799999999999997</c:v>
                </c:pt>
                <c:pt idx="32">
                  <c:v>36.5</c:v>
                </c:pt>
                <c:pt idx="33">
                  <c:v>38.5</c:v>
                </c:pt>
                <c:pt idx="34">
                  <c:v>36.9</c:v>
                </c:pt>
                <c:pt idx="35">
                  <c:v>38</c:v>
                </c:pt>
                <c:pt idx="36">
                  <c:v>38.200000000000003</c:v>
                </c:pt>
                <c:pt idx="37">
                  <c:v>38.299999999999997</c:v>
                </c:pt>
                <c:pt idx="38">
                  <c:v>38.9</c:v>
                </c:pt>
                <c:pt idx="39">
                  <c:v>39.200000000000003</c:v>
                </c:pt>
                <c:pt idx="40">
                  <c:v>39.299999999999997</c:v>
                </c:pt>
                <c:pt idx="41">
                  <c:v>39.5</c:v>
                </c:pt>
                <c:pt idx="42">
                  <c:v>40.1</c:v>
                </c:pt>
                <c:pt idx="43">
                  <c:v>39.6</c:v>
                </c:pt>
                <c:pt idx="44">
                  <c:v>39.700000000000003</c:v>
                </c:pt>
                <c:pt idx="45">
                  <c:v>40.4</c:v>
                </c:pt>
                <c:pt idx="46">
                  <c:v>42.9</c:v>
                </c:pt>
                <c:pt idx="47">
                  <c:v>42.6</c:v>
                </c:pt>
                <c:pt idx="48">
                  <c:v>42.1</c:v>
                </c:pt>
                <c:pt idx="49">
                  <c:v>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1A-4B1B-A0E0-90B536CD281F}"/>
            </c:ext>
          </c:extLst>
        </c:ser>
        <c:ser>
          <c:idx val="1"/>
          <c:order val="1"/>
          <c:tx>
            <c:strRef>
              <c:f>'Exercise 3'!$C$1</c:f>
              <c:strCache>
                <c:ptCount val="1"/>
                <c:pt idx="0">
                  <c:v>MA(3)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'Exercise 3'!$A$2:$A$51</c:f>
              <c:numCache>
                <c:formatCode>General</c:formatCode>
                <c:ptCount val="50"/>
                <c:pt idx="0">
                  <c:v>1947</c:v>
                </c:pt>
                <c:pt idx="1">
                  <c:v>1948</c:v>
                </c:pt>
                <c:pt idx="2">
                  <c:v>1949</c:v>
                </c:pt>
                <c:pt idx="3">
                  <c:v>1950</c:v>
                </c:pt>
                <c:pt idx="4">
                  <c:v>1951</c:v>
                </c:pt>
                <c:pt idx="5">
                  <c:v>1952</c:v>
                </c:pt>
                <c:pt idx="6">
                  <c:v>1953</c:v>
                </c:pt>
                <c:pt idx="7">
                  <c:v>1954</c:v>
                </c:pt>
                <c:pt idx="8">
                  <c:v>1955</c:v>
                </c:pt>
                <c:pt idx="9">
                  <c:v>1956</c:v>
                </c:pt>
                <c:pt idx="10">
                  <c:v>1957</c:v>
                </c:pt>
                <c:pt idx="11">
                  <c:v>1958</c:v>
                </c:pt>
                <c:pt idx="12">
                  <c:v>1959</c:v>
                </c:pt>
                <c:pt idx="13">
                  <c:v>1960</c:v>
                </c:pt>
                <c:pt idx="14">
                  <c:v>1961</c:v>
                </c:pt>
                <c:pt idx="15">
                  <c:v>1962</c:v>
                </c:pt>
                <c:pt idx="16">
                  <c:v>1963</c:v>
                </c:pt>
                <c:pt idx="17">
                  <c:v>1964</c:v>
                </c:pt>
                <c:pt idx="18">
                  <c:v>1965</c:v>
                </c:pt>
                <c:pt idx="19">
                  <c:v>1966</c:v>
                </c:pt>
                <c:pt idx="20">
                  <c:v>1967</c:v>
                </c:pt>
                <c:pt idx="21">
                  <c:v>1968</c:v>
                </c:pt>
                <c:pt idx="22">
                  <c:v>1969</c:v>
                </c:pt>
                <c:pt idx="23">
                  <c:v>1970</c:v>
                </c:pt>
                <c:pt idx="24">
                  <c:v>1971</c:v>
                </c:pt>
                <c:pt idx="25">
                  <c:v>1972</c:v>
                </c:pt>
                <c:pt idx="26">
                  <c:v>1973</c:v>
                </c:pt>
                <c:pt idx="27">
                  <c:v>1974</c:v>
                </c:pt>
                <c:pt idx="28">
                  <c:v>1975</c:v>
                </c:pt>
                <c:pt idx="29">
                  <c:v>1976</c:v>
                </c:pt>
                <c:pt idx="30">
                  <c:v>1977</c:v>
                </c:pt>
                <c:pt idx="31">
                  <c:v>1978</c:v>
                </c:pt>
                <c:pt idx="32">
                  <c:v>1979</c:v>
                </c:pt>
                <c:pt idx="33">
                  <c:v>1980</c:v>
                </c:pt>
                <c:pt idx="34">
                  <c:v>1981</c:v>
                </c:pt>
                <c:pt idx="35">
                  <c:v>1982</c:v>
                </c:pt>
                <c:pt idx="36">
                  <c:v>1983</c:v>
                </c:pt>
                <c:pt idx="37">
                  <c:v>1984</c:v>
                </c:pt>
                <c:pt idx="38">
                  <c:v>1985</c:v>
                </c:pt>
                <c:pt idx="39">
                  <c:v>1986</c:v>
                </c:pt>
                <c:pt idx="40">
                  <c:v>1987</c:v>
                </c:pt>
                <c:pt idx="41">
                  <c:v>1988</c:v>
                </c:pt>
                <c:pt idx="42">
                  <c:v>1989</c:v>
                </c:pt>
                <c:pt idx="43">
                  <c:v>1990</c:v>
                </c:pt>
                <c:pt idx="44">
                  <c:v>1991</c:v>
                </c:pt>
                <c:pt idx="45">
                  <c:v>1992</c:v>
                </c:pt>
                <c:pt idx="46">
                  <c:v>1993</c:v>
                </c:pt>
                <c:pt idx="47">
                  <c:v>1994</c:v>
                </c:pt>
                <c:pt idx="48">
                  <c:v>1995</c:v>
                </c:pt>
                <c:pt idx="49">
                  <c:v>1996</c:v>
                </c:pt>
              </c:numCache>
            </c:numRef>
          </c:xVal>
          <c:yVal>
            <c:numRef>
              <c:f>'Exercise 3'!$C$2:$C$51</c:f>
              <c:numCache>
                <c:formatCode>0.00</c:formatCode>
                <c:ptCount val="50"/>
                <c:pt idx="1">
                  <c:v>37.5</c:v>
                </c:pt>
                <c:pt idx="2">
                  <c:v>37.6</c:v>
                </c:pt>
                <c:pt idx="3">
                  <c:v>37.333333333333329</c:v>
                </c:pt>
                <c:pt idx="4">
                  <c:v>36.999999999999993</c:v>
                </c:pt>
                <c:pt idx="5">
                  <c:v>36.333333333333336</c:v>
                </c:pt>
                <c:pt idx="6">
                  <c:v>36.599999999999994</c:v>
                </c:pt>
                <c:pt idx="7">
                  <c:v>36.43333333333333</c:v>
                </c:pt>
                <c:pt idx="8">
                  <c:v>36.4</c:v>
                </c:pt>
                <c:pt idx="9">
                  <c:v>35.733333333333327</c:v>
                </c:pt>
                <c:pt idx="10">
                  <c:v>35.433333333333337</c:v>
                </c:pt>
                <c:pt idx="11">
                  <c:v>35.6</c:v>
                </c:pt>
                <c:pt idx="12">
                  <c:v>36.033333333333331</c:v>
                </c:pt>
                <c:pt idx="13">
                  <c:v>36.699999999999996</c:v>
                </c:pt>
                <c:pt idx="14">
                  <c:v>36.666666666666664</c:v>
                </c:pt>
                <c:pt idx="15">
                  <c:v>37.266666666666666</c:v>
                </c:pt>
                <c:pt idx="16">
                  <c:v>36.833333333333336</c:v>
                </c:pt>
                <c:pt idx="17">
                  <c:v>36.633333333333333</c:v>
                </c:pt>
                <c:pt idx="18">
                  <c:v>35.533333333333331</c:v>
                </c:pt>
                <c:pt idx="19">
                  <c:v>35.1</c:v>
                </c:pt>
                <c:pt idx="20">
                  <c:v>34.833333333333329</c:v>
                </c:pt>
                <c:pt idx="21">
                  <c:v>34.833333333333336</c:v>
                </c:pt>
                <c:pt idx="22">
                  <c:v>35.566666666666663</c:v>
                </c:pt>
                <c:pt idx="23">
                  <c:v>35.800000000000004</c:v>
                </c:pt>
                <c:pt idx="24">
                  <c:v>36.133333333333333</c:v>
                </c:pt>
                <c:pt idx="25">
                  <c:v>35.666666666666664</c:v>
                </c:pt>
                <c:pt idx="26">
                  <c:v>35.666666666666664</c:v>
                </c:pt>
                <c:pt idx="27">
                  <c:v>35.6</c:v>
                </c:pt>
                <c:pt idx="28">
                  <c:v>35.666666666666664</c:v>
                </c:pt>
                <c:pt idx="29">
                  <c:v>35.93333333333333</c:v>
                </c:pt>
                <c:pt idx="30">
                  <c:v>36.299999999999997</c:v>
                </c:pt>
                <c:pt idx="31">
                  <c:v>36.533333333333331</c:v>
                </c:pt>
                <c:pt idx="32">
                  <c:v>37.266666666666666</c:v>
                </c:pt>
                <c:pt idx="33">
                  <c:v>37.300000000000004</c:v>
                </c:pt>
                <c:pt idx="34">
                  <c:v>37.800000000000004</c:v>
                </c:pt>
                <c:pt idx="35">
                  <c:v>37.700000000000003</c:v>
                </c:pt>
                <c:pt idx="36">
                  <c:v>38.166666666666664</c:v>
                </c:pt>
                <c:pt idx="37">
                  <c:v>38.466666666666669</c:v>
                </c:pt>
                <c:pt idx="38">
                  <c:v>38.799999999999997</c:v>
                </c:pt>
                <c:pt idx="39">
                  <c:v>39.133333333333333</c:v>
                </c:pt>
                <c:pt idx="40">
                  <c:v>39.333333333333336</c:v>
                </c:pt>
                <c:pt idx="41">
                  <c:v>39.633333333333333</c:v>
                </c:pt>
                <c:pt idx="42">
                  <c:v>39.733333333333327</c:v>
                </c:pt>
                <c:pt idx="43">
                  <c:v>39.800000000000004</c:v>
                </c:pt>
                <c:pt idx="44">
                  <c:v>39.900000000000006</c:v>
                </c:pt>
                <c:pt idx="45">
                  <c:v>41</c:v>
                </c:pt>
                <c:pt idx="46">
                  <c:v>41.966666666666669</c:v>
                </c:pt>
                <c:pt idx="47">
                  <c:v>42.533333333333331</c:v>
                </c:pt>
                <c:pt idx="48">
                  <c:v>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1A-4B1B-A0E0-90B536CD2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78319"/>
        <c:axId val="156079279"/>
      </c:scatterChart>
      <c:valAx>
        <c:axId val="15607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9279"/>
        <c:crosses val="autoZero"/>
        <c:crossBetween val="midCat"/>
      </c:valAx>
      <c:valAx>
        <c:axId val="156079279"/>
        <c:scaling>
          <c:orientation val="minMax"/>
          <c:min val="32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78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'Exercise 3'!$D$1</c:f>
              <c:strCache>
                <c:ptCount val="1"/>
                <c:pt idx="0">
                  <c:v>Residual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'Exercise 3'!$D$2:$D$51</c:f>
              <c:numCache>
                <c:formatCode>0.0</c:formatCode>
                <c:ptCount val="50"/>
                <c:pt idx="1">
                  <c:v>-0.39999999999999858</c:v>
                </c:pt>
                <c:pt idx="2">
                  <c:v>0.19999999999999574</c:v>
                </c:pt>
                <c:pt idx="3">
                  <c:v>0.56666666666666998</c:v>
                </c:pt>
                <c:pt idx="4">
                  <c:v>-0.69999999999999574</c:v>
                </c:pt>
                <c:pt idx="5">
                  <c:v>0.46666666666666146</c:v>
                </c:pt>
                <c:pt idx="6">
                  <c:v>-0.69999999999999574</c:v>
                </c:pt>
                <c:pt idx="7">
                  <c:v>0.6666666666666714</c:v>
                </c:pt>
                <c:pt idx="8">
                  <c:v>-0.10000000000000142</c:v>
                </c:pt>
                <c:pt idx="9">
                  <c:v>6.6666666666669983E-2</c:v>
                </c:pt>
                <c:pt idx="10">
                  <c:v>-0.3333333333333357</c:v>
                </c:pt>
                <c:pt idx="11">
                  <c:v>-0.20000000000000284</c:v>
                </c:pt>
                <c:pt idx="12">
                  <c:v>0.26666666666666572</c:v>
                </c:pt>
                <c:pt idx="13">
                  <c:v>-0.29999999999999716</c:v>
                </c:pt>
                <c:pt idx="14">
                  <c:v>0.73333333333333428</c:v>
                </c:pt>
                <c:pt idx="15">
                  <c:v>-1.0666666666666629</c:v>
                </c:pt>
                <c:pt idx="16">
                  <c:v>1.3666666666666671</c:v>
                </c:pt>
                <c:pt idx="17">
                  <c:v>-0.53333333333333144</c:v>
                </c:pt>
                <c:pt idx="18">
                  <c:v>6.6666666666669983E-2</c:v>
                </c:pt>
                <c:pt idx="19">
                  <c:v>-0.20000000000000284</c:v>
                </c:pt>
                <c:pt idx="20">
                  <c:v>-3.3333333333331439E-2</c:v>
                </c:pt>
                <c:pt idx="21">
                  <c:v>-3.3333333333338544E-2</c:v>
                </c:pt>
                <c:pt idx="22">
                  <c:v>-0.6666666666666643</c:v>
                </c:pt>
                <c:pt idx="23">
                  <c:v>1.1999999999999957</c:v>
                </c:pt>
                <c:pt idx="24">
                  <c:v>-0.63333333333333286</c:v>
                </c:pt>
                <c:pt idx="25">
                  <c:v>0.23333333333333428</c:v>
                </c:pt>
                <c:pt idx="26">
                  <c:v>-6.6666666666662877E-2</c:v>
                </c:pt>
                <c:pt idx="27">
                  <c:v>-0.10000000000000142</c:v>
                </c:pt>
                <c:pt idx="28">
                  <c:v>3.3333333333338544E-2</c:v>
                </c:pt>
                <c:pt idx="29">
                  <c:v>-0.13333333333333286</c:v>
                </c:pt>
                <c:pt idx="30">
                  <c:v>0</c:v>
                </c:pt>
                <c:pt idx="31">
                  <c:v>0.26666666666666572</c:v>
                </c:pt>
                <c:pt idx="32">
                  <c:v>-0.76666666666666572</c:v>
                </c:pt>
                <c:pt idx="33">
                  <c:v>1.1999999999999957</c:v>
                </c:pt>
                <c:pt idx="34">
                  <c:v>-0.90000000000000568</c:v>
                </c:pt>
                <c:pt idx="35">
                  <c:v>0.29999999999999716</c:v>
                </c:pt>
                <c:pt idx="36">
                  <c:v>3.3333333333338544E-2</c:v>
                </c:pt>
                <c:pt idx="37">
                  <c:v>-0.1666666666666714</c:v>
                </c:pt>
                <c:pt idx="38">
                  <c:v>0.10000000000000142</c:v>
                </c:pt>
                <c:pt idx="39">
                  <c:v>6.6666666666669983E-2</c:v>
                </c:pt>
                <c:pt idx="40">
                  <c:v>-3.3333333333338544E-2</c:v>
                </c:pt>
                <c:pt idx="41">
                  <c:v>-0.13333333333333286</c:v>
                </c:pt>
                <c:pt idx="42">
                  <c:v>0.36666666666667425</c:v>
                </c:pt>
                <c:pt idx="43">
                  <c:v>-0.20000000000000284</c:v>
                </c:pt>
                <c:pt idx="44">
                  <c:v>-0.20000000000000284</c:v>
                </c:pt>
                <c:pt idx="45">
                  <c:v>-0.60000000000000142</c:v>
                </c:pt>
                <c:pt idx="46">
                  <c:v>0.93333333333333002</c:v>
                </c:pt>
                <c:pt idx="47">
                  <c:v>6.6666666666669983E-2</c:v>
                </c:pt>
                <c:pt idx="48">
                  <c:v>-0.29999999999999716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2-4A7B-9FC7-95A99043F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3839"/>
        <c:axId val="220822479"/>
      </c:scatterChart>
      <c:valAx>
        <c:axId val="22081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2479"/>
        <c:crosses val="autoZero"/>
        <c:crossBetween val="midCat"/>
      </c:valAx>
      <c:valAx>
        <c:axId val="2208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0</xdr:row>
      <xdr:rowOff>35859</xdr:rowOff>
    </xdr:from>
    <xdr:to>
      <xdr:col>16</xdr:col>
      <xdr:colOff>219636</xdr:colOff>
      <xdr:row>15</xdr:row>
      <xdr:rowOff>89647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51F5F5-4AD9-9079-688A-86ED25928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510989</xdr:colOff>
      <xdr:row>33</xdr:row>
      <xdr:rowOff>170329</xdr:rowOff>
    </xdr:from>
    <xdr:ext cx="6343484" cy="103990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AE7127C-0AC0-4258-958E-F8F549BB43E0}"/>
            </a:ext>
          </a:extLst>
        </xdr:cNvPr>
        <xdr:cNvSpPr txBox="1"/>
      </xdr:nvSpPr>
      <xdr:spPr>
        <a:xfrm>
          <a:off x="1855695" y="6087035"/>
          <a:ext cx="6343484" cy="103990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605117</xdr:colOff>
      <xdr:row>21</xdr:row>
      <xdr:rowOff>179293</xdr:rowOff>
    </xdr:from>
    <xdr:to>
      <xdr:col>12</xdr:col>
      <xdr:colOff>206188</xdr:colOff>
      <xdr:row>31</xdr:row>
      <xdr:rowOff>26894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7C8E902-840A-BE88-1F20-3D7DDF9AF2D1}"/>
            </a:ext>
          </a:extLst>
        </xdr:cNvPr>
        <xdr:cNvSpPr txBox="1"/>
      </xdr:nvSpPr>
      <xdr:spPr>
        <a:xfrm>
          <a:off x="1949823" y="3944469"/>
          <a:ext cx="8045824" cy="16405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Το ιστόγραμμα δεν είναι συμμετρικό. Βλέπουμε ότι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1.88, συνεπώς το διάγραμμα μας είναι λοξό προς τα δεξιά.</a:t>
          </a:r>
          <a:r>
            <a:rPr lang="el-GR"/>
            <a:t> </a:t>
          </a: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ogive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έχει απότομη κλίση , συνεπώς φανερώνεται ότι υπάρχει μεγάλη συχνότητα/συγκέντρωση στο εύρος 91-95</a:t>
          </a:r>
          <a:r>
            <a:rPr lang="el-GR"/>
            <a:t> </a:t>
          </a: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Ο μέσος όρος μας είναι στα 97.47 και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st.deviation 48.88 .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Παρατηρούμε ότι το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 deviation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αρκετά μεγάλο , συνεπώς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έχουμε αρκετά μεγάλη διασπορά. Ωστόσο η ερμηνεία αυτών των αριθμών δεν είναι εύκολη καθώς δεν γνωρίζουμε ακριβώς σε τί 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μετράται η παραγωγικότητα </a:t>
          </a:r>
        </a:p>
        <a:p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Και σε αυτό το ερώτημα δεν μπορούμε να κρίνουμε αν θα ήμασταν ευχαριστημένοι ως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managers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στην επιχείρηση αυτή , καθώς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δεν γνωρίζουμε τις μονάδες μέτρησης της παραγωγικότητας. Ωστόσο μπορούμε να σχολιάσουμε ότι η δεξιά λοξότητα φανερώνει ότι 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οι περισσότεροι εργαζόμενοι βρίσκονται κοντά στο κάτω όριο του εύρους τιμών . Αυτό σημαίνει ότι είτε κάποιοι εργαζόμενοι είναι </a:t>
          </a:r>
          <a:r>
            <a:rPr lang="el-GR"/>
            <a:t> </a:t>
          </a:r>
          <a:r>
            <a:rPr lang="el-G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πολύ εργατικοί , είτε ότι οι περισσότεροι εργαζόμενοι δεν εργάζονται όσο θα έπρεπε.</a:t>
          </a:r>
          <a:r>
            <a:rPr lang="el-GR"/>
            <a:t> </a:t>
          </a:r>
          <a:endParaRPr lang="en-US" sz="1100"/>
        </a:p>
      </xdr:txBody>
    </xdr:sp>
    <xdr:clientData/>
  </xdr:twoCellAnchor>
  <xdr:oneCellAnchor>
    <xdr:from>
      <xdr:col>8</xdr:col>
      <xdr:colOff>977153</xdr:colOff>
      <xdr:row>32</xdr:row>
      <xdr:rowOff>125506</xdr:rowOff>
    </xdr:from>
    <xdr:ext cx="184731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5DDD6BA-99C3-19A6-F30F-DD9CF0760A80}"/>
            </a:ext>
          </a:extLst>
        </xdr:cNvPr>
        <xdr:cNvSpPr txBox="1"/>
      </xdr:nvSpPr>
      <xdr:spPr>
        <a:xfrm>
          <a:off x="6974541" y="586291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</xdr:colOff>
      <xdr:row>0</xdr:row>
      <xdr:rowOff>0</xdr:rowOff>
    </xdr:from>
    <xdr:to>
      <xdr:col>18</xdr:col>
      <xdr:colOff>304806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E71F4-8780-7779-B2F6-4D4F17A784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605117</xdr:colOff>
      <xdr:row>22</xdr:row>
      <xdr:rowOff>17929</xdr:rowOff>
    </xdr:from>
    <xdr:to>
      <xdr:col>14</xdr:col>
      <xdr:colOff>493058</xdr:colOff>
      <xdr:row>30</xdr:row>
      <xdr:rowOff>17929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1D96E37-FCAB-713A-3944-2E44F0531CBB}"/>
            </a:ext>
          </a:extLst>
        </xdr:cNvPr>
        <xdr:cNvSpPr txBox="1"/>
      </xdr:nvSpPr>
      <xdr:spPr>
        <a:xfrm>
          <a:off x="3186952" y="3962400"/>
          <a:ext cx="8780930" cy="14343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Το ιστόγραμμα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σχετικά συμμετρικό. Βλέπουμε ότι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skew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είναι -0.13, συνεπώς το διάγραμμα μας είναι ελαφρώς λοξό προς τα αριστερά.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ogive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έχει ομαλή κλίση και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το πιο απότομο κομμάτι βλέπουμε πως είναι στο 6.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Θα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μπορούσαμε να πούμε λοιπόν ότι το γράφημά μας ακολουθεί κανονική κατανομή με μέση τιμή 5.46 και διασπορά 1.45 (ή τουλάχιστον προσεγγίζει την κανονική κατανομή) </a:t>
          </a: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3) Ο μέσος όρος μας είναι στα </a:t>
          </a:r>
          <a:r>
            <a:rPr lang="el-GR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5.46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και το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st.deviation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1.16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l-GR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4) Και σε αυτό το ερώτημα δεν μπορούμε να κρίνουμε αν θα ήμασταν ευχαριστημένοι ως </a:t>
          </a: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managers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στην επιχείρηση αυτή , καθώς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δεν γνωρίζουμε τις μονάδες μέτρησης της παραγωγικότητας. Ωστόσο μπορούμε να σχολιάσουμε ότι η δεξιά λοξότητα φανερώνει ότι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οι περισσότεροι εργαζόμενοι βρίσκονται κοντά στο κάτω όριο του εύρους τιμών . Αυτό σημαίνει ότι είτε κάποιοι εργαζόμενοι είναι 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l-G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πολύ εργατικοί , είτε ότι οι περισσότεροι εργαζόμενοι δεν εργάζονται όσο θα έπρεπε.</a:t>
          </a:r>
          <a:r>
            <a:rPr lang="el-G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>
            <a:effectLst/>
          </a:endParaRPr>
        </a:p>
        <a:p>
          <a:endParaRPr lang="en-US" sz="1100"/>
        </a:p>
      </xdr:txBody>
    </xdr:sp>
    <xdr:clientData/>
  </xdr:twoCellAnchor>
  <xdr:oneCellAnchor>
    <xdr:from>
      <xdr:col>8</xdr:col>
      <xdr:colOff>331694</xdr:colOff>
      <xdr:row>22</xdr:row>
      <xdr:rowOff>98611</xdr:rowOff>
    </xdr:from>
    <xdr:ext cx="184731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F6A32E-9C7C-5E2E-CCE6-04E50393DE2A}"/>
            </a:ext>
          </a:extLst>
        </xdr:cNvPr>
        <xdr:cNvSpPr txBox="1"/>
      </xdr:nvSpPr>
      <xdr:spPr>
        <a:xfrm>
          <a:off x="7315200" y="4043082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0</xdr:row>
      <xdr:rowOff>0</xdr:rowOff>
    </xdr:from>
    <xdr:to>
      <xdr:col>12</xdr:col>
      <xdr:colOff>312420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261A0E-B08F-1475-0A00-EACF6CBC8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15</xdr:row>
      <xdr:rowOff>163830</xdr:rowOff>
    </xdr:from>
    <xdr:to>
      <xdr:col>12</xdr:col>
      <xdr:colOff>297180</xdr:colOff>
      <xdr:row>30</xdr:row>
      <xdr:rowOff>163830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75A039-EDF7-7769-262F-9DC55B2B90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5.595396296296" createdVersion="8" refreshedVersion="8" minRefreshableVersion="3" recordCount="36" xr:uid="{AEA2A130-D7BE-417C-BA38-4DDACE181DCD}">
  <cacheSource type="worksheet">
    <worksheetSource ref="A1:B37" sheet="Exercise 2 Productivity"/>
  </cacheSource>
  <cacheFields count="3">
    <cacheField name="Worker" numFmtId="0">
      <sharedItems containsSemiMixedTypes="0" containsString="0" containsNumber="1" containsInteger="1" minValue="1" maxValue="36"/>
    </cacheField>
    <cacheField name="Productivity" numFmtId="0">
      <sharedItems containsSemiMixedTypes="0" containsString="0" containsNumber="1" containsInteger="1" minValue="89" maxValue="123" count="16">
        <n v="106"/>
        <n v="95"/>
        <n v="103"/>
        <n v="91"/>
        <n v="94"/>
        <n v="92"/>
        <n v="93"/>
        <n v="102"/>
        <n v="89"/>
        <n v="98"/>
        <n v="107"/>
        <n v="100"/>
        <n v="101"/>
        <n v="97"/>
        <n v="123"/>
        <n v="114"/>
      </sharedItems>
      <fieldGroup base="1">
        <rangePr autoStart="0" autoEnd="0" startNum="91" endNum="126" groupInterval="5"/>
        <groupItems count="9">
          <s v="&lt;91"/>
          <s v="91-95"/>
          <s v="96-100"/>
          <s v="101-105"/>
          <s v="106-110"/>
          <s v="111-115"/>
          <s v="116-120"/>
          <s v="121-126"/>
          <s v="&gt;126"/>
        </groupItems>
      </fieldGroup>
    </cacheField>
    <cacheField name="Downtime Hour" numFmtId="0">
      <sharedItems containsSemiMixedTypes="0" containsString="0" containsNumber="1" minValue="2.34" maxValue="8.1199999999999992" count="33">
        <n v="6.41"/>
        <n v="8.1199999999999992"/>
        <n v="5.36"/>
        <n v="3.51"/>
        <n v="5.05"/>
        <n v="5.15"/>
        <n v="6.77"/>
        <n v="5.45"/>
        <n v="6.14"/>
        <n v="7.02"/>
        <n v="5.84"/>
        <n v="6.42"/>
        <n v="6.5"/>
        <n v="7.86"/>
        <n v="5.56"/>
        <n v="6.1"/>
        <n v="4.4000000000000004"/>
        <n v="4.42"/>
        <n v="6.47"/>
        <n v="5.81"/>
        <n v="4.71"/>
        <n v="5.03"/>
        <n v="5.35"/>
        <n v="2.34"/>
        <n v="4.21"/>
        <n v="5"/>
        <n v="5.46"/>
        <n v="5.28"/>
        <n v="5.71"/>
        <n v="4.24"/>
        <n v="6.07"/>
        <n v="5.34"/>
        <n v="3.74"/>
      </sharedItems>
      <fieldGroup base="2">
        <rangePr autoStart="0" autoEnd="0" startNum="2.5" endNum="9.49"/>
        <groupItems count="9">
          <s v="&lt;2.5"/>
          <s v="2.5-3.5"/>
          <s v="3.5-4.5"/>
          <s v="4.5-5.5"/>
          <s v="5.5-6.5"/>
          <s v="6.5-7.5"/>
          <s v="7.5-8.5"/>
          <s v="8.5-9.5"/>
          <s v="&gt;9.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stas koutsompinas" refreshedDate="45576.622131018521" createdVersion="8" refreshedVersion="8" minRefreshableVersion="3" recordCount="36" xr:uid="{5F816C65-0CA0-44F9-9059-8CE1D0DBB93C}">
  <cacheSource type="worksheet">
    <worksheetSource ref="A1:C37" sheet="Exercise 2 Downtime"/>
  </cacheSource>
  <cacheFields count="3">
    <cacheField name="Worker" numFmtId="0">
      <sharedItems containsSemiMixedTypes="0" containsString="0" containsNumber="1" containsInteger="1" minValue="1" maxValue="36"/>
    </cacheField>
    <cacheField name="Downtime Hour" numFmtId="0">
      <sharedItems containsSemiMixedTypes="0" containsString="0" containsNumber="1" minValue="2.34" maxValue="8.1199999999999992"/>
    </cacheField>
    <cacheField name="RoundUp of Downtime" numFmtId="0">
      <sharedItems containsSemiMixedTypes="0" containsString="0" containsNumber="1" containsInteger="1" minValue="3" maxValue="9" count="7">
        <n v="7"/>
        <n v="9"/>
        <n v="6"/>
        <n v="4"/>
        <n v="8"/>
        <n v="5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x v="0"/>
    <x v="0"/>
  </r>
  <r>
    <n v="2"/>
    <x v="1"/>
    <x v="1"/>
  </r>
  <r>
    <n v="3"/>
    <x v="2"/>
    <x v="2"/>
  </r>
  <r>
    <n v="4"/>
    <x v="3"/>
    <x v="3"/>
  </r>
  <r>
    <n v="5"/>
    <x v="4"/>
    <x v="4"/>
  </r>
  <r>
    <n v="6"/>
    <x v="5"/>
    <x v="5"/>
  </r>
  <r>
    <n v="7"/>
    <x v="1"/>
    <x v="6"/>
  </r>
  <r>
    <n v="8"/>
    <x v="6"/>
    <x v="7"/>
  </r>
  <r>
    <n v="9"/>
    <x v="7"/>
    <x v="8"/>
  </r>
  <r>
    <n v="10"/>
    <x v="8"/>
    <x v="9"/>
  </r>
  <r>
    <n v="11"/>
    <x v="1"/>
    <x v="10"/>
  </r>
  <r>
    <n v="12"/>
    <x v="9"/>
    <x v="11"/>
  </r>
  <r>
    <n v="13"/>
    <x v="10"/>
    <x v="12"/>
  </r>
  <r>
    <n v="14"/>
    <x v="11"/>
    <x v="13"/>
  </r>
  <r>
    <n v="15"/>
    <x v="1"/>
    <x v="14"/>
  </r>
  <r>
    <n v="16"/>
    <x v="12"/>
    <x v="15"/>
  </r>
  <r>
    <n v="17"/>
    <x v="13"/>
    <x v="16"/>
  </r>
  <r>
    <n v="18"/>
    <x v="6"/>
    <x v="17"/>
  </r>
  <r>
    <n v="19"/>
    <x v="5"/>
    <x v="18"/>
  </r>
  <r>
    <n v="20"/>
    <x v="14"/>
    <x v="17"/>
  </r>
  <r>
    <n v="21"/>
    <x v="5"/>
    <x v="15"/>
  </r>
  <r>
    <n v="22"/>
    <x v="6"/>
    <x v="19"/>
  </r>
  <r>
    <n v="23"/>
    <x v="4"/>
    <x v="20"/>
  </r>
  <r>
    <n v="24"/>
    <x v="5"/>
    <x v="21"/>
  </r>
  <r>
    <n v="25"/>
    <x v="13"/>
    <x v="22"/>
  </r>
  <r>
    <n v="26"/>
    <x v="4"/>
    <x v="23"/>
  </r>
  <r>
    <n v="27"/>
    <x v="4"/>
    <x v="4"/>
  </r>
  <r>
    <n v="28"/>
    <x v="7"/>
    <x v="24"/>
  </r>
  <r>
    <n v="29"/>
    <x v="0"/>
    <x v="25"/>
  </r>
  <r>
    <n v="30"/>
    <x v="6"/>
    <x v="26"/>
  </r>
  <r>
    <n v="31"/>
    <x v="15"/>
    <x v="27"/>
  </r>
  <r>
    <n v="32"/>
    <x v="12"/>
    <x v="28"/>
  </r>
  <r>
    <n v="33"/>
    <x v="1"/>
    <x v="29"/>
  </r>
  <r>
    <n v="34"/>
    <x v="3"/>
    <x v="30"/>
  </r>
  <r>
    <n v="35"/>
    <x v="1"/>
    <x v="31"/>
  </r>
  <r>
    <n v="36"/>
    <x v="1"/>
    <x v="3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n v="1"/>
    <n v="6.41"/>
    <x v="0"/>
  </r>
  <r>
    <n v="2"/>
    <n v="8.1199999999999992"/>
    <x v="1"/>
  </r>
  <r>
    <n v="3"/>
    <n v="5.36"/>
    <x v="2"/>
  </r>
  <r>
    <n v="4"/>
    <n v="3.51"/>
    <x v="3"/>
  </r>
  <r>
    <n v="5"/>
    <n v="5.05"/>
    <x v="2"/>
  </r>
  <r>
    <n v="6"/>
    <n v="5.15"/>
    <x v="2"/>
  </r>
  <r>
    <n v="7"/>
    <n v="6.77"/>
    <x v="0"/>
  </r>
  <r>
    <n v="8"/>
    <n v="5.45"/>
    <x v="2"/>
  </r>
  <r>
    <n v="9"/>
    <n v="6.14"/>
    <x v="0"/>
  </r>
  <r>
    <n v="10"/>
    <n v="7.02"/>
    <x v="4"/>
  </r>
  <r>
    <n v="11"/>
    <n v="5.84"/>
    <x v="2"/>
  </r>
  <r>
    <n v="12"/>
    <n v="6.42"/>
    <x v="0"/>
  </r>
  <r>
    <n v="13"/>
    <n v="6.5"/>
    <x v="0"/>
  </r>
  <r>
    <n v="14"/>
    <n v="7.86"/>
    <x v="4"/>
  </r>
  <r>
    <n v="15"/>
    <n v="5.56"/>
    <x v="2"/>
  </r>
  <r>
    <n v="16"/>
    <n v="6.1"/>
    <x v="0"/>
  </r>
  <r>
    <n v="17"/>
    <n v="4.4000000000000004"/>
    <x v="5"/>
  </r>
  <r>
    <n v="18"/>
    <n v="4.42"/>
    <x v="5"/>
  </r>
  <r>
    <n v="19"/>
    <n v="6.47"/>
    <x v="0"/>
  </r>
  <r>
    <n v="20"/>
    <n v="4.42"/>
    <x v="5"/>
  </r>
  <r>
    <n v="21"/>
    <n v="6.1"/>
    <x v="0"/>
  </r>
  <r>
    <n v="22"/>
    <n v="5.81"/>
    <x v="2"/>
  </r>
  <r>
    <n v="23"/>
    <n v="4.71"/>
    <x v="5"/>
  </r>
  <r>
    <n v="24"/>
    <n v="5.03"/>
    <x v="2"/>
  </r>
  <r>
    <n v="25"/>
    <n v="5.35"/>
    <x v="2"/>
  </r>
  <r>
    <n v="26"/>
    <n v="2.34"/>
    <x v="6"/>
  </r>
  <r>
    <n v="27"/>
    <n v="5.05"/>
    <x v="2"/>
  </r>
  <r>
    <n v="28"/>
    <n v="4.21"/>
    <x v="5"/>
  </r>
  <r>
    <n v="29"/>
    <n v="5"/>
    <x v="5"/>
  </r>
  <r>
    <n v="30"/>
    <n v="5.46"/>
    <x v="2"/>
  </r>
  <r>
    <n v="31"/>
    <n v="5.28"/>
    <x v="2"/>
  </r>
  <r>
    <n v="32"/>
    <n v="5.71"/>
    <x v="2"/>
  </r>
  <r>
    <n v="33"/>
    <n v="4.24"/>
    <x v="5"/>
  </r>
  <r>
    <n v="34"/>
    <n v="6.07"/>
    <x v="0"/>
  </r>
  <r>
    <n v="35"/>
    <n v="5.34"/>
    <x v="2"/>
  </r>
  <r>
    <n v="36"/>
    <n v="3.7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E80BFA-2C02-4347-A18F-F5136C7554F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G1:I11" firstHeaderRow="0" firstDataRow="1" firstDataCol="1"/>
  <pivotFields count="3">
    <pivotField dataField="1" showAll="0"/>
    <pivotField axis="axisRow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Συχνότητα" fld="0" subtotal="count" baseField="1" baseItem="0"/>
    <dataField name="Αθροιστική συχνότητα" fld="0" subtotal="count" showDataAs="runTotal" baseField="1" baseItem="0"/>
  </dataField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4CA893-F45A-4C98-94FD-866836D9587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Downtime(Rounded Up)">
  <location ref="H1:J9" firstHeaderRow="0" firstDataRow="1" firstDataCol="1"/>
  <pivotFields count="3">
    <pivotField dataField="1" showAll="0"/>
    <pivotField showAll="0"/>
    <pivotField axis="axisRow" showAll="0">
      <items count="8">
        <item x="6"/>
        <item x="3"/>
        <item x="5"/>
        <item x="2"/>
        <item x="0"/>
        <item x="4"/>
        <item x="1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Συχνότητα" fld="0" subtotal="count" baseField="2" baseItem="0"/>
    <dataField name="Αθροιστική Συχνότητα" fld="0" subtotal="count" showDataAs="runTotal" baseField="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8" zoomScale="85" zoomScaleNormal="85" workbookViewId="0">
      <selection activeCell="H34" sqref="H34"/>
    </sheetView>
  </sheetViews>
  <sheetFormatPr defaultRowHeight="14.4" x14ac:dyDescent="0.3"/>
  <cols>
    <col min="2" max="2" width="10.6640625" bestFit="1" customWidth="1"/>
    <col min="4" max="4" width="17.88671875" bestFit="1" customWidth="1"/>
    <col min="5" max="5" width="7.33203125" bestFit="1" customWidth="1"/>
    <col min="7" max="7" width="14.33203125" bestFit="1" customWidth="1"/>
    <col min="8" max="8" width="10.44140625" bestFit="1" customWidth="1"/>
    <col min="9" max="9" width="21.5546875" bestFit="1" customWidth="1"/>
    <col min="10" max="10" width="16" bestFit="1" customWidth="1"/>
  </cols>
  <sheetData>
    <row r="1" spans="1:9" x14ac:dyDescent="0.3">
      <c r="A1" s="6" t="s">
        <v>0</v>
      </c>
      <c r="B1" s="6" t="s">
        <v>1</v>
      </c>
      <c r="D1" s="12" t="s">
        <v>15</v>
      </c>
      <c r="E1" s="13"/>
      <c r="G1" s="1" t="s">
        <v>3</v>
      </c>
      <c r="H1" t="s">
        <v>33</v>
      </c>
      <c r="I1" t="s">
        <v>34</v>
      </c>
    </row>
    <row r="2" spans="1:9" x14ac:dyDescent="0.3">
      <c r="A2">
        <v>1</v>
      </c>
      <c r="B2">
        <v>106</v>
      </c>
      <c r="D2" s="8" t="s">
        <v>16</v>
      </c>
      <c r="E2" s="9">
        <f>AVERAGE(B2:B37)</f>
        <v>97.472222222222229</v>
      </c>
      <c r="G2" s="2" t="s">
        <v>13</v>
      </c>
      <c r="H2" s="3">
        <v>1</v>
      </c>
      <c r="I2" s="3">
        <v>1</v>
      </c>
    </row>
    <row r="3" spans="1:9" x14ac:dyDescent="0.3">
      <c r="A3">
        <v>2</v>
      </c>
      <c r="B3">
        <v>95</v>
      </c>
      <c r="D3" s="8" t="s">
        <v>17</v>
      </c>
      <c r="E3" s="10">
        <f>MEDIAN(B2:B37)</f>
        <v>95</v>
      </c>
      <c r="G3" s="2" t="s">
        <v>5</v>
      </c>
      <c r="H3" s="3">
        <v>21</v>
      </c>
      <c r="I3" s="3">
        <v>22</v>
      </c>
    </row>
    <row r="4" spans="1:9" x14ac:dyDescent="0.3">
      <c r="A4">
        <v>3</v>
      </c>
      <c r="B4">
        <v>103</v>
      </c>
      <c r="D4" s="8" t="s">
        <v>18</v>
      </c>
      <c r="E4" s="10">
        <f>MIN(B2:B37)</f>
        <v>89</v>
      </c>
      <c r="G4" s="2" t="s">
        <v>6</v>
      </c>
      <c r="H4" s="3">
        <v>4</v>
      </c>
      <c r="I4" s="3">
        <v>26</v>
      </c>
    </row>
    <row r="5" spans="1:9" x14ac:dyDescent="0.3">
      <c r="A5">
        <v>4</v>
      </c>
      <c r="B5">
        <v>91</v>
      </c>
      <c r="D5" s="8" t="s">
        <v>19</v>
      </c>
      <c r="E5" s="10">
        <f>MAX(B2:B37)</f>
        <v>123</v>
      </c>
      <c r="G5" s="2" t="s">
        <v>7</v>
      </c>
      <c r="H5" s="3">
        <v>5</v>
      </c>
      <c r="I5" s="3">
        <v>31</v>
      </c>
    </row>
    <row r="6" spans="1:9" x14ac:dyDescent="0.3">
      <c r="A6">
        <v>5</v>
      </c>
      <c r="B6">
        <v>94</v>
      </c>
      <c r="D6" s="8" t="s">
        <v>20</v>
      </c>
      <c r="E6" s="10">
        <f>E5-E4</f>
        <v>34</v>
      </c>
      <c r="G6" s="2" t="s">
        <v>8</v>
      </c>
      <c r="H6" s="3">
        <v>3</v>
      </c>
      <c r="I6" s="3">
        <v>34</v>
      </c>
    </row>
    <row r="7" spans="1:9" x14ac:dyDescent="0.3">
      <c r="A7">
        <v>6</v>
      </c>
      <c r="B7">
        <v>92</v>
      </c>
      <c r="D7" s="8" t="s">
        <v>21</v>
      </c>
      <c r="E7" s="9">
        <f>SKEW(B2:B37)</f>
        <v>1.8832602227658024</v>
      </c>
      <c r="G7" s="2" t="s">
        <v>9</v>
      </c>
      <c r="H7" s="3">
        <v>1</v>
      </c>
      <c r="I7" s="3">
        <v>35</v>
      </c>
    </row>
    <row r="8" spans="1:9" x14ac:dyDescent="0.3">
      <c r="A8">
        <v>7</v>
      </c>
      <c r="B8">
        <v>95</v>
      </c>
      <c r="D8" s="7"/>
      <c r="E8" s="4"/>
      <c r="G8" s="2" t="s">
        <v>11</v>
      </c>
      <c r="H8" s="3"/>
      <c r="I8" s="3">
        <v>35</v>
      </c>
    </row>
    <row r="9" spans="1:9" x14ac:dyDescent="0.3">
      <c r="A9">
        <v>8</v>
      </c>
      <c r="B9">
        <v>93</v>
      </c>
      <c r="D9" s="12" t="s">
        <v>22</v>
      </c>
      <c r="E9" s="13"/>
      <c r="G9" s="2" t="s">
        <v>10</v>
      </c>
      <c r="H9" s="3">
        <v>1</v>
      </c>
      <c r="I9" s="3">
        <v>36</v>
      </c>
    </row>
    <row r="10" spans="1:9" x14ac:dyDescent="0.3">
      <c r="A10">
        <v>9</v>
      </c>
      <c r="B10">
        <v>102</v>
      </c>
      <c r="D10" s="8" t="s">
        <v>23</v>
      </c>
      <c r="E10" s="9">
        <f>VARA(B2:B37)</f>
        <v>48.884920634920611</v>
      </c>
      <c r="G10" s="2" t="s">
        <v>12</v>
      </c>
      <c r="H10" s="3"/>
      <c r="I10" s="3">
        <v>36</v>
      </c>
    </row>
    <row r="11" spans="1:9" x14ac:dyDescent="0.3">
      <c r="A11">
        <v>10</v>
      </c>
      <c r="B11">
        <v>89</v>
      </c>
      <c r="D11" s="8" t="s">
        <v>24</v>
      </c>
      <c r="E11" s="9">
        <f>STDEVA(B2:B37)</f>
        <v>6.9917752134147317</v>
      </c>
      <c r="G11" s="2" t="s">
        <v>4</v>
      </c>
      <c r="H11" s="3">
        <v>36</v>
      </c>
      <c r="I11" s="3"/>
    </row>
    <row r="12" spans="1:9" x14ac:dyDescent="0.3">
      <c r="A12">
        <v>11</v>
      </c>
      <c r="B12">
        <v>95</v>
      </c>
      <c r="D12" s="8" t="s">
        <v>25</v>
      </c>
      <c r="E12" s="11">
        <f>E11/E2</f>
        <v>7.1730951177808588E-2</v>
      </c>
    </row>
    <row r="13" spans="1:9" x14ac:dyDescent="0.3">
      <c r="A13">
        <v>12</v>
      </c>
      <c r="B13">
        <v>98</v>
      </c>
      <c r="D13" s="7"/>
      <c r="E13" s="4"/>
    </row>
    <row r="14" spans="1:9" x14ac:dyDescent="0.3">
      <c r="A14">
        <v>13</v>
      </c>
      <c r="B14">
        <v>107</v>
      </c>
      <c r="D14" s="12" t="s">
        <v>26</v>
      </c>
      <c r="E14" s="13"/>
    </row>
    <row r="15" spans="1:9" x14ac:dyDescent="0.3">
      <c r="A15">
        <v>14</v>
      </c>
      <c r="B15">
        <v>100</v>
      </c>
      <c r="D15" s="8" t="s">
        <v>28</v>
      </c>
      <c r="E15" s="10">
        <f>_xlfn.QUARTILE.EXC(B2:B37,1)</f>
        <v>93</v>
      </c>
    </row>
    <row r="16" spans="1:9" x14ac:dyDescent="0.3">
      <c r="A16">
        <v>15</v>
      </c>
      <c r="B16">
        <v>95</v>
      </c>
      <c r="D16" s="8" t="s">
        <v>29</v>
      </c>
      <c r="E16" s="10">
        <f>_xlfn.QUARTILE.EXC(B3:B38,2)</f>
        <v>95</v>
      </c>
    </row>
    <row r="17" spans="1:12" x14ac:dyDescent="0.3">
      <c r="A17">
        <v>16</v>
      </c>
      <c r="B17">
        <v>101</v>
      </c>
      <c r="D17" s="8" t="s">
        <v>30</v>
      </c>
      <c r="E17" s="10">
        <f>_xlfn.QUARTILE.EXC(B4:B39,3)</f>
        <v>101</v>
      </c>
    </row>
    <row r="18" spans="1:12" x14ac:dyDescent="0.3">
      <c r="A18">
        <v>17</v>
      </c>
      <c r="B18">
        <v>97</v>
      </c>
      <c r="D18" s="8" t="s">
        <v>27</v>
      </c>
      <c r="E18" s="10">
        <f>E17-E15</f>
        <v>8</v>
      </c>
    </row>
    <row r="19" spans="1:12" x14ac:dyDescent="0.3">
      <c r="A19">
        <v>18</v>
      </c>
      <c r="B19">
        <v>93</v>
      </c>
      <c r="D19" s="8" t="s">
        <v>31</v>
      </c>
      <c r="E19" s="10">
        <f>E15-1.5*E18</f>
        <v>81</v>
      </c>
    </row>
    <row r="20" spans="1:12" x14ac:dyDescent="0.3">
      <c r="A20">
        <v>19</v>
      </c>
      <c r="B20">
        <v>92</v>
      </c>
      <c r="D20" s="8" t="s">
        <v>32</v>
      </c>
      <c r="E20" s="10">
        <f>E17+1.5*E18</f>
        <v>113</v>
      </c>
    </row>
    <row r="21" spans="1:12" x14ac:dyDescent="0.3">
      <c r="A21">
        <v>20</v>
      </c>
      <c r="B21">
        <v>123</v>
      </c>
      <c r="E21" s="4"/>
    </row>
    <row r="22" spans="1:12" x14ac:dyDescent="0.3">
      <c r="A22">
        <v>21</v>
      </c>
      <c r="B22">
        <v>92</v>
      </c>
      <c r="D22" s="17" t="s">
        <v>41</v>
      </c>
    </row>
    <row r="23" spans="1:12" x14ac:dyDescent="0.3">
      <c r="A23">
        <v>22</v>
      </c>
      <c r="B23">
        <v>93</v>
      </c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3">
      <c r="A24">
        <v>23</v>
      </c>
      <c r="B24">
        <v>94</v>
      </c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3">
      <c r="A25">
        <v>24</v>
      </c>
      <c r="B25">
        <v>92</v>
      </c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3">
      <c r="A26">
        <v>25</v>
      </c>
      <c r="B26">
        <v>97</v>
      </c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3">
      <c r="A27">
        <v>26</v>
      </c>
      <c r="B27">
        <v>94</v>
      </c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3">
      <c r="A28">
        <v>27</v>
      </c>
      <c r="B28">
        <v>94</v>
      </c>
      <c r="D28" s="19"/>
      <c r="E28" s="19"/>
      <c r="F28" s="19"/>
      <c r="G28" s="19"/>
      <c r="H28" s="19"/>
      <c r="I28" s="19"/>
      <c r="J28" s="19"/>
      <c r="K28" s="19"/>
      <c r="L28" s="19"/>
    </row>
    <row r="29" spans="1:12" ht="14.4" customHeight="1" x14ac:dyDescent="0.3">
      <c r="A29">
        <v>28</v>
      </c>
      <c r="B29">
        <v>102</v>
      </c>
      <c r="D29" s="21"/>
      <c r="E29" s="21"/>
      <c r="F29" s="21"/>
      <c r="G29" s="21"/>
      <c r="H29" s="21"/>
      <c r="I29" s="21"/>
      <c r="J29" s="21"/>
      <c r="K29" s="21"/>
      <c r="L29" s="21"/>
    </row>
    <row r="30" spans="1:12" x14ac:dyDescent="0.3">
      <c r="A30">
        <v>29</v>
      </c>
      <c r="B30">
        <v>106</v>
      </c>
      <c r="D30" s="14"/>
      <c r="E30" s="14"/>
      <c r="F30" s="14"/>
      <c r="G30" s="14"/>
      <c r="H30" s="14"/>
      <c r="I30" s="14"/>
      <c r="J30" s="14"/>
      <c r="K30" s="14"/>
      <c r="L30" s="14"/>
    </row>
    <row r="31" spans="1:12" x14ac:dyDescent="0.3">
      <c r="A31">
        <v>30</v>
      </c>
      <c r="B31">
        <v>93</v>
      </c>
      <c r="D31" s="14"/>
      <c r="E31" s="14"/>
      <c r="F31" s="14"/>
      <c r="G31" s="14"/>
      <c r="H31" s="14"/>
      <c r="I31" s="14"/>
      <c r="J31" s="14"/>
      <c r="K31" s="14"/>
      <c r="L31" s="14"/>
    </row>
    <row r="32" spans="1:12" x14ac:dyDescent="0.3">
      <c r="A32">
        <v>31</v>
      </c>
      <c r="B32">
        <v>114</v>
      </c>
    </row>
    <row r="33" spans="1:2" x14ac:dyDescent="0.3">
      <c r="A33">
        <v>32</v>
      </c>
      <c r="B33">
        <v>101</v>
      </c>
    </row>
    <row r="34" spans="1:2" x14ac:dyDescent="0.3">
      <c r="A34">
        <v>33</v>
      </c>
      <c r="B34">
        <v>95</v>
      </c>
    </row>
    <row r="35" spans="1:2" x14ac:dyDescent="0.3">
      <c r="A35">
        <v>34</v>
      </c>
      <c r="B35">
        <v>91</v>
      </c>
    </row>
    <row r="36" spans="1:2" x14ac:dyDescent="0.3">
      <c r="A36">
        <v>35</v>
      </c>
      <c r="B36">
        <v>95</v>
      </c>
    </row>
    <row r="37" spans="1:2" x14ac:dyDescent="0.3">
      <c r="A37">
        <v>36</v>
      </c>
      <c r="B37">
        <v>95</v>
      </c>
    </row>
  </sheetData>
  <mergeCells count="3">
    <mergeCell ref="D14:E14"/>
    <mergeCell ref="D9:E9"/>
    <mergeCell ref="D1:E1"/>
  </mergeCell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2646-07CB-4AA5-AEBA-C0765FC6901B}">
  <dimension ref="A1:J37"/>
  <sheetViews>
    <sheetView tabSelected="1" topLeftCell="B1" zoomScale="85" zoomScaleNormal="85" workbookViewId="0">
      <selection activeCell="H19" sqref="H19"/>
    </sheetView>
  </sheetViews>
  <sheetFormatPr defaultRowHeight="14.4" x14ac:dyDescent="0.3"/>
  <cols>
    <col min="3" max="3" width="19.88671875" bestFit="1" customWidth="1"/>
    <col min="5" max="5" width="16.6640625" bestFit="1" customWidth="1"/>
    <col min="6" max="6" width="5.5546875" bestFit="1" customWidth="1"/>
    <col min="8" max="8" width="24.109375" bestFit="1" customWidth="1"/>
    <col min="9" max="9" width="9.77734375" bestFit="1" customWidth="1"/>
    <col min="10" max="10" width="20.109375" bestFit="1" customWidth="1"/>
  </cols>
  <sheetData>
    <row r="1" spans="1:10" x14ac:dyDescent="0.3">
      <c r="A1" s="6" t="s">
        <v>0</v>
      </c>
      <c r="B1" s="6" t="s">
        <v>2</v>
      </c>
      <c r="C1" s="6" t="s">
        <v>14</v>
      </c>
      <c r="E1" s="12" t="s">
        <v>15</v>
      </c>
      <c r="F1" s="13"/>
      <c r="H1" s="1" t="s">
        <v>36</v>
      </c>
      <c r="I1" t="s">
        <v>33</v>
      </c>
      <c r="J1" t="s">
        <v>35</v>
      </c>
    </row>
    <row r="2" spans="1:10" x14ac:dyDescent="0.3">
      <c r="A2">
        <v>1</v>
      </c>
      <c r="B2">
        <v>6.41</v>
      </c>
      <c r="C2">
        <f>_xlfn.CEILING.MATH(B2)</f>
        <v>7</v>
      </c>
      <c r="E2" s="8" t="s">
        <v>16</v>
      </c>
      <c r="F2" s="9">
        <f>AVERAGE(B2:B37)</f>
        <v>5.4558333333333344</v>
      </c>
      <c r="H2" s="2">
        <v>3</v>
      </c>
      <c r="I2" s="3">
        <v>1</v>
      </c>
      <c r="J2" s="3">
        <v>1</v>
      </c>
    </row>
    <row r="3" spans="1:10" x14ac:dyDescent="0.3">
      <c r="A3">
        <v>2</v>
      </c>
      <c r="B3">
        <v>8.1199999999999992</v>
      </c>
      <c r="C3">
        <f t="shared" ref="C3:C37" si="0">_xlfn.CEILING.MATH(B3)</f>
        <v>9</v>
      </c>
      <c r="E3" s="8" t="s">
        <v>17</v>
      </c>
      <c r="F3" s="9">
        <f>MEDIAN(B2:B37)</f>
        <v>5.4050000000000002</v>
      </c>
      <c r="H3" s="2">
        <v>4</v>
      </c>
      <c r="I3" s="3">
        <v>2</v>
      </c>
      <c r="J3" s="3">
        <v>3</v>
      </c>
    </row>
    <row r="4" spans="1:10" x14ac:dyDescent="0.3">
      <c r="A4">
        <v>3</v>
      </c>
      <c r="B4">
        <v>5.36</v>
      </c>
      <c r="C4">
        <f t="shared" si="0"/>
        <v>6</v>
      </c>
      <c r="E4" s="8" t="s">
        <v>18</v>
      </c>
      <c r="F4" s="9">
        <f>MIN(B2:B37)</f>
        <v>2.34</v>
      </c>
      <c r="H4" s="2">
        <v>5</v>
      </c>
      <c r="I4" s="3">
        <v>7</v>
      </c>
      <c r="J4" s="3">
        <v>10</v>
      </c>
    </row>
    <row r="5" spans="1:10" x14ac:dyDescent="0.3">
      <c r="A5">
        <v>4</v>
      </c>
      <c r="B5">
        <v>3.51</v>
      </c>
      <c r="C5">
        <f t="shared" si="0"/>
        <v>4</v>
      </c>
      <c r="E5" s="8" t="s">
        <v>19</v>
      </c>
      <c r="F5" s="9">
        <f>MAX(B2:B37)</f>
        <v>8.1199999999999992</v>
      </c>
      <c r="H5" s="2">
        <v>6</v>
      </c>
      <c r="I5" s="3">
        <v>14</v>
      </c>
      <c r="J5" s="3">
        <v>24</v>
      </c>
    </row>
    <row r="6" spans="1:10" x14ac:dyDescent="0.3">
      <c r="A6">
        <v>5</v>
      </c>
      <c r="B6">
        <v>5.05</v>
      </c>
      <c r="C6">
        <f t="shared" si="0"/>
        <v>6</v>
      </c>
      <c r="E6" s="8" t="s">
        <v>20</v>
      </c>
      <c r="F6" s="9">
        <f>F5-F4</f>
        <v>5.7799999999999994</v>
      </c>
      <c r="H6" s="2">
        <v>7</v>
      </c>
      <c r="I6" s="3">
        <v>9</v>
      </c>
      <c r="J6" s="3">
        <v>33</v>
      </c>
    </row>
    <row r="7" spans="1:10" x14ac:dyDescent="0.3">
      <c r="A7">
        <v>6</v>
      </c>
      <c r="B7">
        <v>5.15</v>
      </c>
      <c r="C7">
        <f t="shared" si="0"/>
        <v>6</v>
      </c>
      <c r="E7" s="8" t="s">
        <v>21</v>
      </c>
      <c r="F7" s="9">
        <f>SKEW(B2:B37)</f>
        <v>-0.125645788636674</v>
      </c>
      <c r="H7" s="2">
        <v>8</v>
      </c>
      <c r="I7" s="3">
        <v>2</v>
      </c>
      <c r="J7" s="3">
        <v>35</v>
      </c>
    </row>
    <row r="8" spans="1:10" x14ac:dyDescent="0.3">
      <c r="A8">
        <v>7</v>
      </c>
      <c r="B8">
        <v>6.77</v>
      </c>
      <c r="C8">
        <f t="shared" si="0"/>
        <v>7</v>
      </c>
      <c r="E8" s="7"/>
      <c r="F8" s="4"/>
      <c r="H8" s="2">
        <v>9</v>
      </c>
      <c r="I8" s="3">
        <v>1</v>
      </c>
      <c r="J8" s="3">
        <v>36</v>
      </c>
    </row>
    <row r="9" spans="1:10" x14ac:dyDescent="0.3">
      <c r="A9">
        <v>8</v>
      </c>
      <c r="B9">
        <v>5.45</v>
      </c>
      <c r="C9">
        <f t="shared" si="0"/>
        <v>6</v>
      </c>
      <c r="E9" s="12" t="s">
        <v>22</v>
      </c>
      <c r="F9" s="13"/>
      <c r="H9" s="2" t="s">
        <v>4</v>
      </c>
      <c r="I9" s="3">
        <v>36</v>
      </c>
      <c r="J9" s="3"/>
    </row>
    <row r="10" spans="1:10" x14ac:dyDescent="0.3">
      <c r="A10">
        <v>9</v>
      </c>
      <c r="B10">
        <v>6.14</v>
      </c>
      <c r="C10">
        <f t="shared" si="0"/>
        <v>7</v>
      </c>
      <c r="E10" s="8" t="s">
        <v>23</v>
      </c>
      <c r="F10" s="9">
        <f>VARA(B2:B37)</f>
        <v>1.3484821428571194</v>
      </c>
    </row>
    <row r="11" spans="1:10" x14ac:dyDescent="0.3">
      <c r="A11">
        <v>10</v>
      </c>
      <c r="B11">
        <v>7.02</v>
      </c>
      <c r="C11">
        <f t="shared" si="0"/>
        <v>8</v>
      </c>
      <c r="E11" s="8" t="s">
        <v>24</v>
      </c>
      <c r="F11" s="9">
        <f>STDEVA(B2:B37)</f>
        <v>1.1612416384444366</v>
      </c>
    </row>
    <row r="12" spans="1:10" x14ac:dyDescent="0.3">
      <c r="A12">
        <v>11</v>
      </c>
      <c r="B12">
        <v>5.84</v>
      </c>
      <c r="C12">
        <f t="shared" si="0"/>
        <v>6</v>
      </c>
      <c r="E12" s="8" t="s">
        <v>25</v>
      </c>
      <c r="F12" s="11">
        <f>F11/F2</f>
        <v>0.21284404553739478</v>
      </c>
    </row>
    <row r="13" spans="1:10" x14ac:dyDescent="0.3">
      <c r="A13">
        <v>12</v>
      </c>
      <c r="B13">
        <v>6.42</v>
      </c>
      <c r="C13">
        <f t="shared" si="0"/>
        <v>7</v>
      </c>
      <c r="E13" s="7"/>
      <c r="F13" s="4"/>
    </row>
    <row r="14" spans="1:10" x14ac:dyDescent="0.3">
      <c r="A14">
        <v>13</v>
      </c>
      <c r="B14">
        <v>6.5</v>
      </c>
      <c r="C14">
        <f t="shared" si="0"/>
        <v>7</v>
      </c>
      <c r="E14" s="12" t="s">
        <v>26</v>
      </c>
      <c r="F14" s="13"/>
    </row>
    <row r="15" spans="1:10" x14ac:dyDescent="0.3">
      <c r="A15">
        <v>14</v>
      </c>
      <c r="B15">
        <v>7.86</v>
      </c>
      <c r="C15">
        <f t="shared" si="0"/>
        <v>8</v>
      </c>
      <c r="E15" s="8" t="s">
        <v>28</v>
      </c>
      <c r="F15" s="9">
        <f>_xlfn.QUARTILE.EXC(B2:B37,1)</f>
        <v>4.7824999999999998</v>
      </c>
    </row>
    <row r="16" spans="1:10" x14ac:dyDescent="0.3">
      <c r="A16">
        <v>15</v>
      </c>
      <c r="B16">
        <v>5.56</v>
      </c>
      <c r="C16">
        <f t="shared" si="0"/>
        <v>6</v>
      </c>
      <c r="E16" s="8" t="s">
        <v>29</v>
      </c>
      <c r="F16" s="9">
        <f>_xlfn.QUARTILE.EXC(B3:B38,2)</f>
        <v>5.36</v>
      </c>
    </row>
    <row r="17" spans="1:6" x14ac:dyDescent="0.3">
      <c r="A17">
        <v>16</v>
      </c>
      <c r="B17">
        <v>6.1</v>
      </c>
      <c r="C17">
        <f t="shared" si="0"/>
        <v>7</v>
      </c>
      <c r="E17" s="8" t="s">
        <v>30</v>
      </c>
      <c r="F17" s="9">
        <f>_xlfn.QUARTILE.EXC(B4:B39,3)</f>
        <v>6.1</v>
      </c>
    </row>
    <row r="18" spans="1:6" x14ac:dyDescent="0.3">
      <c r="A18">
        <v>17</v>
      </c>
      <c r="B18">
        <v>4.4000000000000004</v>
      </c>
      <c r="C18">
        <f t="shared" si="0"/>
        <v>5</v>
      </c>
      <c r="E18" s="8" t="s">
        <v>27</v>
      </c>
      <c r="F18" s="9">
        <f>F17-F15</f>
        <v>1.3174999999999999</v>
      </c>
    </row>
    <row r="19" spans="1:6" x14ac:dyDescent="0.3">
      <c r="A19">
        <v>18</v>
      </c>
      <c r="B19">
        <v>4.42</v>
      </c>
      <c r="C19">
        <f t="shared" si="0"/>
        <v>5</v>
      </c>
      <c r="E19" s="8" t="s">
        <v>31</v>
      </c>
      <c r="F19" s="9">
        <f>F15-1.5*F18</f>
        <v>2.8062499999999999</v>
      </c>
    </row>
    <row r="20" spans="1:6" x14ac:dyDescent="0.3">
      <c r="A20">
        <v>19</v>
      </c>
      <c r="B20">
        <v>6.47</v>
      </c>
      <c r="C20">
        <f t="shared" si="0"/>
        <v>7</v>
      </c>
      <c r="E20" s="8" t="s">
        <v>32</v>
      </c>
      <c r="F20" s="9">
        <f>F17+1.5*F18</f>
        <v>8.0762499999999999</v>
      </c>
    </row>
    <row r="21" spans="1:6" x14ac:dyDescent="0.3">
      <c r="A21">
        <v>20</v>
      </c>
      <c r="B21">
        <v>4.42</v>
      </c>
      <c r="C21">
        <f t="shared" si="0"/>
        <v>5</v>
      </c>
    </row>
    <row r="22" spans="1:6" x14ac:dyDescent="0.3">
      <c r="A22">
        <v>21</v>
      </c>
      <c r="B22">
        <v>6.1</v>
      </c>
      <c r="C22">
        <f t="shared" si="0"/>
        <v>7</v>
      </c>
      <c r="E22" s="17" t="s">
        <v>41</v>
      </c>
    </row>
    <row r="23" spans="1:6" x14ac:dyDescent="0.3">
      <c r="A23">
        <v>22</v>
      </c>
      <c r="B23">
        <v>5.81</v>
      </c>
      <c r="C23">
        <f t="shared" si="0"/>
        <v>6</v>
      </c>
    </row>
    <row r="24" spans="1:6" x14ac:dyDescent="0.3">
      <c r="A24">
        <v>23</v>
      </c>
      <c r="B24">
        <v>4.71</v>
      </c>
      <c r="C24">
        <f t="shared" si="0"/>
        <v>5</v>
      </c>
      <c r="E24" s="17" t="s">
        <v>41</v>
      </c>
    </row>
    <row r="25" spans="1:6" x14ac:dyDescent="0.3">
      <c r="A25">
        <v>24</v>
      </c>
      <c r="B25">
        <v>5.03</v>
      </c>
      <c r="C25">
        <f t="shared" si="0"/>
        <v>6</v>
      </c>
    </row>
    <row r="26" spans="1:6" x14ac:dyDescent="0.3">
      <c r="A26">
        <v>25</v>
      </c>
      <c r="B26">
        <v>5.35</v>
      </c>
      <c r="C26">
        <f t="shared" si="0"/>
        <v>6</v>
      </c>
    </row>
    <row r="27" spans="1:6" x14ac:dyDescent="0.3">
      <c r="A27">
        <v>26</v>
      </c>
      <c r="B27">
        <v>2.34</v>
      </c>
      <c r="C27">
        <f t="shared" si="0"/>
        <v>3</v>
      </c>
    </row>
    <row r="28" spans="1:6" x14ac:dyDescent="0.3">
      <c r="A28">
        <v>27</v>
      </c>
      <c r="B28">
        <v>5.05</v>
      </c>
      <c r="C28">
        <f t="shared" si="0"/>
        <v>6</v>
      </c>
    </row>
    <row r="29" spans="1:6" x14ac:dyDescent="0.3">
      <c r="A29">
        <v>28</v>
      </c>
      <c r="B29">
        <v>4.21</v>
      </c>
      <c r="C29">
        <f t="shared" si="0"/>
        <v>5</v>
      </c>
    </row>
    <row r="30" spans="1:6" x14ac:dyDescent="0.3">
      <c r="A30">
        <v>29</v>
      </c>
      <c r="B30">
        <v>5</v>
      </c>
      <c r="C30">
        <f t="shared" si="0"/>
        <v>5</v>
      </c>
    </row>
    <row r="31" spans="1:6" x14ac:dyDescent="0.3">
      <c r="A31">
        <v>30</v>
      </c>
      <c r="B31">
        <v>5.46</v>
      </c>
      <c r="C31">
        <f t="shared" si="0"/>
        <v>6</v>
      </c>
    </row>
    <row r="32" spans="1:6" x14ac:dyDescent="0.3">
      <c r="A32">
        <v>31</v>
      </c>
      <c r="B32">
        <v>5.28</v>
      </c>
      <c r="C32">
        <f t="shared" si="0"/>
        <v>6</v>
      </c>
    </row>
    <row r="33" spans="1:3" x14ac:dyDescent="0.3">
      <c r="A33">
        <v>32</v>
      </c>
      <c r="B33">
        <v>5.71</v>
      </c>
      <c r="C33">
        <f t="shared" si="0"/>
        <v>6</v>
      </c>
    </row>
    <row r="34" spans="1:3" x14ac:dyDescent="0.3">
      <c r="A34">
        <v>33</v>
      </c>
      <c r="B34">
        <v>4.24</v>
      </c>
      <c r="C34">
        <f t="shared" si="0"/>
        <v>5</v>
      </c>
    </row>
    <row r="35" spans="1:3" x14ac:dyDescent="0.3">
      <c r="A35">
        <v>34</v>
      </c>
      <c r="B35">
        <v>6.07</v>
      </c>
      <c r="C35">
        <f t="shared" si="0"/>
        <v>7</v>
      </c>
    </row>
    <row r="36" spans="1:3" x14ac:dyDescent="0.3">
      <c r="A36">
        <v>35</v>
      </c>
      <c r="B36">
        <v>5.34</v>
      </c>
      <c r="C36">
        <f t="shared" si="0"/>
        <v>6</v>
      </c>
    </row>
    <row r="37" spans="1:3" x14ac:dyDescent="0.3">
      <c r="A37">
        <v>36</v>
      </c>
      <c r="B37">
        <v>3.74</v>
      </c>
      <c r="C37">
        <f t="shared" si="0"/>
        <v>4</v>
      </c>
    </row>
  </sheetData>
  <mergeCells count="3">
    <mergeCell ref="E1:F1"/>
    <mergeCell ref="E14:F14"/>
    <mergeCell ref="E9:F9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B9CF3-16EB-47E5-A2CA-C8B3B9605AF7}">
  <dimension ref="A1:D51"/>
  <sheetViews>
    <sheetView zoomScale="91" workbookViewId="0">
      <selection activeCell="O13" sqref="O13"/>
    </sheetView>
  </sheetViews>
  <sheetFormatPr defaultRowHeight="14.4" x14ac:dyDescent="0.3"/>
  <cols>
    <col min="2" max="2" width="13.88671875" bestFit="1" customWidth="1"/>
  </cols>
  <sheetData>
    <row r="1" spans="1:4" x14ac:dyDescent="0.3">
      <c r="A1" s="15" t="s">
        <v>37</v>
      </c>
      <c r="B1" s="15" t="s">
        <v>38</v>
      </c>
      <c r="C1" s="16" t="s">
        <v>39</v>
      </c>
      <c r="D1" s="16" t="s">
        <v>40</v>
      </c>
    </row>
    <row r="2" spans="1:4" x14ac:dyDescent="0.3">
      <c r="A2" s="14">
        <v>1947</v>
      </c>
      <c r="B2" s="14">
        <v>37.6</v>
      </c>
      <c r="C2" s="4"/>
      <c r="D2" s="5"/>
    </row>
    <row r="3" spans="1:4" x14ac:dyDescent="0.3">
      <c r="A3" s="14">
        <v>1948</v>
      </c>
      <c r="B3" s="14">
        <v>37.1</v>
      </c>
      <c r="C3" s="4">
        <f>(B2+B3+B4)/3</f>
        <v>37.5</v>
      </c>
      <c r="D3" s="5">
        <f>B3-C3</f>
        <v>-0.39999999999999858</v>
      </c>
    </row>
    <row r="4" spans="1:4" x14ac:dyDescent="0.3">
      <c r="A4" s="14">
        <v>1949</v>
      </c>
      <c r="B4" s="14">
        <v>37.799999999999997</v>
      </c>
      <c r="C4" s="4">
        <f t="shared" ref="C4:C50" si="0">(B3+B4+B5)/3</f>
        <v>37.6</v>
      </c>
      <c r="D4" s="5">
        <f t="shared" ref="D4:D50" si="1">B4-C4</f>
        <v>0.19999999999999574</v>
      </c>
    </row>
    <row r="5" spans="1:4" x14ac:dyDescent="0.3">
      <c r="A5" s="14">
        <v>1950</v>
      </c>
      <c r="B5" s="14">
        <v>37.9</v>
      </c>
      <c r="C5" s="4">
        <f t="shared" si="0"/>
        <v>37.333333333333329</v>
      </c>
      <c r="D5" s="5">
        <f t="shared" si="1"/>
        <v>0.56666666666666998</v>
      </c>
    </row>
    <row r="6" spans="1:4" x14ac:dyDescent="0.3">
      <c r="A6" s="14">
        <v>1951</v>
      </c>
      <c r="B6" s="14">
        <v>36.299999999999997</v>
      </c>
      <c r="C6" s="4">
        <f t="shared" si="0"/>
        <v>36.999999999999993</v>
      </c>
      <c r="D6" s="5">
        <f t="shared" si="1"/>
        <v>-0.69999999999999574</v>
      </c>
    </row>
    <row r="7" spans="1:4" x14ac:dyDescent="0.3">
      <c r="A7" s="14">
        <v>1952</v>
      </c>
      <c r="B7" s="14">
        <v>36.799999999999997</v>
      </c>
      <c r="C7" s="4">
        <f t="shared" si="0"/>
        <v>36.333333333333336</v>
      </c>
      <c r="D7" s="5">
        <f t="shared" si="1"/>
        <v>0.46666666666666146</v>
      </c>
    </row>
    <row r="8" spans="1:4" x14ac:dyDescent="0.3">
      <c r="A8" s="14">
        <v>1953</v>
      </c>
      <c r="B8" s="14">
        <v>35.9</v>
      </c>
      <c r="C8" s="4">
        <f t="shared" si="0"/>
        <v>36.599999999999994</v>
      </c>
      <c r="D8" s="5">
        <f t="shared" si="1"/>
        <v>-0.69999999999999574</v>
      </c>
    </row>
    <row r="9" spans="1:4" x14ac:dyDescent="0.3">
      <c r="A9" s="14">
        <v>1954</v>
      </c>
      <c r="B9" s="14">
        <v>37.1</v>
      </c>
      <c r="C9" s="4">
        <f t="shared" si="0"/>
        <v>36.43333333333333</v>
      </c>
      <c r="D9" s="5">
        <f t="shared" si="1"/>
        <v>0.6666666666666714</v>
      </c>
    </row>
    <row r="10" spans="1:4" x14ac:dyDescent="0.3">
      <c r="A10" s="14">
        <v>1955</v>
      </c>
      <c r="B10" s="14">
        <v>36.299999999999997</v>
      </c>
      <c r="C10" s="4">
        <f t="shared" si="0"/>
        <v>36.4</v>
      </c>
      <c r="D10" s="5">
        <f t="shared" si="1"/>
        <v>-0.10000000000000142</v>
      </c>
    </row>
    <row r="11" spans="1:4" x14ac:dyDescent="0.3">
      <c r="A11" s="14">
        <v>1956</v>
      </c>
      <c r="B11" s="14">
        <v>35.799999999999997</v>
      </c>
      <c r="C11" s="4">
        <f t="shared" si="0"/>
        <v>35.733333333333327</v>
      </c>
      <c r="D11" s="5">
        <f t="shared" si="1"/>
        <v>6.6666666666669983E-2</v>
      </c>
    </row>
    <row r="12" spans="1:4" x14ac:dyDescent="0.3">
      <c r="A12" s="14">
        <v>1957</v>
      </c>
      <c r="B12" s="14">
        <v>35.1</v>
      </c>
      <c r="C12" s="4">
        <f t="shared" si="0"/>
        <v>35.433333333333337</v>
      </c>
      <c r="D12" s="5">
        <f t="shared" si="1"/>
        <v>-0.3333333333333357</v>
      </c>
    </row>
    <row r="13" spans="1:4" x14ac:dyDescent="0.3">
      <c r="A13" s="14">
        <v>1958</v>
      </c>
      <c r="B13" s="14">
        <v>35.4</v>
      </c>
      <c r="C13" s="4">
        <f t="shared" si="0"/>
        <v>35.6</v>
      </c>
      <c r="D13" s="5">
        <f t="shared" si="1"/>
        <v>-0.20000000000000284</v>
      </c>
    </row>
    <row r="14" spans="1:4" x14ac:dyDescent="0.3">
      <c r="A14" s="14">
        <v>1959</v>
      </c>
      <c r="B14" s="14">
        <v>36.299999999999997</v>
      </c>
      <c r="C14" s="4">
        <f t="shared" si="0"/>
        <v>36.033333333333331</v>
      </c>
      <c r="D14" s="5">
        <f t="shared" si="1"/>
        <v>0.26666666666666572</v>
      </c>
    </row>
    <row r="15" spans="1:4" x14ac:dyDescent="0.3">
      <c r="A15" s="14">
        <v>1960</v>
      </c>
      <c r="B15" s="14">
        <v>36.4</v>
      </c>
      <c r="C15" s="4">
        <f t="shared" si="0"/>
        <v>36.699999999999996</v>
      </c>
      <c r="D15" s="5">
        <f t="shared" si="1"/>
        <v>-0.29999999999999716</v>
      </c>
    </row>
    <row r="16" spans="1:4" x14ac:dyDescent="0.3">
      <c r="A16" s="14">
        <v>1961</v>
      </c>
      <c r="B16" s="14">
        <v>37.4</v>
      </c>
      <c r="C16" s="4">
        <f t="shared" si="0"/>
        <v>36.666666666666664</v>
      </c>
      <c r="D16" s="5">
        <f t="shared" si="1"/>
        <v>0.73333333333333428</v>
      </c>
    </row>
    <row r="17" spans="1:4" x14ac:dyDescent="0.3">
      <c r="A17" s="14">
        <v>1962</v>
      </c>
      <c r="B17" s="14">
        <v>36.200000000000003</v>
      </c>
      <c r="C17" s="4">
        <f t="shared" si="0"/>
        <v>37.266666666666666</v>
      </c>
      <c r="D17" s="5">
        <f t="shared" si="1"/>
        <v>-1.0666666666666629</v>
      </c>
    </row>
    <row r="18" spans="1:4" x14ac:dyDescent="0.3">
      <c r="A18" s="14">
        <v>1963</v>
      </c>
      <c r="B18" s="14">
        <v>38.200000000000003</v>
      </c>
      <c r="C18" s="4">
        <f t="shared" si="0"/>
        <v>36.833333333333336</v>
      </c>
      <c r="D18" s="5">
        <f t="shared" si="1"/>
        <v>1.3666666666666671</v>
      </c>
    </row>
    <row r="19" spans="1:4" x14ac:dyDescent="0.3">
      <c r="A19" s="14">
        <v>1964</v>
      </c>
      <c r="B19" s="14">
        <v>36.1</v>
      </c>
      <c r="C19" s="4">
        <f t="shared" si="0"/>
        <v>36.633333333333333</v>
      </c>
      <c r="D19" s="5">
        <f t="shared" si="1"/>
        <v>-0.53333333333333144</v>
      </c>
    </row>
    <row r="20" spans="1:4" x14ac:dyDescent="0.3">
      <c r="A20" s="14">
        <v>1965</v>
      </c>
      <c r="B20" s="14">
        <v>35.6</v>
      </c>
      <c r="C20" s="4">
        <f t="shared" si="0"/>
        <v>35.533333333333331</v>
      </c>
      <c r="D20" s="5">
        <f t="shared" si="1"/>
        <v>6.6666666666669983E-2</v>
      </c>
    </row>
    <row r="21" spans="1:4" x14ac:dyDescent="0.3">
      <c r="A21" s="14">
        <v>1966</v>
      </c>
      <c r="B21" s="14">
        <v>34.9</v>
      </c>
      <c r="C21" s="4">
        <f t="shared" si="0"/>
        <v>35.1</v>
      </c>
      <c r="D21" s="5">
        <f t="shared" si="1"/>
        <v>-0.20000000000000284</v>
      </c>
    </row>
    <row r="22" spans="1:4" x14ac:dyDescent="0.3">
      <c r="A22" s="14">
        <v>1967</v>
      </c>
      <c r="B22" s="14">
        <v>34.799999999999997</v>
      </c>
      <c r="C22" s="4">
        <f t="shared" si="0"/>
        <v>34.833333333333329</v>
      </c>
      <c r="D22" s="5">
        <f t="shared" si="1"/>
        <v>-3.3333333333331439E-2</v>
      </c>
    </row>
    <row r="23" spans="1:4" x14ac:dyDescent="0.3">
      <c r="A23" s="14">
        <v>1968</v>
      </c>
      <c r="B23" s="14">
        <v>34.799999999999997</v>
      </c>
      <c r="C23" s="4">
        <f t="shared" si="0"/>
        <v>34.833333333333336</v>
      </c>
      <c r="D23" s="5">
        <f t="shared" si="1"/>
        <v>-3.3333333333338544E-2</v>
      </c>
    </row>
    <row r="24" spans="1:4" x14ac:dyDescent="0.3">
      <c r="A24" s="14">
        <v>1969</v>
      </c>
      <c r="B24" s="14">
        <v>34.9</v>
      </c>
      <c r="C24" s="4">
        <f t="shared" si="0"/>
        <v>35.566666666666663</v>
      </c>
      <c r="D24" s="5">
        <f t="shared" si="1"/>
        <v>-0.6666666666666643</v>
      </c>
    </row>
    <row r="25" spans="1:4" x14ac:dyDescent="0.3">
      <c r="A25" s="14">
        <v>1970</v>
      </c>
      <c r="B25" s="14">
        <v>37</v>
      </c>
      <c r="C25" s="4">
        <f t="shared" si="0"/>
        <v>35.800000000000004</v>
      </c>
      <c r="D25" s="5">
        <f t="shared" si="1"/>
        <v>1.1999999999999957</v>
      </c>
    </row>
    <row r="26" spans="1:4" x14ac:dyDescent="0.3">
      <c r="A26" s="14">
        <v>1971</v>
      </c>
      <c r="B26" s="14">
        <v>35.5</v>
      </c>
      <c r="C26" s="4">
        <f t="shared" si="0"/>
        <v>36.133333333333333</v>
      </c>
      <c r="D26" s="5">
        <f t="shared" si="1"/>
        <v>-0.63333333333333286</v>
      </c>
    </row>
    <row r="27" spans="1:4" x14ac:dyDescent="0.3">
      <c r="A27" s="14">
        <v>1972</v>
      </c>
      <c r="B27" s="14">
        <v>35.9</v>
      </c>
      <c r="C27" s="4">
        <f t="shared" si="0"/>
        <v>35.666666666666664</v>
      </c>
      <c r="D27" s="5">
        <f t="shared" si="1"/>
        <v>0.23333333333333428</v>
      </c>
    </row>
    <row r="28" spans="1:4" x14ac:dyDescent="0.3">
      <c r="A28" s="14">
        <v>1973</v>
      </c>
      <c r="B28" s="14">
        <v>35.6</v>
      </c>
      <c r="C28" s="4">
        <f t="shared" si="0"/>
        <v>35.666666666666664</v>
      </c>
      <c r="D28" s="5">
        <f t="shared" si="1"/>
        <v>-6.6666666666662877E-2</v>
      </c>
    </row>
    <row r="29" spans="1:4" x14ac:dyDescent="0.3">
      <c r="A29" s="14">
        <v>1974</v>
      </c>
      <c r="B29" s="14">
        <v>35.5</v>
      </c>
      <c r="C29" s="4">
        <f t="shared" si="0"/>
        <v>35.6</v>
      </c>
      <c r="D29" s="5">
        <f t="shared" si="1"/>
        <v>-0.10000000000000142</v>
      </c>
    </row>
    <row r="30" spans="1:4" x14ac:dyDescent="0.3">
      <c r="A30" s="14">
        <v>1975</v>
      </c>
      <c r="B30" s="14">
        <v>35.700000000000003</v>
      </c>
      <c r="C30" s="4">
        <f t="shared" si="0"/>
        <v>35.666666666666664</v>
      </c>
      <c r="D30" s="5">
        <f t="shared" si="1"/>
        <v>3.3333333333338544E-2</v>
      </c>
    </row>
    <row r="31" spans="1:4" x14ac:dyDescent="0.3">
      <c r="A31" s="14">
        <v>1976</v>
      </c>
      <c r="B31" s="14">
        <v>35.799999999999997</v>
      </c>
      <c r="C31" s="4">
        <f t="shared" si="0"/>
        <v>35.93333333333333</v>
      </c>
      <c r="D31" s="5">
        <f t="shared" si="1"/>
        <v>-0.13333333333333286</v>
      </c>
    </row>
    <row r="32" spans="1:4" x14ac:dyDescent="0.3">
      <c r="A32" s="14">
        <v>1977</v>
      </c>
      <c r="B32" s="14">
        <v>36.299999999999997</v>
      </c>
      <c r="C32" s="4">
        <f t="shared" si="0"/>
        <v>36.299999999999997</v>
      </c>
      <c r="D32" s="5">
        <f t="shared" si="1"/>
        <v>0</v>
      </c>
    </row>
    <row r="33" spans="1:4" x14ac:dyDescent="0.3">
      <c r="A33" s="14">
        <v>1978</v>
      </c>
      <c r="B33" s="14">
        <v>36.799999999999997</v>
      </c>
      <c r="C33" s="4">
        <f t="shared" si="0"/>
        <v>36.533333333333331</v>
      </c>
      <c r="D33" s="5">
        <f t="shared" si="1"/>
        <v>0.26666666666666572</v>
      </c>
    </row>
    <row r="34" spans="1:4" x14ac:dyDescent="0.3">
      <c r="A34" s="14">
        <v>1979</v>
      </c>
      <c r="B34" s="14">
        <v>36.5</v>
      </c>
      <c r="C34" s="4">
        <f t="shared" si="0"/>
        <v>37.266666666666666</v>
      </c>
      <c r="D34" s="5">
        <f t="shared" si="1"/>
        <v>-0.76666666666666572</v>
      </c>
    </row>
    <row r="35" spans="1:4" x14ac:dyDescent="0.3">
      <c r="A35" s="14">
        <v>1980</v>
      </c>
      <c r="B35" s="14">
        <v>38.5</v>
      </c>
      <c r="C35" s="4">
        <f t="shared" si="0"/>
        <v>37.300000000000004</v>
      </c>
      <c r="D35" s="5">
        <f t="shared" si="1"/>
        <v>1.1999999999999957</v>
      </c>
    </row>
    <row r="36" spans="1:4" x14ac:dyDescent="0.3">
      <c r="A36" s="14">
        <v>1981</v>
      </c>
      <c r="B36" s="14">
        <v>36.9</v>
      </c>
      <c r="C36" s="4">
        <f t="shared" si="0"/>
        <v>37.800000000000004</v>
      </c>
      <c r="D36" s="5">
        <f t="shared" si="1"/>
        <v>-0.90000000000000568</v>
      </c>
    </row>
    <row r="37" spans="1:4" x14ac:dyDescent="0.3">
      <c r="A37" s="14">
        <v>1982</v>
      </c>
      <c r="B37" s="14">
        <v>38</v>
      </c>
      <c r="C37" s="4">
        <f t="shared" si="0"/>
        <v>37.700000000000003</v>
      </c>
      <c r="D37" s="5">
        <f t="shared" si="1"/>
        <v>0.29999999999999716</v>
      </c>
    </row>
    <row r="38" spans="1:4" x14ac:dyDescent="0.3">
      <c r="A38" s="14">
        <v>1983</v>
      </c>
      <c r="B38" s="14">
        <v>38.200000000000003</v>
      </c>
      <c r="C38" s="4">
        <f t="shared" si="0"/>
        <v>38.166666666666664</v>
      </c>
      <c r="D38" s="5">
        <f t="shared" si="1"/>
        <v>3.3333333333338544E-2</v>
      </c>
    </row>
    <row r="39" spans="1:4" x14ac:dyDescent="0.3">
      <c r="A39" s="14">
        <v>1984</v>
      </c>
      <c r="B39" s="14">
        <v>38.299999999999997</v>
      </c>
      <c r="C39" s="4">
        <f t="shared" si="0"/>
        <v>38.466666666666669</v>
      </c>
      <c r="D39" s="5">
        <f t="shared" si="1"/>
        <v>-0.1666666666666714</v>
      </c>
    </row>
    <row r="40" spans="1:4" x14ac:dyDescent="0.3">
      <c r="A40" s="14">
        <v>1985</v>
      </c>
      <c r="B40" s="14">
        <v>38.9</v>
      </c>
      <c r="C40" s="4">
        <f t="shared" si="0"/>
        <v>38.799999999999997</v>
      </c>
      <c r="D40" s="5">
        <f t="shared" si="1"/>
        <v>0.10000000000000142</v>
      </c>
    </row>
    <row r="41" spans="1:4" x14ac:dyDescent="0.3">
      <c r="A41" s="14">
        <v>1986</v>
      </c>
      <c r="B41" s="14">
        <v>39.200000000000003</v>
      </c>
      <c r="C41" s="4">
        <f t="shared" si="0"/>
        <v>39.133333333333333</v>
      </c>
      <c r="D41" s="5">
        <f t="shared" si="1"/>
        <v>6.6666666666669983E-2</v>
      </c>
    </row>
    <row r="42" spans="1:4" x14ac:dyDescent="0.3">
      <c r="A42" s="14">
        <v>1987</v>
      </c>
      <c r="B42" s="14">
        <v>39.299999999999997</v>
      </c>
      <c r="C42" s="4">
        <f t="shared" si="0"/>
        <v>39.333333333333336</v>
      </c>
      <c r="D42" s="5">
        <f t="shared" si="1"/>
        <v>-3.3333333333338544E-2</v>
      </c>
    </row>
    <row r="43" spans="1:4" x14ac:dyDescent="0.3">
      <c r="A43" s="14">
        <v>1988</v>
      </c>
      <c r="B43" s="14">
        <v>39.5</v>
      </c>
      <c r="C43" s="4">
        <f t="shared" si="0"/>
        <v>39.633333333333333</v>
      </c>
      <c r="D43" s="5">
        <f t="shared" si="1"/>
        <v>-0.13333333333333286</v>
      </c>
    </row>
    <row r="44" spans="1:4" x14ac:dyDescent="0.3">
      <c r="A44" s="14">
        <v>1989</v>
      </c>
      <c r="B44" s="14">
        <v>40.1</v>
      </c>
      <c r="C44" s="4">
        <f t="shared" si="0"/>
        <v>39.733333333333327</v>
      </c>
      <c r="D44" s="5">
        <f t="shared" si="1"/>
        <v>0.36666666666667425</v>
      </c>
    </row>
    <row r="45" spans="1:4" x14ac:dyDescent="0.3">
      <c r="A45" s="14">
        <v>1990</v>
      </c>
      <c r="B45" s="14">
        <v>39.6</v>
      </c>
      <c r="C45" s="4">
        <f t="shared" si="0"/>
        <v>39.800000000000004</v>
      </c>
      <c r="D45" s="5">
        <f t="shared" si="1"/>
        <v>-0.20000000000000284</v>
      </c>
    </row>
    <row r="46" spans="1:4" x14ac:dyDescent="0.3">
      <c r="A46" s="14">
        <v>1991</v>
      </c>
      <c r="B46" s="14">
        <v>39.700000000000003</v>
      </c>
      <c r="C46" s="4">
        <f t="shared" si="0"/>
        <v>39.900000000000006</v>
      </c>
      <c r="D46" s="5">
        <f t="shared" si="1"/>
        <v>-0.20000000000000284</v>
      </c>
    </row>
    <row r="47" spans="1:4" x14ac:dyDescent="0.3">
      <c r="A47" s="14">
        <v>1992</v>
      </c>
      <c r="B47" s="14">
        <v>40.4</v>
      </c>
      <c r="C47" s="4">
        <f t="shared" si="0"/>
        <v>41</v>
      </c>
      <c r="D47" s="5">
        <f t="shared" si="1"/>
        <v>-0.60000000000000142</v>
      </c>
    </row>
    <row r="48" spans="1:4" x14ac:dyDescent="0.3">
      <c r="A48" s="14">
        <v>1993</v>
      </c>
      <c r="B48" s="14">
        <v>42.9</v>
      </c>
      <c r="C48" s="4">
        <f t="shared" si="0"/>
        <v>41.966666666666669</v>
      </c>
      <c r="D48" s="5">
        <f t="shared" si="1"/>
        <v>0.93333333333333002</v>
      </c>
    </row>
    <row r="49" spans="1:4" x14ac:dyDescent="0.3">
      <c r="A49" s="14">
        <v>1994</v>
      </c>
      <c r="B49" s="14">
        <v>42.6</v>
      </c>
      <c r="C49" s="4">
        <f t="shared" si="0"/>
        <v>42.533333333333331</v>
      </c>
      <c r="D49" s="5">
        <f t="shared" si="1"/>
        <v>6.6666666666669983E-2</v>
      </c>
    </row>
    <row r="50" spans="1:4" x14ac:dyDescent="0.3">
      <c r="A50" s="14">
        <v>1995</v>
      </c>
      <c r="B50" s="14">
        <v>42.1</v>
      </c>
      <c r="C50" s="4">
        <f t="shared" si="0"/>
        <v>42.4</v>
      </c>
      <c r="D50" s="5">
        <f t="shared" si="1"/>
        <v>-0.29999999999999716</v>
      </c>
    </row>
    <row r="51" spans="1:4" x14ac:dyDescent="0.3">
      <c r="A51" s="14">
        <v>1996</v>
      </c>
      <c r="B51" s="14">
        <v>42.5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2 Productivity</vt:lpstr>
      <vt:lpstr>Exercise 2 Downtime</vt:lpstr>
      <vt:lpstr>Exercise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Konstantinos Koutsompinas</cp:lastModifiedBy>
  <dcterms:created xsi:type="dcterms:W3CDTF">2024-10-10T11:16:34Z</dcterms:created>
  <dcterms:modified xsi:type="dcterms:W3CDTF">2024-10-11T13:58:02Z</dcterms:modified>
</cp:coreProperties>
</file>