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mitris\Desktop\MSC\"/>
    </mc:Choice>
  </mc:AlternateContent>
  <xr:revisionPtr revIDLastSave="0" documentId="8_{4C07912B-3FC8-46C0-80E9-6ECA66ED2A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Φύλλο 1" sheetId="1" r:id="rId1"/>
  </sheets>
  <definedNames>
    <definedName name="_xlnm._FilterDatabase" localSheetId="0" hidden="1">'Φύλλο 1'!#REF!</definedName>
    <definedName name="Βαθμός">'Φύλλο 1'!$F$2:$F$359</definedName>
    <definedName name="Εργαστήριο">'Φύλλο 1'!$D$2:$D$359</definedName>
    <definedName name="Έτος">'Φύλλο 1'!$B$2:$B$359</definedName>
    <definedName name="Ημ._Εξέτασης">'Φύλλο 1'!$E$2:$E$359</definedName>
    <definedName name="Φοιτητής">'Φύλλο 1'!$A$2:$A$359</definedName>
    <definedName name="Φύλο">'Φύλλο 1'!$C$2:$C$359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6" i="1" l="1"/>
  <c r="K107" i="1"/>
  <c r="K108" i="1"/>
  <c r="K10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2" i="1"/>
  <c r="K78" i="1" l="1" a="1"/>
  <c r="K80" i="1" s="1"/>
  <c r="Q60" i="1"/>
  <c r="R60" i="1"/>
  <c r="S60" i="1"/>
  <c r="Q61" i="1"/>
  <c r="R61" i="1"/>
  <c r="S61" i="1"/>
  <c r="Q62" i="1"/>
  <c r="R62" i="1"/>
  <c r="S62" i="1"/>
  <c r="R59" i="1"/>
  <c r="S59" i="1"/>
  <c r="Q59" i="1"/>
  <c r="K60" i="1"/>
  <c r="L60" i="1"/>
  <c r="M60" i="1"/>
  <c r="K61" i="1"/>
  <c r="L61" i="1"/>
  <c r="M61" i="1"/>
  <c r="K62" i="1"/>
  <c r="L62" i="1"/>
  <c r="M62" i="1"/>
  <c r="L59" i="1"/>
  <c r="M59" i="1"/>
  <c r="K59" i="1"/>
  <c r="M45" i="1"/>
  <c r="M41" i="1"/>
  <c r="M42" i="1"/>
  <c r="M43" i="1"/>
  <c r="M44" i="1"/>
  <c r="M40" i="1"/>
  <c r="L45" i="1"/>
  <c r="K45" i="1"/>
  <c r="L40" i="1"/>
  <c r="L41" i="1"/>
  <c r="L42" i="1"/>
  <c r="L43" i="1"/>
  <c r="L44" i="1"/>
  <c r="K41" i="1"/>
  <c r="K42" i="1"/>
  <c r="K43" i="1"/>
  <c r="K44" i="1"/>
  <c r="K40" i="1"/>
  <c r="K35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1" i="1"/>
  <c r="J69" i="1" s="1"/>
  <c r="K69" i="1" s="1"/>
  <c r="L69" i="1" s="1"/>
  <c r="K84" i="1" l="1"/>
  <c r="K79" i="1"/>
  <c r="K78" i="1"/>
  <c r="K85" i="1"/>
  <c r="K83" i="1"/>
  <c r="K82" i="1"/>
  <c r="K81" i="1"/>
  <c r="L35" i="1"/>
  <c r="P8" i="1"/>
  <c r="P7" i="1"/>
  <c r="P6" i="1"/>
  <c r="P5" i="1"/>
  <c r="P4" i="1"/>
  <c r="P3" i="1"/>
  <c r="K86" i="1" l="1"/>
  <c r="L80" i="1" s="1"/>
  <c r="L78" i="1"/>
  <c r="L79" i="1"/>
  <c r="L84" i="1"/>
  <c r="M80" i="1" l="1"/>
  <c r="M78" i="1"/>
  <c r="M79" i="1"/>
  <c r="L85" i="1"/>
  <c r="L83" i="1"/>
  <c r="L82" i="1"/>
  <c r="L81" i="1"/>
  <c r="M81" i="1" s="1"/>
  <c r="M85" i="1" l="1"/>
  <c r="M84" i="1"/>
  <c r="M83" i="1"/>
  <c r="M82" i="1"/>
</calcChain>
</file>

<file path=xl/sharedStrings.xml><?xml version="1.0" encoding="utf-8"?>
<sst xmlns="http://schemas.openxmlformats.org/spreadsheetml/2006/main" count="1187" uniqueCount="435">
  <si>
    <t>Φύλο</t>
  </si>
  <si>
    <t>Φοιτητής</t>
  </si>
  <si>
    <t>Φοιτητής 2</t>
  </si>
  <si>
    <t>Φοιτητής 3</t>
  </si>
  <si>
    <t>Φοιτητής 5</t>
  </si>
  <si>
    <t>Φοιτητής 6</t>
  </si>
  <si>
    <t>Φοιτητής 9</t>
  </si>
  <si>
    <t>Φοιτητής 10</t>
  </si>
  <si>
    <t>Φοιτητής 11</t>
  </si>
  <si>
    <t>Φοιτητής 12</t>
  </si>
  <si>
    <t>Φοιτητής 13</t>
  </si>
  <si>
    <t>Φοιτητής 14</t>
  </si>
  <si>
    <t>Φοιτητής 15</t>
  </si>
  <si>
    <t>Φοιτητής 16</t>
  </si>
  <si>
    <t>Φοιτητής 17</t>
  </si>
  <si>
    <t>Φοιτητής 18</t>
  </si>
  <si>
    <t>Φοιτητής 19</t>
  </si>
  <si>
    <t>Φοιτητής 21</t>
  </si>
  <si>
    <t>Φοιτητής 22</t>
  </si>
  <si>
    <t>Φοιτητής 23</t>
  </si>
  <si>
    <t>Φοιτητής 24</t>
  </si>
  <si>
    <t>Φοιτητής 25</t>
  </si>
  <si>
    <t>Φοιτητής 26</t>
  </si>
  <si>
    <t>Φοιτητής 27</t>
  </si>
  <si>
    <t>Φοιτητής 28</t>
  </si>
  <si>
    <t>Φοιτητής 29</t>
  </si>
  <si>
    <t>Φοιτητής 30</t>
  </si>
  <si>
    <t>Φοιτητής 31</t>
  </si>
  <si>
    <t>Φοιτητής 32</t>
  </si>
  <si>
    <t>Φοιτητής 33</t>
  </si>
  <si>
    <t>Φοιτητής 34</t>
  </si>
  <si>
    <t>Φοιτητής 35</t>
  </si>
  <si>
    <t>Φοιτητής 36</t>
  </si>
  <si>
    <t>Φοιτητής 37</t>
  </si>
  <si>
    <t>Φοιτητής 38</t>
  </si>
  <si>
    <t>Φοιτητής 41</t>
  </si>
  <si>
    <t>Φοιτητής 42</t>
  </si>
  <si>
    <t>Φοιτητής 43</t>
  </si>
  <si>
    <t>Φοιτητής 44</t>
  </si>
  <si>
    <t>Φοιτητής 45</t>
  </si>
  <si>
    <t>Φοιτητής 47</t>
  </si>
  <si>
    <t>Φοιτητής 48</t>
  </si>
  <si>
    <t>Φοιτητής 49</t>
  </si>
  <si>
    <t>Φοιτητής 50</t>
  </si>
  <si>
    <t>Φοιτητής 51</t>
  </si>
  <si>
    <t>Φοιτητής 52</t>
  </si>
  <si>
    <t>Φοιτητής 53</t>
  </si>
  <si>
    <t>Φοιτητής 54</t>
  </si>
  <si>
    <t>Φοιτητής 55</t>
  </si>
  <si>
    <t>Φοιτητής 56</t>
  </si>
  <si>
    <t>Φοιτητής 58</t>
  </si>
  <si>
    <t>Φοιτητής 60</t>
  </si>
  <si>
    <t>Φοιτητής 62</t>
  </si>
  <si>
    <t>Φοιτητής 67</t>
  </si>
  <si>
    <t>Φοιτητής 68</t>
  </si>
  <si>
    <t>Φοιτητής 69</t>
  </si>
  <si>
    <t>Φοιτητής 70</t>
  </si>
  <si>
    <t>Φοιτητής 73</t>
  </si>
  <si>
    <t>Φοιτητής 74</t>
  </si>
  <si>
    <t>Φοιτητής 75</t>
  </si>
  <si>
    <t>Φοιτητής 76</t>
  </si>
  <si>
    <t>Φοιτητής 78</t>
  </si>
  <si>
    <t>Φοιτητής 80</t>
  </si>
  <si>
    <t>Φοιτητής 81</t>
  </si>
  <si>
    <t>Φοιτητής 82</t>
  </si>
  <si>
    <t>Φοιτητής 84</t>
  </si>
  <si>
    <t>Φοιτητής 85</t>
  </si>
  <si>
    <t>Φοιτητής 86</t>
  </si>
  <si>
    <t>Φοιτητής 87</t>
  </si>
  <si>
    <t>Φοιτητής 90</t>
  </si>
  <si>
    <t>Φοιτητής 92</t>
  </si>
  <si>
    <t>Φοιτητής 93</t>
  </si>
  <si>
    <t>Φοιτητής 94</t>
  </si>
  <si>
    <t>Φοιτητής 95</t>
  </si>
  <si>
    <t>Φοιτητής 97</t>
  </si>
  <si>
    <t>Φοιτητής 100</t>
  </si>
  <si>
    <t>Φοιτητής 101</t>
  </si>
  <si>
    <t>Φοιτητής 103</t>
  </si>
  <si>
    <t>Φοιτητής 104</t>
  </si>
  <si>
    <t>Φοιτητής 105</t>
  </si>
  <si>
    <t>Φοιτητής 106</t>
  </si>
  <si>
    <t>Φοιτητής 107</t>
  </si>
  <si>
    <t>Φοιτητής 109</t>
  </si>
  <si>
    <t>Φοιτητής 111</t>
  </si>
  <si>
    <t>Φοιτητής 113</t>
  </si>
  <si>
    <t>Φοιτητής 114</t>
  </si>
  <si>
    <t>Φοιτητής 115</t>
  </si>
  <si>
    <t>Φοιτητής 116</t>
  </si>
  <si>
    <t>Φοιτητής 118</t>
  </si>
  <si>
    <t>Φοιτητής 119</t>
  </si>
  <si>
    <t>Φοιτητής 120</t>
  </si>
  <si>
    <t>Φοιτητής 121</t>
  </si>
  <si>
    <t>Φοιτητής 122</t>
  </si>
  <si>
    <t>Φοιτητής 123</t>
  </si>
  <si>
    <t>Φοιτητής 124</t>
  </si>
  <si>
    <t>Φοιτητής 125</t>
  </si>
  <si>
    <t>Φοιτητής 126</t>
  </si>
  <si>
    <t>Φοιτητής 127</t>
  </si>
  <si>
    <t>Φοιτητής 128</t>
  </si>
  <si>
    <t>Φοιτητής 132</t>
  </si>
  <si>
    <t>Φοιτητής 133</t>
  </si>
  <si>
    <t>Φοιτητής 134</t>
  </si>
  <si>
    <t>Φοιτητής 135</t>
  </si>
  <si>
    <t>Φοιτητής 136</t>
  </si>
  <si>
    <t>Φοιτητής 137</t>
  </si>
  <si>
    <t>Φοιτητής 139</t>
  </si>
  <si>
    <t>Φοιτητής 140</t>
  </si>
  <si>
    <t>Φοιτητής 141</t>
  </si>
  <si>
    <t>Φοιτητής 142</t>
  </si>
  <si>
    <t>Φοιτητής 143</t>
  </si>
  <si>
    <t>Φοιτητής 145</t>
  </si>
  <si>
    <t>Φοιτητής 146</t>
  </si>
  <si>
    <t>Φοιτητής 147</t>
  </si>
  <si>
    <t>Φοιτητής 149</t>
  </si>
  <si>
    <t>Φοιτητής 150</t>
  </si>
  <si>
    <t>Φοιτητής 152</t>
  </si>
  <si>
    <t>Φοιτητής 154</t>
  </si>
  <si>
    <t>Φοιτητής 155</t>
  </si>
  <si>
    <t>Φοιτητής 156</t>
  </si>
  <si>
    <t>Φοιτητής 157</t>
  </si>
  <si>
    <t>Φοιτητής 159</t>
  </si>
  <si>
    <t>Φοιτητής 160</t>
  </si>
  <si>
    <t>Φοιτητής 162</t>
  </si>
  <si>
    <t>Φοιτητής 163</t>
  </si>
  <si>
    <t>Φοιτητής 164</t>
  </si>
  <si>
    <t>Φοιτητής 165</t>
  </si>
  <si>
    <t>Φοιτητής 166</t>
  </si>
  <si>
    <t>Φοιτητής 167</t>
  </si>
  <si>
    <t>Φοιτητής 168</t>
  </si>
  <si>
    <t>Φοιτητής 170</t>
  </si>
  <si>
    <t>Φοιτητής 175</t>
  </si>
  <si>
    <t>Φοιτητής 176</t>
  </si>
  <si>
    <t>Φοιτητής 177</t>
  </si>
  <si>
    <t>Φοιτητής 178</t>
  </si>
  <si>
    <t>Φοιτητής 179</t>
  </si>
  <si>
    <t>Φοιτητής 180</t>
  </si>
  <si>
    <t>Φοιτητής 183</t>
  </si>
  <si>
    <t>Φοιτητής 184</t>
  </si>
  <si>
    <t>Φοιτητής 188</t>
  </si>
  <si>
    <t>Φοιτητής 190</t>
  </si>
  <si>
    <t>Φοιτητής 191</t>
  </si>
  <si>
    <t>Φοιτητής 192</t>
  </si>
  <si>
    <t>Φοιτητής 194</t>
  </si>
  <si>
    <t>Φοιτητής 195</t>
  </si>
  <si>
    <t>Φοιτητής 196</t>
  </si>
  <si>
    <t>Φοιτητής 197</t>
  </si>
  <si>
    <t>Φοιτητής 201</t>
  </si>
  <si>
    <t>Φοιτητής 202</t>
  </si>
  <si>
    <t>Φοιτητής 203</t>
  </si>
  <si>
    <t>Φοιτητής 204</t>
  </si>
  <si>
    <t>Φοιτητής 205</t>
  </si>
  <si>
    <t>Φοιτητής 207</t>
  </si>
  <si>
    <t>Φοιτητής 208</t>
  </si>
  <si>
    <t>Φοιτητής 209</t>
  </si>
  <si>
    <t>Φοιτητής 210</t>
  </si>
  <si>
    <t>Φοιτητής 213</t>
  </si>
  <si>
    <t>Φοιτητής 215</t>
  </si>
  <si>
    <t>Φοιτητής 217</t>
  </si>
  <si>
    <t>Φοιτητής 218</t>
  </si>
  <si>
    <t>Φοιτητής 219</t>
  </si>
  <si>
    <t>Φοιτητής 221</t>
  </si>
  <si>
    <t>Φοιτητής 222</t>
  </si>
  <si>
    <t>Φοιτητής 223</t>
  </si>
  <si>
    <t>Φοιτητής 224</t>
  </si>
  <si>
    <t>Φοιτητής 225</t>
  </si>
  <si>
    <t>Φοιτητής 227</t>
  </si>
  <si>
    <t>Φοιτητής 228</t>
  </si>
  <si>
    <t>Φοιτητής 229</t>
  </si>
  <si>
    <t>Φοιτητής 230</t>
  </si>
  <si>
    <t>Φοιτητής 232</t>
  </si>
  <si>
    <t>Φοιτητής 233</t>
  </si>
  <si>
    <t>Φοιτητής 234</t>
  </si>
  <si>
    <t>Φοιτητής 236</t>
  </si>
  <si>
    <t>Φοιτητής 242</t>
  </si>
  <si>
    <t>Φοιτητής 243</t>
  </si>
  <si>
    <t>Φοιτητής 244</t>
  </si>
  <si>
    <t>Φοιτητής 245</t>
  </si>
  <si>
    <t>Φοιτητής 246</t>
  </si>
  <si>
    <t>Φοιτητής 247</t>
  </si>
  <si>
    <t>Φοιτητής 249</t>
  </si>
  <si>
    <t>Φοιτητής 250</t>
  </si>
  <si>
    <t>Φοιτητής 251</t>
  </si>
  <si>
    <t>Φοιτητής 252</t>
  </si>
  <si>
    <t>Φοιτητής 253</t>
  </si>
  <si>
    <t>Φοιτητής 254</t>
  </si>
  <si>
    <t>Φοιτητής 255</t>
  </si>
  <si>
    <t>Φοιτητής 256</t>
  </si>
  <si>
    <t>Φοιτητής 257</t>
  </si>
  <si>
    <t>Φοιτητής 258</t>
  </si>
  <si>
    <t>Φοιτητής 259</t>
  </si>
  <si>
    <t>Φοιτητής 261</t>
  </si>
  <si>
    <t>Φοιτητής 262</t>
  </si>
  <si>
    <t>Φοιτητής 264</t>
  </si>
  <si>
    <t>Φοιτητής 266</t>
  </si>
  <si>
    <t>Φοιτητής 267</t>
  </si>
  <si>
    <t>Φοιτητής 270</t>
  </si>
  <si>
    <t>Φοιτητής 271</t>
  </si>
  <si>
    <t>Φοιτητής 272</t>
  </si>
  <si>
    <t>Φοιτητής 273</t>
  </si>
  <si>
    <t>Φοιτητής 274</t>
  </si>
  <si>
    <t>Φοιτητής 276</t>
  </si>
  <si>
    <t>Φοιτητής 278</t>
  </si>
  <si>
    <t>Φοιτητής 279</t>
  </si>
  <si>
    <t>Φοιτητής 280</t>
  </si>
  <si>
    <t>Φοιτητής 281</t>
  </si>
  <si>
    <t>Φοιτητής 283</t>
  </si>
  <si>
    <t>Φοιτητής 287</t>
  </si>
  <si>
    <t>Φοιτητής 288</t>
  </si>
  <si>
    <t>Φοιτητής 292</t>
  </si>
  <si>
    <t>Φοιτητής 294</t>
  </si>
  <si>
    <t>Φοιτητής 295</t>
  </si>
  <si>
    <t>Φοιτητής 296</t>
  </si>
  <si>
    <t>Φοιτητής 299</t>
  </si>
  <si>
    <t>Φοιτητής 300</t>
  </si>
  <si>
    <t>Φοιτητής 301</t>
  </si>
  <si>
    <t>Φοιτητής 303</t>
  </si>
  <si>
    <t>Φοιτητής 305</t>
  </si>
  <si>
    <t>Φοιτητής 307</t>
  </si>
  <si>
    <t>Φοιτητής 308</t>
  </si>
  <si>
    <t>Φοιτητής 309</t>
  </si>
  <si>
    <t>Φοιτητής 310</t>
  </si>
  <si>
    <t>Φοιτητής 313</t>
  </si>
  <si>
    <t>Φοιτητής 316</t>
  </si>
  <si>
    <t>Φοιτητής 318</t>
  </si>
  <si>
    <t>Φοιτητής 320</t>
  </si>
  <si>
    <t>Φοιτητής 322</t>
  </si>
  <si>
    <t>Φοιτητής 323</t>
  </si>
  <si>
    <t>Φοιτητής 324</t>
  </si>
  <si>
    <t>Φοιτητής 325</t>
  </si>
  <si>
    <t>Φοιτητής 326</t>
  </si>
  <si>
    <t>Φοιτητής 327</t>
  </si>
  <si>
    <t>Φοιτητής 328</t>
  </si>
  <si>
    <t>Φοιτητής 330</t>
  </si>
  <si>
    <t>Φοιτητής 331</t>
  </si>
  <si>
    <t>Φοιτητής 332</t>
  </si>
  <si>
    <t>Φοιτητής 334</t>
  </si>
  <si>
    <t>Φοιτητής 337</t>
  </si>
  <si>
    <t>Φοιτητής 338</t>
  </si>
  <si>
    <t>Φοιτητής 340</t>
  </si>
  <si>
    <t>Φοιτητής 341</t>
  </si>
  <si>
    <t>Φοιτητής 342</t>
  </si>
  <si>
    <t>Φοιτητής 344</t>
  </si>
  <si>
    <t>Φοιτητής 346</t>
  </si>
  <si>
    <t>Φοιτητής 347</t>
  </si>
  <si>
    <t>Φοιτητής 348</t>
  </si>
  <si>
    <t>Φοιτητής 349</t>
  </si>
  <si>
    <t>Φοιτητής 351</t>
  </si>
  <si>
    <t>Φοιτητής 352</t>
  </si>
  <si>
    <t>Φοιτητής 353</t>
  </si>
  <si>
    <t>Φοιτητής 354</t>
  </si>
  <si>
    <t>Φοιτητής 355</t>
  </si>
  <si>
    <t>Φοιτητής 356</t>
  </si>
  <si>
    <t>Φοιτητής 357</t>
  </si>
  <si>
    <t>Φοιτητής 358</t>
  </si>
  <si>
    <t>Φοιτητής 359</t>
  </si>
  <si>
    <t>Φοιτητής 360</t>
  </si>
  <si>
    <t>Φοιτητής 361</t>
  </si>
  <si>
    <t>Φοιτητής 362</t>
  </si>
  <si>
    <t>Φοιτητής 363</t>
  </si>
  <si>
    <t>Φοιτητής 364</t>
  </si>
  <si>
    <t>Φοιτητής 365</t>
  </si>
  <si>
    <t>Φοιτητής 366</t>
  </si>
  <si>
    <t>Φοιτητής 367</t>
  </si>
  <si>
    <t>Φοιτητής 368</t>
  </si>
  <si>
    <t>Φοιτητής 371</t>
  </si>
  <si>
    <t>Φοιτητής 372</t>
  </si>
  <si>
    <t>Φοιτητής 374</t>
  </si>
  <si>
    <t>Φοιτητής 375</t>
  </si>
  <si>
    <t>Φοιτητής 377</t>
  </si>
  <si>
    <t>Φοιτητής 378</t>
  </si>
  <si>
    <t>Φοιτητής 380</t>
  </si>
  <si>
    <t>Φοιτητής 381</t>
  </si>
  <si>
    <t>Φοιτητής 382</t>
  </si>
  <si>
    <t>Φοιτητής 383</t>
  </si>
  <si>
    <t>Φοιτητής 384</t>
  </si>
  <si>
    <t>Φοιτητής 385</t>
  </si>
  <si>
    <t>Φοιτητής 386</t>
  </si>
  <si>
    <t>Φοιτητής 387</t>
  </si>
  <si>
    <t>Φοιτητής 389</t>
  </si>
  <si>
    <t>Φοιτητής 390</t>
  </si>
  <si>
    <t>Φοιτητής 393</t>
  </si>
  <si>
    <t>Φοιτητής 394</t>
  </si>
  <si>
    <t>Φοιτητής 396</t>
  </si>
  <si>
    <t>Φοιτητής 398</t>
  </si>
  <si>
    <t>Φοιτητής 399</t>
  </si>
  <si>
    <t>Φοιτητής 401</t>
  </si>
  <si>
    <t>Φοιτητής 402</t>
  </si>
  <si>
    <t>Φοιτητής 405</t>
  </si>
  <si>
    <t>Φοιτητής 406</t>
  </si>
  <si>
    <t>Φοιτητής 407</t>
  </si>
  <si>
    <t>Φοιτητής 408</t>
  </si>
  <si>
    <t>Φοιτητής 410</t>
  </si>
  <si>
    <t>Φοιτητής 411</t>
  </si>
  <si>
    <t>Φοιτητής 412</t>
  </si>
  <si>
    <t>Φοιτητής 413</t>
  </si>
  <si>
    <t>Φοιτητής 414</t>
  </si>
  <si>
    <t>Φοιτητής 415</t>
  </si>
  <si>
    <t>Φοιτητής 416</t>
  </si>
  <si>
    <t>Φοιτητής 417</t>
  </si>
  <si>
    <t>Φοιτητής 418</t>
  </si>
  <si>
    <t>Φοιτητής 420</t>
  </si>
  <si>
    <t>Φοιτητής 421</t>
  </si>
  <si>
    <t>Φοιτητής 422</t>
  </si>
  <si>
    <t>Φοιτητής 423</t>
  </si>
  <si>
    <t>Φοιτητής 424</t>
  </si>
  <si>
    <t>Φοιτητής 427</t>
  </si>
  <si>
    <t>Φοιτητής 428</t>
  </si>
  <si>
    <t>Φοιτητής 429</t>
  </si>
  <si>
    <t>Φοιτητής 430</t>
  </si>
  <si>
    <t>Φοιτητής 431</t>
  </si>
  <si>
    <t>Φοιτητής 432</t>
  </si>
  <si>
    <t>Φοιτητής 433</t>
  </si>
  <si>
    <t>Φοιτητής 434</t>
  </si>
  <si>
    <t>Φοιτητής 435</t>
  </si>
  <si>
    <t>Φοιτητής 436</t>
  </si>
  <si>
    <t>Φοιτητής 437</t>
  </si>
  <si>
    <t>Φοιτητής 438</t>
  </si>
  <si>
    <t>Φοιτητής 439</t>
  </si>
  <si>
    <t>Φοιτητής 440</t>
  </si>
  <si>
    <t>Φοιτητής 441</t>
  </si>
  <si>
    <t>Φοιτητής 442</t>
  </si>
  <si>
    <t>Φοιτητής 443</t>
  </si>
  <si>
    <t>Φοιτητής 444</t>
  </si>
  <si>
    <t>Φοιτητής 446</t>
  </si>
  <si>
    <t>Φοιτητής 447</t>
  </si>
  <si>
    <t>Φοιτητής 448</t>
  </si>
  <si>
    <t>Φοιτητής 450</t>
  </si>
  <si>
    <t>Φοιτητής 452</t>
  </si>
  <si>
    <t>Φοιτητής 454</t>
  </si>
  <si>
    <t>Φοιτητής 455</t>
  </si>
  <si>
    <t>Φοιτητής 457</t>
  </si>
  <si>
    <t>Φοιτητής 458</t>
  </si>
  <si>
    <t>Φοιτητής 459</t>
  </si>
  <si>
    <t>Φοιτητής 460</t>
  </si>
  <si>
    <t>Φοιτητής 463</t>
  </si>
  <si>
    <t>Φοιτητής 464</t>
  </si>
  <si>
    <t>Φοιτητής 465</t>
  </si>
  <si>
    <t>Φοιτητής 466</t>
  </si>
  <si>
    <t>Φοιτητής 467</t>
  </si>
  <si>
    <t>Φοιτητής 469</t>
  </si>
  <si>
    <t>Φοιτητής 470</t>
  </si>
  <si>
    <t>Φοιτητής 471</t>
  </si>
  <si>
    <t>Φοιτητής 474</t>
  </si>
  <si>
    <t>Φοιτητής 475</t>
  </si>
  <si>
    <t>Φοιτητής 476</t>
  </si>
  <si>
    <t>Φοιτητής 477</t>
  </si>
  <si>
    <t>Φοιτητής 481</t>
  </si>
  <si>
    <t>Φοιτητής 482</t>
  </si>
  <si>
    <t>Φοιτητής 485</t>
  </si>
  <si>
    <t>Φοιτητής 486</t>
  </si>
  <si>
    <t>Φοιτητής 488</t>
  </si>
  <si>
    <t>Φοιτητής 489</t>
  </si>
  <si>
    <t>Φοιτητής 492</t>
  </si>
  <si>
    <t>Φοιτητής 493</t>
  </si>
  <si>
    <t>Φοιτητής 494</t>
  </si>
  <si>
    <t>Φοιτητής 495</t>
  </si>
  <si>
    <t>Φοιτητής 496</t>
  </si>
  <si>
    <t>Φοιτητής 497</t>
  </si>
  <si>
    <t>Φοιτητής 498</t>
  </si>
  <si>
    <t>Φοιτητής 502</t>
  </si>
  <si>
    <t>Α</t>
  </si>
  <si>
    <t>Γ</t>
  </si>
  <si>
    <t>Εργαστήριο</t>
  </si>
  <si>
    <t>Βαθμός</t>
  </si>
  <si>
    <t>Μ.Ο.</t>
  </si>
  <si>
    <t>Άσκηση 1η:</t>
  </si>
  <si>
    <t>β) Με χρήση συγκεντρωτικού πίνακα επαληθεύστε τα αποτελέσματά σας</t>
  </si>
  <si>
    <t>Άσκηση 2η:</t>
  </si>
  <si>
    <t>Άσκηση 3η:</t>
  </si>
  <si>
    <t>Έτος</t>
  </si>
  <si>
    <t>πτυχίο</t>
  </si>
  <si>
    <t>1ο έτος</t>
  </si>
  <si>
    <t>2ο έτος</t>
  </si>
  <si>
    <t>3ο έτος</t>
  </si>
  <si>
    <t>4ο έτος</t>
  </si>
  <si>
    <t>M.O.</t>
  </si>
  <si>
    <t>Συμπληρώστε τον παρακάτω πίνακα:</t>
  </si>
  <si>
    <t>α) Σύνολο φοιτητών/τριων που εξετάστηκαν:</t>
  </si>
  <si>
    <t>β) Μέσος όρος βαθμολογίας εργαστηρίων:</t>
  </si>
  <si>
    <t>γ) Μέσος όρος φοιτητών (Α):</t>
  </si>
  <si>
    <t>Άσκηση 4η:</t>
  </si>
  <si>
    <t>κλάσεις</t>
  </si>
  <si>
    <t>Δημιουργήστε διάγραμμα κλάσεων-συχνοτήτων (με κλάσεις ανά μισή μονάδα) και να βρείτε τη σχετική (%) και σχετική αθροιστική συχνότητα των βαθμών</t>
  </si>
  <si>
    <t>αθροιστική % συχνότητα</t>
  </si>
  <si>
    <t>συχνότητα</t>
  </si>
  <si>
    <t>Εκπαιδευτής</t>
  </si>
  <si>
    <t>Ημ. Εξέτασης</t>
  </si>
  <si>
    <t>Εκπαιδευτής 1</t>
  </si>
  <si>
    <t>Εκπαιδευτής 2</t>
  </si>
  <si>
    <t>Εκπαιδευτής 3</t>
  </si>
  <si>
    <t>Εκπαιδευτής 4</t>
  </si>
  <si>
    <t>Εκπαιδευτής 5</t>
  </si>
  <si>
    <t>Εκπαιδευτής 6</t>
  </si>
  <si>
    <t>Εκπαιδευτής 7</t>
  </si>
  <si>
    <t>Εκπαιδευτής 8</t>
  </si>
  <si>
    <t>Εκπαιδευτής 9</t>
  </si>
  <si>
    <t>Εκπαιδευτής 10</t>
  </si>
  <si>
    <t>Εκπαιδευτής 11</t>
  </si>
  <si>
    <t>Εκπαιδευτής 12</t>
  </si>
  <si>
    <t>Εκπαιδευτής 13</t>
  </si>
  <si>
    <t>Εκπαιδευτής 14</t>
  </si>
  <si>
    <t>Άσκηση 5η:</t>
  </si>
  <si>
    <t>Άσκηση 6η:</t>
  </si>
  <si>
    <t>α) Συμπληρώστε τη στήλη G με τη λέξη "επανεξέταση" όταν ο φοιτητής δεν περνάει το εργαστήριο (βαθμός &lt;2).</t>
  </si>
  <si>
    <t>ε) Πόσοι φοιτητές/τριες κόπηκαν; (βαθμός &lt;2)</t>
  </si>
  <si>
    <r>
      <t xml:space="preserve">b) Με χρήση της συνάρτησης </t>
    </r>
    <r>
      <rPr>
        <b/>
        <sz val="12"/>
        <color theme="1"/>
        <rFont val="Calibri"/>
        <family val="2"/>
        <charset val="161"/>
        <scheme val="minor"/>
      </rPr>
      <t>index/match</t>
    </r>
  </si>
  <si>
    <t>Πλήθος φοιτ.</t>
  </si>
  <si>
    <t>a) Βρείτε το ΜΟ βαθμολογίας ανά έτος και ανά φύλο</t>
  </si>
  <si>
    <t>Άσκηση 7η:</t>
  </si>
  <si>
    <t>Βαθμολογία</t>
  </si>
  <si>
    <t>Bonus</t>
  </si>
  <si>
    <t>2 έως 3</t>
  </si>
  <si>
    <t>0 έως 2</t>
  </si>
  <si>
    <t>3 έως 3.5</t>
  </si>
  <si>
    <t>3.5 έως 4</t>
  </si>
  <si>
    <r>
      <t xml:space="preserve">Συμπληρώστε </t>
    </r>
    <r>
      <rPr>
        <b/>
        <sz val="12"/>
        <color theme="1"/>
        <rFont val="Calibri"/>
        <family val="2"/>
        <charset val="161"/>
        <scheme val="minor"/>
      </rPr>
      <t>με δυναμικό τρόπο</t>
    </r>
    <r>
      <rPr>
        <sz val="12"/>
        <color theme="1"/>
        <rFont val="Calibri"/>
        <family val="2"/>
        <charset val="161"/>
        <scheme val="minor"/>
      </rPr>
      <t xml:space="preserve">  τα στοιχεία των παρακάτω φοιτητών:</t>
    </r>
  </si>
  <si>
    <t>Άσκηση 8η:</t>
  </si>
  <si>
    <r>
      <t xml:space="preserve">α) Με χρήση της συνάρτησης </t>
    </r>
    <r>
      <rPr>
        <b/>
        <sz val="12"/>
        <color theme="1"/>
        <rFont val="Calibri"/>
        <family val="2"/>
        <charset val="161"/>
        <scheme val="minor"/>
      </rPr>
      <t>vlookup/match</t>
    </r>
  </si>
  <si>
    <r>
      <t xml:space="preserve">Συμπληρώστε με χρήση της συνάρτησης </t>
    </r>
    <r>
      <rPr>
        <b/>
        <sz val="12"/>
        <color theme="1"/>
        <rFont val="Calibri"/>
        <family val="2"/>
        <charset val="161"/>
        <scheme val="minor"/>
      </rPr>
      <t>offset</t>
    </r>
    <r>
      <rPr>
        <sz val="12"/>
        <color theme="1"/>
        <rFont val="Calibri"/>
        <family val="2"/>
        <charset val="161"/>
        <scheme val="minor"/>
      </rPr>
      <t xml:space="preserve"> το βαθμό των κάτωθι φοιτητών:</t>
    </r>
  </si>
  <si>
    <t>σχετική συχνότητα (%)</t>
  </si>
  <si>
    <t>a) Βρείτε το ΜΟ και το πλήθος φοιτητών και μέγιστο βαθμό ανά εργαστήριο:</t>
  </si>
  <si>
    <t>β) Σε ποιον εκπαιδευτή ανήκει το εργαστήριο με τον μέγιστο Μ.Ο.;</t>
  </si>
  <si>
    <r>
      <t xml:space="preserve">β)  Ο καθηγητής σκέφτεται να πριμοδοτήσει τους φοιτητές με ένα extra bonus όπως φαίνεται παρακάτω. Στη </t>
    </r>
    <r>
      <rPr>
        <b/>
        <sz val="12"/>
        <color theme="1"/>
        <rFont val="Calibri"/>
        <family val="2"/>
        <scheme val="minor"/>
      </rPr>
      <t>στήλη Η</t>
    </r>
    <r>
      <rPr>
        <sz val="12"/>
        <color theme="1"/>
        <rFont val="Calibri"/>
        <family val="2"/>
        <charset val="161"/>
        <scheme val="minor"/>
      </rPr>
      <t xml:space="preserve"> υπολογίστε τη νέα βαθμολογία με χρήση thw vlookup (δεν επιτρέπεται κάποιος να πάρει βαθμό μεγαλύτερο του 4, θα χρειαστεί η if)</t>
    </r>
  </si>
  <si>
    <t>δ) Μέσος όρος φοιτητριών (Γ) που ανήκουν στο 2ο έτος:</t>
  </si>
  <si>
    <t>στ) Πόσοι φοιτητές (Α) επί πτυχίο κόπηκαν?</t>
  </si>
  <si>
    <t>Ετικέτες γραμμής</t>
  </si>
  <si>
    <t>Γενικό Άθροισμα</t>
  </si>
  <si>
    <t>Μέσος όρος από Βαθμός</t>
  </si>
  <si>
    <t>Καταμέτρηση από Βαθμός2</t>
  </si>
  <si>
    <t>Συνολικά:</t>
  </si>
  <si>
    <t>Ετικέτες στήλης</t>
  </si>
  <si>
    <t>Γενικός ΜΟ</t>
  </si>
  <si>
    <t>Κλάση</t>
  </si>
  <si>
    <t>Μεγαλύτερο</t>
  </si>
  <si>
    <t>Συχνότητα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</si>
</sst>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i/>
      <sz val="12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7" xfId="0" applyFont="1" applyBorder="1"/>
    <xf numFmtId="2" fontId="2" fillId="0" borderId="0" xfId="0" applyNumberFormat="1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4" fontId="2" fillId="0" borderId="0" xfId="0" applyNumberFormat="1" applyFont="1"/>
    <xf numFmtId="14" fontId="3" fillId="0" borderId="0" xfId="0" applyNumberFormat="1" applyFont="1"/>
    <xf numFmtId="1" fontId="2" fillId="0" borderId="1" xfId="0" applyNumberFormat="1" applyFont="1" applyBorder="1"/>
    <xf numFmtId="1" fontId="2" fillId="0" borderId="3" xfId="0" applyNumberFormat="1" applyFont="1" applyBorder="1"/>
    <xf numFmtId="1" fontId="3" fillId="0" borderId="6" xfId="0" applyNumberFormat="1" applyFont="1" applyBorder="1"/>
    <xf numFmtId="1" fontId="3" fillId="0" borderId="7" xfId="0" applyNumberFormat="1" applyFont="1" applyBorder="1"/>
    <xf numFmtId="1" fontId="3" fillId="0" borderId="8" xfId="0" applyNumberFormat="1" applyFont="1" applyBorder="1"/>
    <xf numFmtId="0" fontId="4" fillId="0" borderId="0" xfId="0" applyFont="1"/>
    <xf numFmtId="0" fontId="5" fillId="0" borderId="0" xfId="0" applyFont="1"/>
    <xf numFmtId="164" fontId="2" fillId="0" borderId="0" xfId="0" applyNumberFormat="1" applyFont="1"/>
    <xf numFmtId="164" fontId="3" fillId="2" borderId="0" xfId="0" applyNumberFormat="1" applyFont="1" applyFill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5" fillId="0" borderId="0" xfId="0" applyFont="1" applyAlignment="1">
      <alignment wrapText="1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9" fontId="3" fillId="0" borderId="0" xfId="0" applyNumberFormat="1" applyFont="1"/>
    <xf numFmtId="16" fontId="3" fillId="0" borderId="0" xfId="0" applyNumberFormat="1" applyFont="1"/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4" fillId="0" borderId="0" xfId="0" applyNumberFormat="1" applyFont="1"/>
    <xf numFmtId="0" fontId="2" fillId="3" borderId="9" xfId="0" applyFont="1" applyFill="1" applyBorder="1"/>
    <xf numFmtId="2" fontId="2" fillId="3" borderId="9" xfId="0" applyNumberFormat="1" applyFont="1" applyFill="1" applyBorder="1"/>
    <xf numFmtId="0" fontId="0" fillId="0" borderId="0" xfId="0" pivotButton="1"/>
    <xf numFmtId="1" fontId="0" fillId="0" borderId="0" xfId="0" applyNumberFormat="1" applyAlignment="1">
      <alignment horizontal="left"/>
    </xf>
    <xf numFmtId="2" fontId="0" fillId="0" borderId="0" xfId="0" applyNumberFormat="1"/>
    <xf numFmtId="2" fontId="2" fillId="0" borderId="11" xfId="0" applyNumberFormat="1" applyFont="1" applyBorder="1"/>
    <xf numFmtId="1" fontId="2" fillId="3" borderId="9" xfId="0" applyNumberFormat="1" applyFont="1" applyFill="1" applyBorder="1"/>
    <xf numFmtId="0" fontId="5" fillId="0" borderId="0" xfId="0" applyFont="1" applyAlignment="1">
      <alignment horizontal="left"/>
    </xf>
    <xf numFmtId="0" fontId="2" fillId="0" borderId="0" xfId="0" pivotButton="1" applyFont="1"/>
    <xf numFmtId="0" fontId="0" fillId="0" borderId="0" xfId="0" applyAlignment="1">
      <alignment horizontal="left"/>
    </xf>
    <xf numFmtId="2" fontId="2" fillId="0" borderId="9" xfId="0" applyNumberFormat="1" applyFont="1" applyBorder="1"/>
    <xf numFmtId="0" fontId="3" fillId="0" borderId="23" xfId="0" applyFont="1" applyBorder="1"/>
    <xf numFmtId="0" fontId="3" fillId="0" borderId="24" xfId="0" applyFont="1" applyBorder="1" applyAlignment="1">
      <alignment horizontal="center"/>
    </xf>
    <xf numFmtId="0" fontId="2" fillId="0" borderId="25" xfId="0" applyFont="1" applyBorder="1"/>
    <xf numFmtId="0" fontId="3" fillId="0" borderId="17" xfId="0" applyFont="1" applyBorder="1"/>
    <xf numFmtId="1" fontId="2" fillId="0" borderId="26" xfId="0" applyNumberFormat="1" applyFont="1" applyBorder="1"/>
    <xf numFmtId="0" fontId="2" fillId="0" borderId="27" xfId="0" applyFont="1" applyBorder="1"/>
    <xf numFmtId="0" fontId="2" fillId="0" borderId="28" xfId="0" applyFont="1" applyBorder="1"/>
    <xf numFmtId="9" fontId="2" fillId="0" borderId="11" xfId="2" applyFont="1" applyFill="1" applyBorder="1" applyAlignment="1">
      <alignment wrapText="1"/>
    </xf>
    <xf numFmtId="9" fontId="2" fillId="0" borderId="11" xfId="0" applyNumberFormat="1" applyFont="1" applyBorder="1"/>
    <xf numFmtId="0" fontId="0" fillId="0" borderId="4" xfId="0" applyBorder="1"/>
    <xf numFmtId="0" fontId="8" fillId="0" borderId="29" xfId="0" applyFont="1" applyBorder="1" applyAlignment="1">
      <alignment horizontal="center"/>
    </xf>
    <xf numFmtId="2" fontId="3" fillId="0" borderId="0" xfId="0" applyNumberFormat="1" applyFont="1"/>
    <xf numFmtId="2" fontId="3" fillId="0" borderId="0" xfId="0" applyNumberFormat="1" applyFont="1" applyAlignment="1">
      <alignment wrapText="1"/>
    </xf>
    <xf numFmtId="2" fontId="2" fillId="0" borderId="0" xfId="2" applyNumberFormat="1" applyFont="1" applyFill="1" applyBorder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justify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Normal 4" xfId="1" xr:uid="{00000000-0005-0000-0000-000001000000}"/>
    <cellStyle name="Κανονικό" xfId="0" builtinId="0"/>
    <cellStyle name="Ποσοστό" xfId="2" builtinId="5"/>
  </cellStyles>
  <dxfs count="2">
    <dxf>
      <numFmt numFmtId="2" formatCode="0.00"/>
    </dxf>
    <dxf>
      <numFmt numFmtId="2" formatCode="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/>
              <a:t>Ιστόγραμμα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Συχνότητα</c:v>
          </c:tx>
          <c:invertIfNegative val="0"/>
          <c:cat>
            <c:strRef>
              <c:f>'Φύλλο 1'!$P$77:$P$84</c:f>
              <c:strCach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Μεγαλύτερο</c:v>
                </c:pt>
              </c:strCache>
            </c:strRef>
          </c:cat>
          <c:val>
            <c:numRef>
              <c:f>'Φύλλο 1'!$Q$77:$Q$84</c:f>
              <c:numCache>
                <c:formatCode>General</c:formatCode>
                <c:ptCount val="8"/>
                <c:pt idx="0">
                  <c:v>11</c:v>
                </c:pt>
                <c:pt idx="1">
                  <c:v>7</c:v>
                </c:pt>
                <c:pt idx="2">
                  <c:v>14</c:v>
                </c:pt>
                <c:pt idx="3">
                  <c:v>19</c:v>
                </c:pt>
                <c:pt idx="4">
                  <c:v>34</c:v>
                </c:pt>
                <c:pt idx="5">
                  <c:v>61</c:v>
                </c:pt>
                <c:pt idx="6">
                  <c:v>80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F-437A-89AA-6B170AB29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949752"/>
        <c:axId val="542117144"/>
      </c:barChart>
      <c:catAx>
        <c:axId val="47994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Κλάση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117144"/>
        <c:crosses val="autoZero"/>
        <c:auto val="1"/>
        <c:lblAlgn val="ctr"/>
        <c:lblOffset val="100"/>
        <c:noMultiLvlLbl val="0"/>
      </c:catAx>
      <c:valAx>
        <c:axId val="542117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Συχνότητα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9497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624840</xdr:colOff>
      <xdr:row>68</xdr:row>
      <xdr:rowOff>99060</xdr:rowOff>
    </xdr:from>
    <xdr:to>
      <xdr:col>26</xdr:col>
      <xdr:colOff>76200</xdr:colOff>
      <xdr:row>84</xdr:row>
      <xdr:rowOff>22860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3B587ED5-821A-4225-91AF-E68FCAE40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tore" refreshedDate="45249.347385763889" createdVersion="6" refreshedVersion="6" minRefreshableVersion="3" recordCount="358" xr:uid="{157DC3D8-FE58-489E-AD9A-12BB05AEBD47}">
  <cacheSource type="worksheet">
    <worksheetSource ref="A1:F359" sheet="Φύλλο 1"/>
  </cacheSource>
  <cacheFields count="6">
    <cacheField name="Φοιτητής" numFmtId="1">
      <sharedItems/>
    </cacheField>
    <cacheField name="Έτος" numFmtId="1">
      <sharedItems count="5">
        <s v="2ο έτος"/>
        <s v="πτυχίο"/>
        <s v="4ο έτος"/>
        <s v="1ο έτος"/>
        <s v="3ο έτος"/>
      </sharedItems>
    </cacheField>
    <cacheField name="Φύλο" numFmtId="1">
      <sharedItems count="2">
        <s v="Γ"/>
        <s v="Α"/>
      </sharedItems>
    </cacheField>
    <cacheField name="Εργαστήριο" numFmtId="1">
      <sharedItems containsSemiMixedTypes="0" containsString="0" containsNumber="1" containsInteger="1" minValue="1" maxValue="14" count="14">
        <n v="4"/>
        <n v="8"/>
        <n v="11"/>
        <n v="13"/>
        <n v="10"/>
        <n v="5"/>
        <n v="2"/>
        <n v="3"/>
        <n v="1"/>
        <n v="12"/>
        <n v="9"/>
        <n v="14"/>
        <n v="7"/>
        <n v="6"/>
      </sharedItems>
    </cacheField>
    <cacheField name="Ημ. Εξέτασης" numFmtId="14">
      <sharedItems containsSemiMixedTypes="0" containsNonDate="0" containsDate="1" containsString="0" minDate="2016-11-21T00:00:00" maxDate="2017-01-19T00:00:00"/>
    </cacheField>
    <cacheField name="Βαθμός" numFmtId="0">
      <sharedItems containsSemiMixedTypes="0" containsString="0" containsNumb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s v="Φοιτητής 10"/>
    <x v="0"/>
    <x v="0"/>
    <x v="0"/>
    <d v="2016-11-21T00:00:00"/>
    <n v="2"/>
  </r>
  <r>
    <s v="Φοιτητής 100"/>
    <x v="0"/>
    <x v="1"/>
    <x v="1"/>
    <d v="2016-12-04T00:00:00"/>
    <n v="3.3"/>
  </r>
  <r>
    <s v="Φοιτητής 101"/>
    <x v="1"/>
    <x v="0"/>
    <x v="2"/>
    <d v="2016-12-16T00:00:00"/>
    <n v="3.6"/>
  </r>
  <r>
    <s v="Φοιτητής 103"/>
    <x v="2"/>
    <x v="1"/>
    <x v="3"/>
    <d v="2016-12-12T00:00:00"/>
    <n v="4"/>
  </r>
  <r>
    <s v="Φοιτητής 104"/>
    <x v="0"/>
    <x v="1"/>
    <x v="2"/>
    <d v="2016-12-16T00:00:00"/>
    <n v="4"/>
  </r>
  <r>
    <s v="Φοιτητής 105"/>
    <x v="3"/>
    <x v="0"/>
    <x v="4"/>
    <d v="2016-12-07T00:00:00"/>
    <n v="3.5"/>
  </r>
  <r>
    <s v="Φοιτητής 106"/>
    <x v="3"/>
    <x v="1"/>
    <x v="3"/>
    <d v="2016-12-12T00:00:00"/>
    <n v="3.8"/>
  </r>
  <r>
    <s v="Φοιτητής 107"/>
    <x v="2"/>
    <x v="0"/>
    <x v="5"/>
    <d v="2016-11-24T00:00:00"/>
    <n v="4"/>
  </r>
  <r>
    <s v="Φοιτητής 109"/>
    <x v="2"/>
    <x v="0"/>
    <x v="6"/>
    <d v="2016-11-30T00:00:00"/>
    <n v="4"/>
  </r>
  <r>
    <s v="Φοιτητής 11"/>
    <x v="2"/>
    <x v="1"/>
    <x v="1"/>
    <d v="2016-12-04T00:00:00"/>
    <n v="2.9"/>
  </r>
  <r>
    <s v="Φοιτητής 111"/>
    <x v="0"/>
    <x v="0"/>
    <x v="7"/>
    <d v="2016-12-14T00:00:00"/>
    <n v="3"/>
  </r>
  <r>
    <s v="Φοιτητής 113"/>
    <x v="1"/>
    <x v="1"/>
    <x v="8"/>
    <d v="2016-11-30T00:00:00"/>
    <n v="1"/>
  </r>
  <r>
    <s v="Φοιτητής 114"/>
    <x v="1"/>
    <x v="1"/>
    <x v="5"/>
    <d v="2016-11-24T00:00:00"/>
    <n v="2.5"/>
  </r>
  <r>
    <s v="Φοιτητής 115"/>
    <x v="0"/>
    <x v="0"/>
    <x v="7"/>
    <d v="2016-12-14T00:00:00"/>
    <n v="3.2"/>
  </r>
  <r>
    <s v="Φοιτητής 116"/>
    <x v="0"/>
    <x v="1"/>
    <x v="7"/>
    <d v="2016-12-14T00:00:00"/>
    <n v="3.5"/>
  </r>
  <r>
    <s v="Φοιτητής 118"/>
    <x v="2"/>
    <x v="0"/>
    <x v="7"/>
    <d v="2016-12-14T00:00:00"/>
    <n v="3"/>
  </r>
  <r>
    <s v="Φοιτητής 119"/>
    <x v="1"/>
    <x v="1"/>
    <x v="9"/>
    <d v="2016-12-02T00:00:00"/>
    <n v="2"/>
  </r>
  <r>
    <s v="Φοιτητής 12"/>
    <x v="1"/>
    <x v="0"/>
    <x v="2"/>
    <d v="2016-12-16T00:00:00"/>
    <n v="4"/>
  </r>
  <r>
    <s v="Φοιτητής 120"/>
    <x v="4"/>
    <x v="0"/>
    <x v="10"/>
    <d v="2016-12-19T00:00:00"/>
    <n v="2.8"/>
  </r>
  <r>
    <s v="Φοιτητής 121"/>
    <x v="1"/>
    <x v="1"/>
    <x v="2"/>
    <d v="2016-12-16T00:00:00"/>
    <n v="2.5"/>
  </r>
  <r>
    <s v="Φοιτητής 122"/>
    <x v="0"/>
    <x v="0"/>
    <x v="5"/>
    <d v="2017-01-13T00:00:00"/>
    <n v="3"/>
  </r>
  <r>
    <s v="Φοιτητής 123"/>
    <x v="1"/>
    <x v="0"/>
    <x v="10"/>
    <d v="2016-12-19T00:00:00"/>
    <n v="3.6"/>
  </r>
  <r>
    <s v="Φοιτητής 124"/>
    <x v="1"/>
    <x v="0"/>
    <x v="11"/>
    <d v="2016-11-27T00:00:00"/>
    <n v="2.5"/>
  </r>
  <r>
    <s v="Φοιτητής 125"/>
    <x v="0"/>
    <x v="0"/>
    <x v="8"/>
    <d v="2016-11-30T00:00:00"/>
    <n v="2.4"/>
  </r>
  <r>
    <s v="Φοιτητής 126"/>
    <x v="1"/>
    <x v="0"/>
    <x v="6"/>
    <d v="2016-11-30T00:00:00"/>
    <n v="3.7"/>
  </r>
  <r>
    <s v="Φοιτητής 127"/>
    <x v="0"/>
    <x v="0"/>
    <x v="2"/>
    <d v="2016-12-16T00:00:00"/>
    <n v="2"/>
  </r>
  <r>
    <s v="Φοιτητής 128"/>
    <x v="0"/>
    <x v="1"/>
    <x v="8"/>
    <d v="2016-11-30T00:00:00"/>
    <n v="2.2999999999999998"/>
  </r>
  <r>
    <s v="Φοιτητής 13"/>
    <x v="0"/>
    <x v="0"/>
    <x v="1"/>
    <d v="2016-12-04T00:00:00"/>
    <n v="1.6"/>
  </r>
  <r>
    <s v="Φοιτητής 132"/>
    <x v="1"/>
    <x v="0"/>
    <x v="12"/>
    <d v="2016-11-30T00:00:00"/>
    <n v="2.9"/>
  </r>
  <r>
    <s v="Φοιτητής 133"/>
    <x v="2"/>
    <x v="1"/>
    <x v="7"/>
    <d v="2016-12-14T00:00:00"/>
    <n v="2.5"/>
  </r>
  <r>
    <s v="Φοιτητής 134"/>
    <x v="0"/>
    <x v="0"/>
    <x v="7"/>
    <d v="2016-12-14T00:00:00"/>
    <n v="3.5"/>
  </r>
  <r>
    <s v="Φοιτητής 135"/>
    <x v="3"/>
    <x v="0"/>
    <x v="9"/>
    <d v="2016-12-02T00:00:00"/>
    <n v="3.5"/>
  </r>
  <r>
    <s v="Φοιτητής 136"/>
    <x v="4"/>
    <x v="0"/>
    <x v="12"/>
    <d v="2016-11-30T00:00:00"/>
    <n v="0.4"/>
  </r>
  <r>
    <s v="Φοιτητής 137"/>
    <x v="0"/>
    <x v="0"/>
    <x v="9"/>
    <d v="2016-12-02T00:00:00"/>
    <n v="4"/>
  </r>
  <r>
    <s v="Φοιτητής 139"/>
    <x v="0"/>
    <x v="0"/>
    <x v="4"/>
    <d v="2016-12-07T00:00:00"/>
    <n v="2"/>
  </r>
  <r>
    <s v="Φοιτητής 14"/>
    <x v="0"/>
    <x v="0"/>
    <x v="11"/>
    <d v="2016-11-27T00:00:00"/>
    <n v="0.1"/>
  </r>
  <r>
    <s v="Φοιτητής 140"/>
    <x v="1"/>
    <x v="1"/>
    <x v="4"/>
    <d v="2016-12-07T00:00:00"/>
    <n v="4"/>
  </r>
  <r>
    <s v="Φοιτητής 141"/>
    <x v="0"/>
    <x v="0"/>
    <x v="2"/>
    <d v="2017-01-18T00:00:00"/>
    <n v="2.7"/>
  </r>
  <r>
    <s v="Φοιτητής 142"/>
    <x v="3"/>
    <x v="0"/>
    <x v="7"/>
    <d v="2016-12-14T00:00:00"/>
    <n v="3.5"/>
  </r>
  <r>
    <s v="Φοιτητής 143"/>
    <x v="0"/>
    <x v="1"/>
    <x v="10"/>
    <d v="2016-12-19T00:00:00"/>
    <n v="3.3"/>
  </r>
  <r>
    <s v="Φοιτητής 145"/>
    <x v="0"/>
    <x v="0"/>
    <x v="11"/>
    <d v="2016-11-27T00:00:00"/>
    <n v="4"/>
  </r>
  <r>
    <s v="Φοιτητής 146"/>
    <x v="1"/>
    <x v="1"/>
    <x v="3"/>
    <d v="2016-12-12T00:00:00"/>
    <n v="4"/>
  </r>
  <r>
    <s v="Φοιτητής 147"/>
    <x v="1"/>
    <x v="1"/>
    <x v="9"/>
    <d v="2016-12-02T00:00:00"/>
    <n v="1.4"/>
  </r>
  <r>
    <s v="Φοιτητής 149"/>
    <x v="0"/>
    <x v="0"/>
    <x v="9"/>
    <d v="2016-12-02T00:00:00"/>
    <n v="2"/>
  </r>
  <r>
    <s v="Φοιτητής 15"/>
    <x v="0"/>
    <x v="0"/>
    <x v="0"/>
    <d v="2016-11-21T00:00:00"/>
    <n v="3.2"/>
  </r>
  <r>
    <s v="Φοιτητής 150"/>
    <x v="2"/>
    <x v="1"/>
    <x v="11"/>
    <d v="2016-11-27T00:00:00"/>
    <n v="3.2"/>
  </r>
  <r>
    <s v="Φοιτητής 152"/>
    <x v="0"/>
    <x v="0"/>
    <x v="9"/>
    <d v="2016-12-02T00:00:00"/>
    <n v="3.4"/>
  </r>
  <r>
    <s v="Φοιτητής 154"/>
    <x v="1"/>
    <x v="0"/>
    <x v="11"/>
    <d v="2016-11-27T00:00:00"/>
    <n v="2.6"/>
  </r>
  <r>
    <s v="Φοιτητής 155"/>
    <x v="3"/>
    <x v="1"/>
    <x v="2"/>
    <d v="2016-12-16T00:00:00"/>
    <n v="3"/>
  </r>
  <r>
    <s v="Φοιτητής 156"/>
    <x v="2"/>
    <x v="1"/>
    <x v="8"/>
    <d v="2016-11-30T00:00:00"/>
    <n v="2.7"/>
  </r>
  <r>
    <s v="Φοιτητής 157"/>
    <x v="0"/>
    <x v="0"/>
    <x v="13"/>
    <d v="2016-11-29T00:00:00"/>
    <n v="2"/>
  </r>
  <r>
    <s v="Φοιτητής 159"/>
    <x v="4"/>
    <x v="1"/>
    <x v="5"/>
    <d v="2016-11-24T00:00:00"/>
    <n v="2.8"/>
  </r>
  <r>
    <s v="Φοιτητής 16"/>
    <x v="3"/>
    <x v="1"/>
    <x v="0"/>
    <d v="2016-11-21T00:00:00"/>
    <n v="4"/>
  </r>
  <r>
    <s v="Φοιτητής 160"/>
    <x v="1"/>
    <x v="1"/>
    <x v="5"/>
    <d v="2016-11-24T00:00:00"/>
    <n v="2.2999999999999998"/>
  </r>
  <r>
    <s v="Φοιτητής 162"/>
    <x v="0"/>
    <x v="1"/>
    <x v="1"/>
    <d v="2016-12-04T00:00:00"/>
    <n v="3.5"/>
  </r>
  <r>
    <s v="Φοιτητής 163"/>
    <x v="0"/>
    <x v="1"/>
    <x v="8"/>
    <d v="2016-11-30T00:00:00"/>
    <n v="0.9"/>
  </r>
  <r>
    <s v="Φοιτητής 164"/>
    <x v="4"/>
    <x v="0"/>
    <x v="4"/>
    <d v="2016-12-07T00:00:00"/>
    <n v="3.6"/>
  </r>
  <r>
    <s v="Φοιτητής 165"/>
    <x v="4"/>
    <x v="1"/>
    <x v="8"/>
    <d v="2016-11-30T00:00:00"/>
    <n v="3.2"/>
  </r>
  <r>
    <s v="Φοιτητής 166"/>
    <x v="2"/>
    <x v="1"/>
    <x v="1"/>
    <d v="2016-12-04T00:00:00"/>
    <n v="3"/>
  </r>
  <r>
    <s v="Φοιτητής 167"/>
    <x v="0"/>
    <x v="1"/>
    <x v="10"/>
    <d v="2016-12-19T00:00:00"/>
    <n v="3"/>
  </r>
  <r>
    <s v="Φοιτητής 168"/>
    <x v="3"/>
    <x v="0"/>
    <x v="0"/>
    <d v="2016-11-21T00:00:00"/>
    <n v="2.9"/>
  </r>
  <r>
    <s v="Φοιτητής 17"/>
    <x v="0"/>
    <x v="0"/>
    <x v="9"/>
    <d v="2016-12-02T00:00:00"/>
    <n v="4"/>
  </r>
  <r>
    <s v="Φοιτητής 170"/>
    <x v="0"/>
    <x v="1"/>
    <x v="11"/>
    <d v="2016-11-27T00:00:00"/>
    <n v="4"/>
  </r>
  <r>
    <s v="Φοιτητής 175"/>
    <x v="2"/>
    <x v="1"/>
    <x v="13"/>
    <d v="2016-11-29T00:00:00"/>
    <n v="4"/>
  </r>
  <r>
    <s v="Φοιτητής 176"/>
    <x v="1"/>
    <x v="0"/>
    <x v="6"/>
    <d v="2016-11-30T00:00:00"/>
    <n v="3.9"/>
  </r>
  <r>
    <s v="Φοιτητής 177"/>
    <x v="0"/>
    <x v="0"/>
    <x v="6"/>
    <d v="2016-11-30T00:00:00"/>
    <n v="3.5"/>
  </r>
  <r>
    <s v="Φοιτητής 178"/>
    <x v="1"/>
    <x v="0"/>
    <x v="4"/>
    <d v="2016-12-07T00:00:00"/>
    <n v="3"/>
  </r>
  <r>
    <s v="Φοιτητής 179"/>
    <x v="1"/>
    <x v="0"/>
    <x v="13"/>
    <d v="2016-11-29T00:00:00"/>
    <n v="3.4"/>
  </r>
  <r>
    <s v="Φοιτητής 18"/>
    <x v="3"/>
    <x v="0"/>
    <x v="4"/>
    <d v="2016-12-07T00:00:00"/>
    <n v="0.3"/>
  </r>
  <r>
    <s v="Φοιτητής 180"/>
    <x v="0"/>
    <x v="0"/>
    <x v="11"/>
    <d v="2016-11-27T00:00:00"/>
    <n v="3.5"/>
  </r>
  <r>
    <s v="Φοιτητής 183"/>
    <x v="3"/>
    <x v="0"/>
    <x v="3"/>
    <d v="2016-12-12T00:00:00"/>
    <n v="3.9"/>
  </r>
  <r>
    <s v="Φοιτητής 184"/>
    <x v="1"/>
    <x v="1"/>
    <x v="1"/>
    <d v="2016-12-04T00:00:00"/>
    <n v="3"/>
  </r>
  <r>
    <s v="Φοιτητής 188"/>
    <x v="2"/>
    <x v="1"/>
    <x v="0"/>
    <d v="2016-11-21T00:00:00"/>
    <n v="1"/>
  </r>
  <r>
    <s v="Φοιτητής 19"/>
    <x v="1"/>
    <x v="1"/>
    <x v="11"/>
    <d v="2016-11-27T00:00:00"/>
    <n v="3"/>
  </r>
  <r>
    <s v="Φοιτητής 190"/>
    <x v="0"/>
    <x v="1"/>
    <x v="0"/>
    <d v="2016-11-21T00:00:00"/>
    <n v="4"/>
  </r>
  <r>
    <s v="Φοιτητής 191"/>
    <x v="0"/>
    <x v="1"/>
    <x v="5"/>
    <d v="2016-11-24T00:00:00"/>
    <n v="3.4"/>
  </r>
  <r>
    <s v="Φοιτητής 192"/>
    <x v="1"/>
    <x v="0"/>
    <x v="6"/>
    <d v="2016-11-30T00:00:00"/>
    <n v="3.3"/>
  </r>
  <r>
    <s v="Φοιτητής 194"/>
    <x v="3"/>
    <x v="1"/>
    <x v="12"/>
    <d v="2016-11-30T00:00:00"/>
    <n v="3.9"/>
  </r>
  <r>
    <s v="Φοιτητής 195"/>
    <x v="0"/>
    <x v="0"/>
    <x v="2"/>
    <d v="2016-12-16T00:00:00"/>
    <n v="3.3"/>
  </r>
  <r>
    <s v="Φοιτητής 196"/>
    <x v="0"/>
    <x v="1"/>
    <x v="6"/>
    <d v="2016-11-30T00:00:00"/>
    <n v="4"/>
  </r>
  <r>
    <s v="Φοιτητής 197"/>
    <x v="0"/>
    <x v="0"/>
    <x v="6"/>
    <d v="2016-11-30T00:00:00"/>
    <n v="4"/>
  </r>
  <r>
    <s v="Φοιτητής 2"/>
    <x v="0"/>
    <x v="0"/>
    <x v="0"/>
    <d v="2016-11-21T00:00:00"/>
    <n v="4"/>
  </r>
  <r>
    <s v="Φοιτητής 201"/>
    <x v="0"/>
    <x v="1"/>
    <x v="6"/>
    <d v="2016-11-30T00:00:00"/>
    <n v="4"/>
  </r>
  <r>
    <s v="Φοιτητής 202"/>
    <x v="1"/>
    <x v="0"/>
    <x v="2"/>
    <d v="2016-12-16T00:00:00"/>
    <n v="3.5"/>
  </r>
  <r>
    <s v="Φοιτητής 203"/>
    <x v="0"/>
    <x v="1"/>
    <x v="0"/>
    <d v="2016-11-21T00:00:00"/>
    <n v="0"/>
  </r>
  <r>
    <s v="Φοιτητής 204"/>
    <x v="0"/>
    <x v="0"/>
    <x v="8"/>
    <d v="2016-11-30T00:00:00"/>
    <n v="3.6"/>
  </r>
  <r>
    <s v="Φοιτητής 205"/>
    <x v="0"/>
    <x v="1"/>
    <x v="13"/>
    <d v="2016-11-29T00:00:00"/>
    <n v="2.7"/>
  </r>
  <r>
    <s v="Φοιτητής 207"/>
    <x v="4"/>
    <x v="1"/>
    <x v="12"/>
    <d v="2016-11-30T00:00:00"/>
    <n v="4"/>
  </r>
  <r>
    <s v="Φοιτητής 208"/>
    <x v="0"/>
    <x v="0"/>
    <x v="4"/>
    <d v="2016-12-07T00:00:00"/>
    <n v="1.5"/>
  </r>
  <r>
    <s v="Φοιτητής 209"/>
    <x v="1"/>
    <x v="1"/>
    <x v="8"/>
    <d v="2016-11-30T00:00:00"/>
    <n v="4"/>
  </r>
  <r>
    <s v="Φοιτητής 21"/>
    <x v="0"/>
    <x v="1"/>
    <x v="0"/>
    <d v="2016-11-21T00:00:00"/>
    <n v="3.7"/>
  </r>
  <r>
    <s v="Φοιτητής 210"/>
    <x v="2"/>
    <x v="0"/>
    <x v="9"/>
    <d v="2016-12-02T00:00:00"/>
    <n v="3.5"/>
  </r>
  <r>
    <s v="Φοιτητής 213"/>
    <x v="0"/>
    <x v="0"/>
    <x v="4"/>
    <d v="2016-12-07T00:00:00"/>
    <n v="3.8"/>
  </r>
  <r>
    <s v="Φοιτητής 215"/>
    <x v="4"/>
    <x v="0"/>
    <x v="2"/>
    <d v="2016-12-16T00:00:00"/>
    <n v="3.9"/>
  </r>
  <r>
    <s v="Φοιτητής 217"/>
    <x v="1"/>
    <x v="1"/>
    <x v="3"/>
    <d v="2016-12-12T00:00:00"/>
    <n v="3.8"/>
  </r>
  <r>
    <s v="Φοιτητής 218"/>
    <x v="0"/>
    <x v="0"/>
    <x v="5"/>
    <d v="2016-11-24T00:00:00"/>
    <n v="3.5"/>
  </r>
  <r>
    <s v="Φοιτητής 219"/>
    <x v="2"/>
    <x v="1"/>
    <x v="6"/>
    <d v="2016-11-30T00:00:00"/>
    <n v="2.4"/>
  </r>
  <r>
    <s v="Φοιτητής 22"/>
    <x v="3"/>
    <x v="1"/>
    <x v="12"/>
    <d v="2016-11-30T00:00:00"/>
    <n v="3"/>
  </r>
  <r>
    <s v="Φοιτητής 221"/>
    <x v="1"/>
    <x v="1"/>
    <x v="9"/>
    <d v="2016-12-02T00:00:00"/>
    <n v="3.6"/>
  </r>
  <r>
    <s v="Φοιτητής 222"/>
    <x v="2"/>
    <x v="0"/>
    <x v="5"/>
    <d v="2016-11-24T00:00:00"/>
    <n v="2"/>
  </r>
  <r>
    <s v="Φοιτητής 223"/>
    <x v="0"/>
    <x v="1"/>
    <x v="6"/>
    <d v="2016-11-30T00:00:00"/>
    <n v="2.5"/>
  </r>
  <r>
    <s v="Φοιτητής 224"/>
    <x v="4"/>
    <x v="1"/>
    <x v="2"/>
    <d v="2016-12-16T00:00:00"/>
    <n v="3.2"/>
  </r>
  <r>
    <s v="Φοιτητής 225"/>
    <x v="2"/>
    <x v="1"/>
    <x v="0"/>
    <d v="2016-11-21T00:00:00"/>
    <n v="4"/>
  </r>
  <r>
    <s v="Φοιτητής 227"/>
    <x v="2"/>
    <x v="1"/>
    <x v="0"/>
    <d v="2016-11-21T00:00:00"/>
    <n v="4"/>
  </r>
  <r>
    <s v="Φοιτητής 228"/>
    <x v="3"/>
    <x v="0"/>
    <x v="8"/>
    <d v="2016-11-30T00:00:00"/>
    <n v="2.4"/>
  </r>
  <r>
    <s v="Φοιτητής 229"/>
    <x v="4"/>
    <x v="0"/>
    <x v="12"/>
    <d v="2016-11-30T00:00:00"/>
    <n v="1.4"/>
  </r>
  <r>
    <s v="Φοιτητής 23"/>
    <x v="4"/>
    <x v="1"/>
    <x v="6"/>
    <d v="2016-11-30T00:00:00"/>
    <n v="3.5"/>
  </r>
  <r>
    <s v="Φοιτητής 230"/>
    <x v="0"/>
    <x v="1"/>
    <x v="13"/>
    <d v="2016-11-29T00:00:00"/>
    <n v="4"/>
  </r>
  <r>
    <s v="Φοιτητής 232"/>
    <x v="0"/>
    <x v="0"/>
    <x v="3"/>
    <d v="2016-12-12T00:00:00"/>
    <n v="3"/>
  </r>
  <r>
    <s v="Φοιτητής 233"/>
    <x v="0"/>
    <x v="0"/>
    <x v="10"/>
    <d v="2016-12-19T00:00:00"/>
    <n v="2.6"/>
  </r>
  <r>
    <s v="Φοιτητής 234"/>
    <x v="3"/>
    <x v="0"/>
    <x v="5"/>
    <d v="2016-11-24T00:00:00"/>
    <n v="4"/>
  </r>
  <r>
    <s v="Φοιτητής 236"/>
    <x v="0"/>
    <x v="1"/>
    <x v="12"/>
    <d v="2016-11-30T00:00:00"/>
    <n v="3.5"/>
  </r>
  <r>
    <s v="Φοιτητής 24"/>
    <x v="0"/>
    <x v="0"/>
    <x v="4"/>
    <d v="2016-12-07T00:00:00"/>
    <n v="2.6"/>
  </r>
  <r>
    <s v="Φοιτητής 242"/>
    <x v="0"/>
    <x v="0"/>
    <x v="1"/>
    <d v="2016-12-04T00:00:00"/>
    <n v="3.6"/>
  </r>
  <r>
    <s v="Φοιτητής 243"/>
    <x v="1"/>
    <x v="0"/>
    <x v="11"/>
    <d v="2016-11-27T00:00:00"/>
    <n v="4"/>
  </r>
  <r>
    <s v="Φοιτητής 244"/>
    <x v="2"/>
    <x v="1"/>
    <x v="8"/>
    <d v="2016-11-30T00:00:00"/>
    <n v="3.3"/>
  </r>
  <r>
    <s v="Φοιτητής 245"/>
    <x v="0"/>
    <x v="1"/>
    <x v="5"/>
    <d v="2017-01-18T00:00:00"/>
    <n v="4"/>
  </r>
  <r>
    <s v="Φοιτητής 246"/>
    <x v="2"/>
    <x v="0"/>
    <x v="11"/>
    <d v="2016-11-27T00:00:00"/>
    <n v="3"/>
  </r>
  <r>
    <s v="Φοιτητής 247"/>
    <x v="2"/>
    <x v="0"/>
    <x v="10"/>
    <d v="2016-12-19T00:00:00"/>
    <n v="3.8"/>
  </r>
  <r>
    <s v="Φοιτητής 249"/>
    <x v="0"/>
    <x v="1"/>
    <x v="11"/>
    <d v="2016-11-27T00:00:00"/>
    <n v="1"/>
  </r>
  <r>
    <s v="Φοιτητής 25"/>
    <x v="2"/>
    <x v="0"/>
    <x v="9"/>
    <d v="2016-12-02T00:00:00"/>
    <n v="3.5"/>
  </r>
  <r>
    <s v="Φοιτητής 250"/>
    <x v="4"/>
    <x v="1"/>
    <x v="3"/>
    <d v="2016-12-12T00:00:00"/>
    <n v="2"/>
  </r>
  <r>
    <s v="Φοιτητής 251"/>
    <x v="0"/>
    <x v="0"/>
    <x v="0"/>
    <d v="2016-11-21T00:00:00"/>
    <n v="3.5"/>
  </r>
  <r>
    <s v="Φοιτητής 252"/>
    <x v="4"/>
    <x v="0"/>
    <x v="5"/>
    <d v="2016-11-24T00:00:00"/>
    <n v="3.6"/>
  </r>
  <r>
    <s v="Φοιτητής 253"/>
    <x v="2"/>
    <x v="0"/>
    <x v="7"/>
    <d v="2016-12-14T00:00:00"/>
    <n v="3.4"/>
  </r>
  <r>
    <s v="Φοιτητής 254"/>
    <x v="2"/>
    <x v="0"/>
    <x v="10"/>
    <d v="2016-12-19T00:00:00"/>
    <n v="4"/>
  </r>
  <r>
    <s v="Φοιτητής 255"/>
    <x v="0"/>
    <x v="0"/>
    <x v="0"/>
    <d v="2016-11-21T00:00:00"/>
    <n v="3.5"/>
  </r>
  <r>
    <s v="Φοιτητής 256"/>
    <x v="2"/>
    <x v="1"/>
    <x v="11"/>
    <d v="2016-11-27T00:00:00"/>
    <n v="3"/>
  </r>
  <r>
    <s v="Φοιτητής 257"/>
    <x v="4"/>
    <x v="1"/>
    <x v="0"/>
    <d v="2016-11-21T00:00:00"/>
    <n v="2.5"/>
  </r>
  <r>
    <s v="Φοιτητής 258"/>
    <x v="0"/>
    <x v="0"/>
    <x v="10"/>
    <d v="2016-12-19T00:00:00"/>
    <n v="3.5"/>
  </r>
  <r>
    <s v="Φοιτητής 259"/>
    <x v="0"/>
    <x v="1"/>
    <x v="10"/>
    <d v="2016-12-19T00:00:00"/>
    <n v="4"/>
  </r>
  <r>
    <s v="Φοιτητής 26"/>
    <x v="3"/>
    <x v="0"/>
    <x v="3"/>
    <d v="2016-12-12T00:00:00"/>
    <n v="0.8"/>
  </r>
  <r>
    <s v="Φοιτητής 261"/>
    <x v="3"/>
    <x v="1"/>
    <x v="11"/>
    <d v="2016-11-27T00:00:00"/>
    <n v="1.1000000000000001"/>
  </r>
  <r>
    <s v="Φοιτητής 262"/>
    <x v="4"/>
    <x v="0"/>
    <x v="9"/>
    <d v="2016-12-02T00:00:00"/>
    <n v="2.1"/>
  </r>
  <r>
    <s v="Φοιτητής 264"/>
    <x v="0"/>
    <x v="0"/>
    <x v="10"/>
    <d v="2016-12-19T00:00:00"/>
    <n v="3"/>
  </r>
  <r>
    <s v="Φοιτητής 266"/>
    <x v="3"/>
    <x v="0"/>
    <x v="5"/>
    <d v="2016-11-24T00:00:00"/>
    <n v="2.1"/>
  </r>
  <r>
    <s v="Φοιτητής 267"/>
    <x v="0"/>
    <x v="1"/>
    <x v="6"/>
    <d v="2016-11-30T00:00:00"/>
    <n v="3.5"/>
  </r>
  <r>
    <s v="Φοιτητής 27"/>
    <x v="1"/>
    <x v="1"/>
    <x v="4"/>
    <d v="2016-12-07T00:00:00"/>
    <n v="3.8"/>
  </r>
  <r>
    <s v="Φοιτητής 270"/>
    <x v="0"/>
    <x v="0"/>
    <x v="1"/>
    <d v="2016-12-04T00:00:00"/>
    <n v="4"/>
  </r>
  <r>
    <s v="Φοιτητής 271"/>
    <x v="0"/>
    <x v="0"/>
    <x v="0"/>
    <d v="2016-11-21T00:00:00"/>
    <n v="0"/>
  </r>
  <r>
    <s v="Φοιτητής 272"/>
    <x v="3"/>
    <x v="1"/>
    <x v="5"/>
    <d v="2016-11-24T00:00:00"/>
    <n v="0.7"/>
  </r>
  <r>
    <s v="Φοιτητής 273"/>
    <x v="4"/>
    <x v="0"/>
    <x v="13"/>
    <d v="2016-11-29T00:00:00"/>
    <n v="3"/>
  </r>
  <r>
    <s v="Φοιτητής 274"/>
    <x v="0"/>
    <x v="1"/>
    <x v="7"/>
    <d v="2016-12-14T00:00:00"/>
    <n v="4"/>
  </r>
  <r>
    <s v="Φοιτητής 276"/>
    <x v="0"/>
    <x v="0"/>
    <x v="7"/>
    <d v="2016-12-14T00:00:00"/>
    <n v="3.5"/>
  </r>
  <r>
    <s v="Φοιτητής 278"/>
    <x v="1"/>
    <x v="1"/>
    <x v="4"/>
    <d v="2016-12-07T00:00:00"/>
    <n v="3.9"/>
  </r>
  <r>
    <s v="Φοιτητής 279"/>
    <x v="1"/>
    <x v="1"/>
    <x v="1"/>
    <d v="2016-12-04T00:00:00"/>
    <n v="2"/>
  </r>
  <r>
    <s v="Φοιτητής 28"/>
    <x v="1"/>
    <x v="0"/>
    <x v="6"/>
    <d v="2016-11-30T00:00:00"/>
    <n v="2.9"/>
  </r>
  <r>
    <s v="Φοιτητής 280"/>
    <x v="4"/>
    <x v="0"/>
    <x v="10"/>
    <d v="2016-12-19T00:00:00"/>
    <n v="3"/>
  </r>
  <r>
    <s v="Φοιτητής 281"/>
    <x v="3"/>
    <x v="0"/>
    <x v="3"/>
    <d v="2016-12-12T00:00:00"/>
    <n v="4"/>
  </r>
  <r>
    <s v="Φοιτητής 283"/>
    <x v="4"/>
    <x v="0"/>
    <x v="13"/>
    <d v="2016-11-29T00:00:00"/>
    <n v="4"/>
  </r>
  <r>
    <s v="Φοιτητής 287"/>
    <x v="4"/>
    <x v="1"/>
    <x v="8"/>
    <d v="2016-11-30T00:00:00"/>
    <n v="3.8"/>
  </r>
  <r>
    <s v="Φοιτητής 288"/>
    <x v="2"/>
    <x v="0"/>
    <x v="4"/>
    <d v="2016-12-07T00:00:00"/>
    <n v="3.5"/>
  </r>
  <r>
    <s v="Φοιτητής 29"/>
    <x v="4"/>
    <x v="0"/>
    <x v="8"/>
    <d v="2016-11-30T00:00:00"/>
    <n v="3.1"/>
  </r>
  <r>
    <s v="Φοιτητής 292"/>
    <x v="4"/>
    <x v="0"/>
    <x v="11"/>
    <d v="2016-11-27T00:00:00"/>
    <n v="4"/>
  </r>
  <r>
    <s v="Φοιτητής 294"/>
    <x v="2"/>
    <x v="1"/>
    <x v="13"/>
    <d v="2016-11-29T00:00:00"/>
    <n v="2"/>
  </r>
  <r>
    <s v="Φοιτητής 295"/>
    <x v="2"/>
    <x v="1"/>
    <x v="4"/>
    <d v="2016-12-07T00:00:00"/>
    <n v="3.6"/>
  </r>
  <r>
    <s v="Φοιτητής 296"/>
    <x v="2"/>
    <x v="0"/>
    <x v="10"/>
    <d v="2016-12-19T00:00:00"/>
    <n v="3"/>
  </r>
  <r>
    <s v="Φοιτητής 299"/>
    <x v="4"/>
    <x v="1"/>
    <x v="3"/>
    <d v="2016-12-12T00:00:00"/>
    <n v="3"/>
  </r>
  <r>
    <s v="Φοιτητής 3"/>
    <x v="2"/>
    <x v="0"/>
    <x v="9"/>
    <d v="2016-12-02T00:00:00"/>
    <n v="3.4"/>
  </r>
  <r>
    <s v="Φοιτητής 30"/>
    <x v="3"/>
    <x v="1"/>
    <x v="13"/>
    <d v="2016-11-29T00:00:00"/>
    <n v="4"/>
  </r>
  <r>
    <s v="Φοιτητής 300"/>
    <x v="4"/>
    <x v="1"/>
    <x v="6"/>
    <d v="2016-11-30T00:00:00"/>
    <n v="4"/>
  </r>
  <r>
    <s v="Φοιτητής 301"/>
    <x v="0"/>
    <x v="1"/>
    <x v="6"/>
    <d v="2016-11-30T00:00:00"/>
    <n v="1.4"/>
  </r>
  <r>
    <s v="Φοιτητής 303"/>
    <x v="3"/>
    <x v="1"/>
    <x v="7"/>
    <d v="2016-12-14T00:00:00"/>
    <n v="2.2000000000000002"/>
  </r>
  <r>
    <s v="Φοιτητής 305"/>
    <x v="4"/>
    <x v="1"/>
    <x v="12"/>
    <d v="2016-11-30T00:00:00"/>
    <n v="3.5"/>
  </r>
  <r>
    <s v="Φοιτητής 307"/>
    <x v="3"/>
    <x v="0"/>
    <x v="9"/>
    <d v="2016-12-02T00:00:00"/>
    <n v="3"/>
  </r>
  <r>
    <s v="Φοιτητής 308"/>
    <x v="0"/>
    <x v="0"/>
    <x v="9"/>
    <d v="2016-12-02T00:00:00"/>
    <n v="2.2999999999999998"/>
  </r>
  <r>
    <s v="Φοιτητής 309"/>
    <x v="2"/>
    <x v="0"/>
    <x v="10"/>
    <d v="2016-12-19T00:00:00"/>
    <n v="3"/>
  </r>
  <r>
    <s v="Φοιτητής 31"/>
    <x v="1"/>
    <x v="1"/>
    <x v="11"/>
    <d v="2016-11-27T00:00:00"/>
    <n v="2.8"/>
  </r>
  <r>
    <s v="Φοιτητής 310"/>
    <x v="4"/>
    <x v="1"/>
    <x v="7"/>
    <d v="2016-12-14T00:00:00"/>
    <n v="4"/>
  </r>
  <r>
    <s v="Φοιτητής 313"/>
    <x v="4"/>
    <x v="1"/>
    <x v="10"/>
    <d v="2016-12-19T00:00:00"/>
    <n v="3.5"/>
  </r>
  <r>
    <s v="Φοιτητής 316"/>
    <x v="2"/>
    <x v="0"/>
    <x v="5"/>
    <d v="2016-11-24T00:00:00"/>
    <n v="4"/>
  </r>
  <r>
    <s v="Φοιτητής 318"/>
    <x v="2"/>
    <x v="1"/>
    <x v="5"/>
    <d v="2016-11-24T00:00:00"/>
    <n v="3.4"/>
  </r>
  <r>
    <s v="Φοιτητής 32"/>
    <x v="0"/>
    <x v="0"/>
    <x v="3"/>
    <d v="2016-12-12T00:00:00"/>
    <n v="2.5"/>
  </r>
  <r>
    <s v="Φοιτητής 320"/>
    <x v="1"/>
    <x v="1"/>
    <x v="5"/>
    <d v="2016-11-24T00:00:00"/>
    <n v="4"/>
  </r>
  <r>
    <s v="Φοιτητής 322"/>
    <x v="2"/>
    <x v="0"/>
    <x v="12"/>
    <d v="2016-11-30T00:00:00"/>
    <n v="2.8"/>
  </r>
  <r>
    <s v="Φοιτητής 323"/>
    <x v="0"/>
    <x v="1"/>
    <x v="8"/>
    <d v="2016-11-30T00:00:00"/>
    <n v="3.5"/>
  </r>
  <r>
    <s v="Φοιτητής 324"/>
    <x v="1"/>
    <x v="1"/>
    <x v="6"/>
    <d v="2016-11-30T00:00:00"/>
    <n v="2.8"/>
  </r>
  <r>
    <s v="Φοιτητής 325"/>
    <x v="0"/>
    <x v="1"/>
    <x v="0"/>
    <d v="2016-11-21T00:00:00"/>
    <n v="4"/>
  </r>
  <r>
    <s v="Φοιτητής 326"/>
    <x v="2"/>
    <x v="0"/>
    <x v="9"/>
    <d v="2016-12-02T00:00:00"/>
    <n v="3"/>
  </r>
  <r>
    <s v="Φοιτητής 327"/>
    <x v="1"/>
    <x v="1"/>
    <x v="6"/>
    <d v="2016-11-30T00:00:00"/>
    <n v="3.5"/>
  </r>
  <r>
    <s v="Φοιτητής 328"/>
    <x v="0"/>
    <x v="0"/>
    <x v="5"/>
    <d v="2016-11-24T00:00:00"/>
    <n v="4"/>
  </r>
  <r>
    <s v="Φοιτητής 33"/>
    <x v="1"/>
    <x v="0"/>
    <x v="1"/>
    <d v="2016-12-04T00:00:00"/>
    <n v="2.5"/>
  </r>
  <r>
    <s v="Φοιτητής 330"/>
    <x v="0"/>
    <x v="1"/>
    <x v="12"/>
    <d v="2016-11-30T00:00:00"/>
    <n v="3"/>
  </r>
  <r>
    <s v="Φοιτητής 331"/>
    <x v="2"/>
    <x v="1"/>
    <x v="3"/>
    <d v="2016-12-12T00:00:00"/>
    <n v="3.1"/>
  </r>
  <r>
    <s v="Φοιτητής 332"/>
    <x v="0"/>
    <x v="1"/>
    <x v="1"/>
    <d v="2016-12-04T00:00:00"/>
    <n v="4"/>
  </r>
  <r>
    <s v="Φοιτητής 334"/>
    <x v="3"/>
    <x v="0"/>
    <x v="8"/>
    <d v="2016-11-30T00:00:00"/>
    <n v="3"/>
  </r>
  <r>
    <s v="Φοιτητής 337"/>
    <x v="2"/>
    <x v="0"/>
    <x v="1"/>
    <d v="2016-12-04T00:00:00"/>
    <n v="2.2999999999999998"/>
  </r>
  <r>
    <s v="Φοιτητής 338"/>
    <x v="4"/>
    <x v="0"/>
    <x v="5"/>
    <d v="2016-11-24T00:00:00"/>
    <n v="4"/>
  </r>
  <r>
    <s v="Φοιτητής 34"/>
    <x v="0"/>
    <x v="0"/>
    <x v="9"/>
    <d v="2016-12-02T00:00:00"/>
    <n v="3"/>
  </r>
  <r>
    <s v="Φοιτητής 340"/>
    <x v="0"/>
    <x v="0"/>
    <x v="2"/>
    <d v="2016-12-16T00:00:00"/>
    <n v="2.5"/>
  </r>
  <r>
    <s v="Φοιτητής 341"/>
    <x v="2"/>
    <x v="1"/>
    <x v="3"/>
    <d v="2016-12-12T00:00:00"/>
    <n v="3"/>
  </r>
  <r>
    <s v="Φοιτητής 342"/>
    <x v="4"/>
    <x v="1"/>
    <x v="13"/>
    <d v="2016-11-29T00:00:00"/>
    <n v="3.4"/>
  </r>
  <r>
    <s v="Φοιτητής 344"/>
    <x v="4"/>
    <x v="0"/>
    <x v="10"/>
    <d v="2016-12-19T00:00:00"/>
    <n v="3.5"/>
  </r>
  <r>
    <s v="Φοιτητής 346"/>
    <x v="0"/>
    <x v="0"/>
    <x v="11"/>
    <d v="2016-11-27T00:00:00"/>
    <n v="3.3"/>
  </r>
  <r>
    <s v="Φοιτητής 347"/>
    <x v="0"/>
    <x v="1"/>
    <x v="13"/>
    <d v="2016-11-29T00:00:00"/>
    <n v="4"/>
  </r>
  <r>
    <s v="Φοιτητής 348"/>
    <x v="4"/>
    <x v="0"/>
    <x v="10"/>
    <d v="2016-12-19T00:00:00"/>
    <n v="3.5"/>
  </r>
  <r>
    <s v="Φοιτητής 349"/>
    <x v="2"/>
    <x v="0"/>
    <x v="6"/>
    <d v="2016-11-30T00:00:00"/>
    <n v="3.5"/>
  </r>
  <r>
    <s v="Φοιτητής 35"/>
    <x v="3"/>
    <x v="0"/>
    <x v="5"/>
    <d v="2016-11-24T00:00:00"/>
    <n v="2"/>
  </r>
  <r>
    <s v="Φοιτητής 351"/>
    <x v="3"/>
    <x v="0"/>
    <x v="8"/>
    <d v="2016-11-30T00:00:00"/>
    <n v="3.2"/>
  </r>
  <r>
    <s v="Φοιτητής 352"/>
    <x v="2"/>
    <x v="0"/>
    <x v="0"/>
    <d v="2016-11-21T00:00:00"/>
    <n v="4"/>
  </r>
  <r>
    <s v="Φοιτητής 353"/>
    <x v="3"/>
    <x v="1"/>
    <x v="6"/>
    <d v="2016-11-30T00:00:00"/>
    <n v="2"/>
  </r>
  <r>
    <s v="Φοιτητής 354"/>
    <x v="4"/>
    <x v="1"/>
    <x v="10"/>
    <d v="2016-12-19T00:00:00"/>
    <n v="1.5"/>
  </r>
  <r>
    <s v="Φοιτητής 355"/>
    <x v="3"/>
    <x v="1"/>
    <x v="10"/>
    <d v="2016-12-19T00:00:00"/>
    <n v="3.2"/>
  </r>
  <r>
    <s v="Φοιτητής 356"/>
    <x v="4"/>
    <x v="1"/>
    <x v="6"/>
    <d v="2016-11-30T00:00:00"/>
    <n v="0"/>
  </r>
  <r>
    <s v="Φοιτητής 357"/>
    <x v="0"/>
    <x v="1"/>
    <x v="3"/>
    <d v="2016-12-12T00:00:00"/>
    <n v="3.2"/>
  </r>
  <r>
    <s v="Φοιτητής 358"/>
    <x v="2"/>
    <x v="0"/>
    <x v="0"/>
    <d v="2016-11-21T00:00:00"/>
    <n v="3.7"/>
  </r>
  <r>
    <s v="Φοιτητής 359"/>
    <x v="4"/>
    <x v="0"/>
    <x v="8"/>
    <d v="2016-11-30T00:00:00"/>
    <n v="3.6"/>
  </r>
  <r>
    <s v="Φοιτητής 36"/>
    <x v="1"/>
    <x v="0"/>
    <x v="7"/>
    <d v="2016-12-14T00:00:00"/>
    <n v="3"/>
  </r>
  <r>
    <s v="Φοιτητής 360"/>
    <x v="2"/>
    <x v="1"/>
    <x v="3"/>
    <d v="2016-12-12T00:00:00"/>
    <n v="4"/>
  </r>
  <r>
    <s v="Φοιτητής 361"/>
    <x v="0"/>
    <x v="0"/>
    <x v="0"/>
    <d v="2016-11-21T00:00:00"/>
    <n v="3.7"/>
  </r>
  <r>
    <s v="Φοιτητής 362"/>
    <x v="0"/>
    <x v="0"/>
    <x v="13"/>
    <d v="2016-11-29T00:00:00"/>
    <n v="3.3"/>
  </r>
  <r>
    <s v="Φοιτητής 363"/>
    <x v="0"/>
    <x v="1"/>
    <x v="11"/>
    <d v="2016-11-27T00:00:00"/>
    <n v="4"/>
  </r>
  <r>
    <s v="Φοιτητής 364"/>
    <x v="3"/>
    <x v="1"/>
    <x v="10"/>
    <d v="2016-12-19T00:00:00"/>
    <n v="3.5"/>
  </r>
  <r>
    <s v="Φοιτητής 365"/>
    <x v="1"/>
    <x v="0"/>
    <x v="0"/>
    <d v="2016-11-21T00:00:00"/>
    <n v="4"/>
  </r>
  <r>
    <s v="Φοιτητής 366"/>
    <x v="3"/>
    <x v="0"/>
    <x v="10"/>
    <d v="2016-12-19T00:00:00"/>
    <n v="4"/>
  </r>
  <r>
    <s v="Φοιτητής 367"/>
    <x v="0"/>
    <x v="0"/>
    <x v="7"/>
    <d v="2016-12-14T00:00:00"/>
    <n v="4"/>
  </r>
  <r>
    <s v="Φοιτητής 368"/>
    <x v="0"/>
    <x v="0"/>
    <x v="1"/>
    <d v="2016-12-04T00:00:00"/>
    <n v="1.7"/>
  </r>
  <r>
    <s v="Φοιτητής 37"/>
    <x v="0"/>
    <x v="0"/>
    <x v="2"/>
    <d v="2016-12-16T00:00:00"/>
    <n v="2.7"/>
  </r>
  <r>
    <s v="Φοιτητής 371"/>
    <x v="3"/>
    <x v="0"/>
    <x v="13"/>
    <d v="2016-11-29T00:00:00"/>
    <n v="3.7"/>
  </r>
  <r>
    <s v="Φοιτητής 372"/>
    <x v="2"/>
    <x v="1"/>
    <x v="10"/>
    <d v="2016-12-19T00:00:00"/>
    <n v="2.1"/>
  </r>
  <r>
    <s v="Φοιτητής 374"/>
    <x v="0"/>
    <x v="1"/>
    <x v="11"/>
    <d v="2016-11-27T00:00:00"/>
    <n v="3.8"/>
  </r>
  <r>
    <s v="Φοιτητής 375"/>
    <x v="0"/>
    <x v="1"/>
    <x v="10"/>
    <d v="2016-12-19T00:00:00"/>
    <n v="4"/>
  </r>
  <r>
    <s v="Φοιτητής 377"/>
    <x v="2"/>
    <x v="1"/>
    <x v="4"/>
    <d v="2016-12-07T00:00:00"/>
    <n v="3.1"/>
  </r>
  <r>
    <s v="Φοιτητής 378"/>
    <x v="0"/>
    <x v="0"/>
    <x v="11"/>
    <d v="2016-11-27T00:00:00"/>
    <n v="3.9"/>
  </r>
  <r>
    <s v="Φοιτητής 38"/>
    <x v="4"/>
    <x v="1"/>
    <x v="6"/>
    <d v="2016-11-30T00:00:00"/>
    <n v="1.2"/>
  </r>
  <r>
    <s v="Φοιτητής 380"/>
    <x v="0"/>
    <x v="1"/>
    <x v="6"/>
    <d v="2016-11-30T00:00:00"/>
    <n v="2.1"/>
  </r>
  <r>
    <s v="Φοιτητής 381"/>
    <x v="0"/>
    <x v="1"/>
    <x v="12"/>
    <d v="2016-11-30T00:00:00"/>
    <n v="2"/>
  </r>
  <r>
    <s v="Φοιτητής 382"/>
    <x v="1"/>
    <x v="1"/>
    <x v="13"/>
    <d v="2016-11-29T00:00:00"/>
    <n v="2.4"/>
  </r>
  <r>
    <s v="Φοιτητής 383"/>
    <x v="1"/>
    <x v="0"/>
    <x v="8"/>
    <d v="2016-11-30T00:00:00"/>
    <n v="3.5"/>
  </r>
  <r>
    <s v="Φοιτητής 384"/>
    <x v="0"/>
    <x v="0"/>
    <x v="1"/>
    <d v="2016-12-04T00:00:00"/>
    <n v="2.6"/>
  </r>
  <r>
    <s v="Φοιτητής 385"/>
    <x v="0"/>
    <x v="1"/>
    <x v="6"/>
    <d v="2016-11-30T00:00:00"/>
    <n v="2"/>
  </r>
  <r>
    <s v="Φοιτητής 386"/>
    <x v="2"/>
    <x v="0"/>
    <x v="8"/>
    <d v="2016-11-30T00:00:00"/>
    <n v="1.8"/>
  </r>
  <r>
    <s v="Φοιτητής 387"/>
    <x v="0"/>
    <x v="1"/>
    <x v="3"/>
    <d v="2016-12-12T00:00:00"/>
    <n v="2.8"/>
  </r>
  <r>
    <s v="Φοιτητής 389"/>
    <x v="0"/>
    <x v="0"/>
    <x v="7"/>
    <d v="2016-12-14T00:00:00"/>
    <n v="4"/>
  </r>
  <r>
    <s v="Φοιτητής 390"/>
    <x v="0"/>
    <x v="0"/>
    <x v="3"/>
    <d v="2016-12-12T00:00:00"/>
    <n v="2.5"/>
  </r>
  <r>
    <s v="Φοιτητής 393"/>
    <x v="0"/>
    <x v="0"/>
    <x v="1"/>
    <d v="2016-12-04T00:00:00"/>
    <n v="4"/>
  </r>
  <r>
    <s v="Φοιτητής 394"/>
    <x v="1"/>
    <x v="1"/>
    <x v="1"/>
    <d v="2016-12-04T00:00:00"/>
    <n v="1.5"/>
  </r>
  <r>
    <s v="Φοιτητής 396"/>
    <x v="0"/>
    <x v="0"/>
    <x v="11"/>
    <d v="2016-11-27T00:00:00"/>
    <n v="4"/>
  </r>
  <r>
    <s v="Φοιτητής 398"/>
    <x v="1"/>
    <x v="0"/>
    <x v="12"/>
    <d v="2016-11-30T00:00:00"/>
    <n v="0"/>
  </r>
  <r>
    <s v="Φοιτητής 399"/>
    <x v="4"/>
    <x v="1"/>
    <x v="10"/>
    <d v="2016-12-19T00:00:00"/>
    <n v="4"/>
  </r>
  <r>
    <s v="Φοιτητής 401"/>
    <x v="0"/>
    <x v="1"/>
    <x v="13"/>
    <d v="2016-11-29T00:00:00"/>
    <n v="2.7"/>
  </r>
  <r>
    <s v="Φοιτητής 402"/>
    <x v="1"/>
    <x v="1"/>
    <x v="9"/>
    <d v="2016-12-02T00:00:00"/>
    <n v="4"/>
  </r>
  <r>
    <s v="Φοιτητής 405"/>
    <x v="0"/>
    <x v="0"/>
    <x v="0"/>
    <d v="2016-11-21T00:00:00"/>
    <n v="2.4"/>
  </r>
  <r>
    <s v="Φοιτητής 406"/>
    <x v="0"/>
    <x v="1"/>
    <x v="10"/>
    <d v="2016-12-19T00:00:00"/>
    <n v="3.5"/>
  </r>
  <r>
    <s v="Φοιτητής 407"/>
    <x v="0"/>
    <x v="1"/>
    <x v="6"/>
    <d v="2016-11-30T00:00:00"/>
    <n v="3"/>
  </r>
  <r>
    <s v="Φοιτητής 408"/>
    <x v="0"/>
    <x v="1"/>
    <x v="1"/>
    <d v="2016-12-04T00:00:00"/>
    <n v="3.8"/>
  </r>
  <r>
    <s v="Φοιτητής 41"/>
    <x v="2"/>
    <x v="1"/>
    <x v="5"/>
    <d v="2016-11-24T00:00:00"/>
    <n v="4"/>
  </r>
  <r>
    <s v="Φοιτητής 410"/>
    <x v="2"/>
    <x v="0"/>
    <x v="4"/>
    <d v="2016-12-07T00:00:00"/>
    <n v="4"/>
  </r>
  <r>
    <s v="Φοιτητής 411"/>
    <x v="0"/>
    <x v="1"/>
    <x v="1"/>
    <d v="2016-12-04T00:00:00"/>
    <n v="3.5"/>
  </r>
  <r>
    <s v="Φοιτητής 412"/>
    <x v="2"/>
    <x v="1"/>
    <x v="13"/>
    <d v="2016-11-29T00:00:00"/>
    <n v="3.7"/>
  </r>
  <r>
    <s v="Φοιτητής 413"/>
    <x v="0"/>
    <x v="0"/>
    <x v="8"/>
    <d v="2016-11-30T00:00:00"/>
    <n v="4"/>
  </r>
  <r>
    <s v="Φοιτητής 414"/>
    <x v="1"/>
    <x v="0"/>
    <x v="10"/>
    <d v="2016-12-19T00:00:00"/>
    <n v="0"/>
  </r>
  <r>
    <s v="Φοιτητής 415"/>
    <x v="0"/>
    <x v="1"/>
    <x v="0"/>
    <d v="2016-11-21T00:00:00"/>
    <n v="3.5"/>
  </r>
  <r>
    <s v="Φοιτητής 416"/>
    <x v="0"/>
    <x v="0"/>
    <x v="5"/>
    <d v="2016-11-24T00:00:00"/>
    <n v="4"/>
  </r>
  <r>
    <s v="Φοιτητής 417"/>
    <x v="0"/>
    <x v="0"/>
    <x v="6"/>
    <d v="2016-11-30T00:00:00"/>
    <n v="4"/>
  </r>
  <r>
    <s v="Φοιτητής 418"/>
    <x v="1"/>
    <x v="0"/>
    <x v="9"/>
    <d v="2016-12-02T00:00:00"/>
    <n v="0.1"/>
  </r>
  <r>
    <s v="Φοιτητής 42"/>
    <x v="4"/>
    <x v="0"/>
    <x v="8"/>
    <d v="2016-11-30T00:00:00"/>
    <n v="2.1"/>
  </r>
  <r>
    <s v="Φοιτητής 420"/>
    <x v="0"/>
    <x v="1"/>
    <x v="2"/>
    <d v="2016-12-16T00:00:00"/>
    <n v="4"/>
  </r>
  <r>
    <s v="Φοιτητής 421"/>
    <x v="0"/>
    <x v="0"/>
    <x v="7"/>
    <d v="2016-12-14T00:00:00"/>
    <n v="4"/>
  </r>
  <r>
    <s v="Φοιτητής 422"/>
    <x v="4"/>
    <x v="1"/>
    <x v="10"/>
    <d v="2016-12-19T00:00:00"/>
    <n v="4"/>
  </r>
  <r>
    <s v="Φοιτητής 423"/>
    <x v="1"/>
    <x v="1"/>
    <x v="4"/>
    <d v="2016-12-07T00:00:00"/>
    <n v="1.4"/>
  </r>
  <r>
    <s v="Φοιτητής 424"/>
    <x v="0"/>
    <x v="0"/>
    <x v="6"/>
    <d v="2016-11-30T00:00:00"/>
    <n v="3.9"/>
  </r>
  <r>
    <s v="Φοιτητής 427"/>
    <x v="4"/>
    <x v="1"/>
    <x v="7"/>
    <d v="2016-12-14T00:00:00"/>
    <n v="3.7"/>
  </r>
  <r>
    <s v="Φοιτητής 428"/>
    <x v="1"/>
    <x v="0"/>
    <x v="6"/>
    <d v="2016-11-30T00:00:00"/>
    <n v="3.8"/>
  </r>
  <r>
    <s v="Φοιτητής 429"/>
    <x v="0"/>
    <x v="0"/>
    <x v="2"/>
    <d v="2016-12-16T00:00:00"/>
    <n v="3.8"/>
  </r>
  <r>
    <s v="Φοιτητής 43"/>
    <x v="1"/>
    <x v="0"/>
    <x v="8"/>
    <d v="2016-11-30T00:00:00"/>
    <n v="0.8"/>
  </r>
  <r>
    <s v="Φοιτητής 430"/>
    <x v="0"/>
    <x v="1"/>
    <x v="11"/>
    <d v="2016-11-27T00:00:00"/>
    <n v="3.9"/>
  </r>
  <r>
    <s v="Φοιτητής 431"/>
    <x v="1"/>
    <x v="0"/>
    <x v="8"/>
    <d v="2016-11-30T00:00:00"/>
    <n v="3.9"/>
  </r>
  <r>
    <s v="Φοιτητής 432"/>
    <x v="0"/>
    <x v="0"/>
    <x v="10"/>
    <d v="2016-12-19T00:00:00"/>
    <n v="0"/>
  </r>
  <r>
    <s v="Φοιτητής 433"/>
    <x v="1"/>
    <x v="1"/>
    <x v="11"/>
    <d v="2016-11-27T00:00:00"/>
    <n v="3.5"/>
  </r>
  <r>
    <s v="Φοιτητής 434"/>
    <x v="1"/>
    <x v="1"/>
    <x v="9"/>
    <d v="2016-12-02T00:00:00"/>
    <n v="3.2"/>
  </r>
  <r>
    <s v="Φοιτητής 435"/>
    <x v="1"/>
    <x v="1"/>
    <x v="2"/>
    <d v="2016-12-16T00:00:00"/>
    <n v="1.2"/>
  </r>
  <r>
    <s v="Φοιτητής 436"/>
    <x v="0"/>
    <x v="1"/>
    <x v="0"/>
    <d v="2016-11-21T00:00:00"/>
    <n v="2.9"/>
  </r>
  <r>
    <s v="Φοιτητής 437"/>
    <x v="0"/>
    <x v="1"/>
    <x v="10"/>
    <d v="2016-12-19T00:00:00"/>
    <n v="2.5"/>
  </r>
  <r>
    <s v="Φοιτητής 438"/>
    <x v="3"/>
    <x v="1"/>
    <x v="3"/>
    <d v="2016-12-12T00:00:00"/>
    <n v="1.5"/>
  </r>
  <r>
    <s v="Φοιτητής 439"/>
    <x v="2"/>
    <x v="1"/>
    <x v="1"/>
    <d v="2016-12-04T00:00:00"/>
    <n v="3.5"/>
  </r>
  <r>
    <s v="Φοιτητής 44"/>
    <x v="0"/>
    <x v="1"/>
    <x v="6"/>
    <d v="2016-11-30T00:00:00"/>
    <n v="4"/>
  </r>
  <r>
    <s v="Φοιτητής 440"/>
    <x v="2"/>
    <x v="1"/>
    <x v="8"/>
    <d v="2016-11-30T00:00:00"/>
    <n v="2.5"/>
  </r>
  <r>
    <s v="Φοιτητής 441"/>
    <x v="0"/>
    <x v="0"/>
    <x v="10"/>
    <d v="2016-12-19T00:00:00"/>
    <n v="2.9"/>
  </r>
  <r>
    <s v="Φοιτητής 442"/>
    <x v="0"/>
    <x v="0"/>
    <x v="5"/>
    <d v="2016-11-24T00:00:00"/>
    <n v="2.2999999999999998"/>
  </r>
  <r>
    <s v="Φοιτητής 443"/>
    <x v="4"/>
    <x v="0"/>
    <x v="7"/>
    <d v="2016-12-14T00:00:00"/>
    <n v="4"/>
  </r>
  <r>
    <s v="Φοιτητής 444"/>
    <x v="3"/>
    <x v="1"/>
    <x v="4"/>
    <d v="2016-12-07T00:00:00"/>
    <n v="4"/>
  </r>
  <r>
    <s v="Φοιτητής 446"/>
    <x v="4"/>
    <x v="1"/>
    <x v="4"/>
    <d v="2016-12-07T00:00:00"/>
    <n v="4"/>
  </r>
  <r>
    <s v="Φοιτητής 447"/>
    <x v="0"/>
    <x v="1"/>
    <x v="13"/>
    <d v="2016-11-29T00:00:00"/>
    <n v="3.1"/>
  </r>
  <r>
    <s v="Φοιτητής 448"/>
    <x v="1"/>
    <x v="0"/>
    <x v="7"/>
    <d v="2016-12-14T00:00:00"/>
    <n v="3.3"/>
  </r>
  <r>
    <s v="Φοιτητής 45"/>
    <x v="0"/>
    <x v="1"/>
    <x v="7"/>
    <d v="2016-12-14T00:00:00"/>
    <n v="3.8"/>
  </r>
  <r>
    <s v="Φοιτητής 450"/>
    <x v="4"/>
    <x v="0"/>
    <x v="0"/>
    <d v="2016-11-21T00:00:00"/>
    <n v="3.3"/>
  </r>
  <r>
    <s v="Φοιτητής 452"/>
    <x v="3"/>
    <x v="1"/>
    <x v="10"/>
    <d v="2016-12-19T00:00:00"/>
    <n v="4"/>
  </r>
  <r>
    <s v="Φοιτητής 454"/>
    <x v="4"/>
    <x v="1"/>
    <x v="10"/>
    <d v="2016-12-19T00:00:00"/>
    <n v="2.6"/>
  </r>
  <r>
    <s v="Φοιτητής 455"/>
    <x v="3"/>
    <x v="1"/>
    <x v="10"/>
    <d v="2016-12-19T00:00:00"/>
    <n v="4"/>
  </r>
  <r>
    <s v="Φοιτητής 457"/>
    <x v="4"/>
    <x v="1"/>
    <x v="8"/>
    <d v="2016-11-30T00:00:00"/>
    <n v="3.5"/>
  </r>
  <r>
    <s v="Φοιτητής 458"/>
    <x v="0"/>
    <x v="1"/>
    <x v="4"/>
    <d v="2016-12-07T00:00:00"/>
    <n v="2.5"/>
  </r>
  <r>
    <s v="Φοιτητής 459"/>
    <x v="4"/>
    <x v="0"/>
    <x v="13"/>
    <d v="2016-11-29T00:00:00"/>
    <n v="4"/>
  </r>
  <r>
    <s v="Φοιτητής 460"/>
    <x v="1"/>
    <x v="0"/>
    <x v="10"/>
    <d v="2016-12-19T00:00:00"/>
    <n v="3.1"/>
  </r>
  <r>
    <s v="Φοιτητής 463"/>
    <x v="1"/>
    <x v="1"/>
    <x v="7"/>
    <d v="2016-12-14T00:00:00"/>
    <n v="4"/>
  </r>
  <r>
    <s v="Φοιτητής 464"/>
    <x v="1"/>
    <x v="1"/>
    <x v="11"/>
    <d v="2016-11-27T00:00:00"/>
    <n v="3.5"/>
  </r>
  <r>
    <s v="Φοιτητής 465"/>
    <x v="1"/>
    <x v="1"/>
    <x v="6"/>
    <d v="2016-11-30T00:00:00"/>
    <n v="3.9"/>
  </r>
  <r>
    <s v="Φοιτητής 466"/>
    <x v="1"/>
    <x v="1"/>
    <x v="1"/>
    <d v="2016-12-04T00:00:00"/>
    <n v="4"/>
  </r>
  <r>
    <s v="Φοιτητής 467"/>
    <x v="3"/>
    <x v="0"/>
    <x v="9"/>
    <d v="2016-12-02T00:00:00"/>
    <n v="2.8"/>
  </r>
  <r>
    <s v="Φοιτητής 469"/>
    <x v="1"/>
    <x v="0"/>
    <x v="0"/>
    <d v="2016-11-21T00:00:00"/>
    <n v="0"/>
  </r>
  <r>
    <s v="Φοιτητής 47"/>
    <x v="0"/>
    <x v="1"/>
    <x v="3"/>
    <d v="2016-12-12T00:00:00"/>
    <n v="3"/>
  </r>
  <r>
    <s v="Φοιτητής 470"/>
    <x v="1"/>
    <x v="0"/>
    <x v="1"/>
    <d v="2016-12-04T00:00:00"/>
    <n v="3.9"/>
  </r>
  <r>
    <s v="Φοιτητής 471"/>
    <x v="2"/>
    <x v="0"/>
    <x v="3"/>
    <d v="2016-12-12T00:00:00"/>
    <n v="2.8"/>
  </r>
  <r>
    <s v="Φοιτητής 474"/>
    <x v="2"/>
    <x v="1"/>
    <x v="13"/>
    <d v="2016-11-29T00:00:00"/>
    <n v="3"/>
  </r>
  <r>
    <s v="Φοιτητής 475"/>
    <x v="0"/>
    <x v="1"/>
    <x v="10"/>
    <d v="2016-12-19T00:00:00"/>
    <n v="1.2"/>
  </r>
  <r>
    <s v="Φοιτητής 476"/>
    <x v="1"/>
    <x v="0"/>
    <x v="2"/>
    <d v="2016-12-16T00:00:00"/>
    <n v="3.3"/>
  </r>
  <r>
    <s v="Φοιτητής 477"/>
    <x v="0"/>
    <x v="0"/>
    <x v="5"/>
    <d v="2016-11-24T00:00:00"/>
    <n v="3"/>
  </r>
  <r>
    <s v="Φοιτητής 48"/>
    <x v="0"/>
    <x v="1"/>
    <x v="2"/>
    <d v="2016-12-16T00:00:00"/>
    <n v="3.7"/>
  </r>
  <r>
    <s v="Φοιτητής 481"/>
    <x v="0"/>
    <x v="1"/>
    <x v="5"/>
    <d v="2016-11-24T00:00:00"/>
    <n v="4"/>
  </r>
  <r>
    <s v="Φοιτητής 482"/>
    <x v="1"/>
    <x v="0"/>
    <x v="7"/>
    <d v="2016-12-14T00:00:00"/>
    <n v="3.5"/>
  </r>
  <r>
    <s v="Φοιτητής 485"/>
    <x v="2"/>
    <x v="0"/>
    <x v="5"/>
    <d v="2016-11-24T00:00:00"/>
    <n v="3"/>
  </r>
  <r>
    <s v="Φοιτητής 486"/>
    <x v="0"/>
    <x v="1"/>
    <x v="10"/>
    <d v="2016-12-19T00:00:00"/>
    <n v="3.5"/>
  </r>
  <r>
    <s v="Φοιτητής 488"/>
    <x v="1"/>
    <x v="1"/>
    <x v="6"/>
    <d v="2016-11-30T00:00:00"/>
    <n v="4"/>
  </r>
  <r>
    <s v="Φοιτητής 489"/>
    <x v="4"/>
    <x v="1"/>
    <x v="8"/>
    <d v="2016-11-30T00:00:00"/>
    <n v="4"/>
  </r>
  <r>
    <s v="Φοιτητής 49"/>
    <x v="2"/>
    <x v="1"/>
    <x v="5"/>
    <d v="2016-11-24T00:00:00"/>
    <n v="4"/>
  </r>
  <r>
    <s v="Φοιτητής 492"/>
    <x v="2"/>
    <x v="0"/>
    <x v="0"/>
    <d v="2016-11-21T00:00:00"/>
    <n v="3.5"/>
  </r>
  <r>
    <s v="Φοιτητής 493"/>
    <x v="1"/>
    <x v="1"/>
    <x v="2"/>
    <d v="2016-12-16T00:00:00"/>
    <n v="3.5"/>
  </r>
  <r>
    <s v="Φοιτητής 494"/>
    <x v="4"/>
    <x v="1"/>
    <x v="11"/>
    <d v="2016-11-27T00:00:00"/>
    <n v="2.7"/>
  </r>
  <r>
    <s v="Φοιτητής 495"/>
    <x v="1"/>
    <x v="1"/>
    <x v="2"/>
    <d v="2016-12-16T00:00:00"/>
    <n v="2.1"/>
  </r>
  <r>
    <s v="Φοιτητής 496"/>
    <x v="0"/>
    <x v="1"/>
    <x v="11"/>
    <d v="2016-11-27T00:00:00"/>
    <n v="3.5"/>
  </r>
  <r>
    <s v="Φοιτητής 497"/>
    <x v="4"/>
    <x v="0"/>
    <x v="9"/>
    <d v="2016-12-02T00:00:00"/>
    <n v="3.1"/>
  </r>
  <r>
    <s v="Φοιτητής 498"/>
    <x v="0"/>
    <x v="1"/>
    <x v="6"/>
    <d v="2017-01-10T00:00:00"/>
    <n v="3.4"/>
  </r>
  <r>
    <s v="Φοιτητής 5"/>
    <x v="1"/>
    <x v="1"/>
    <x v="5"/>
    <d v="2016-11-24T00:00:00"/>
    <n v="3"/>
  </r>
  <r>
    <s v="Φοιτητής 50"/>
    <x v="0"/>
    <x v="0"/>
    <x v="1"/>
    <d v="2016-12-04T00:00:00"/>
    <n v="3.5"/>
  </r>
  <r>
    <s v="Φοιτητής 502"/>
    <x v="3"/>
    <x v="1"/>
    <x v="6"/>
    <d v="2016-11-30T00:00:00"/>
    <n v="4"/>
  </r>
  <r>
    <s v="Φοιτητής 51"/>
    <x v="1"/>
    <x v="0"/>
    <x v="5"/>
    <d v="2016-11-24T00:00:00"/>
    <n v="3.9"/>
  </r>
  <r>
    <s v="Φοιτητής 52"/>
    <x v="4"/>
    <x v="1"/>
    <x v="4"/>
    <d v="2016-12-07T00:00:00"/>
    <n v="3.2"/>
  </r>
  <r>
    <s v="Φοιτητής 53"/>
    <x v="1"/>
    <x v="0"/>
    <x v="6"/>
    <d v="2016-11-30T00:00:00"/>
    <n v="4"/>
  </r>
  <r>
    <s v="Φοιτητής 54"/>
    <x v="4"/>
    <x v="0"/>
    <x v="12"/>
    <d v="2016-11-30T00:00:00"/>
    <n v="3.8"/>
  </r>
  <r>
    <s v="Φοιτητής 55"/>
    <x v="0"/>
    <x v="0"/>
    <x v="8"/>
    <d v="2016-11-30T00:00:00"/>
    <n v="4"/>
  </r>
  <r>
    <s v="Φοιτητής 56"/>
    <x v="4"/>
    <x v="1"/>
    <x v="1"/>
    <d v="2016-12-04T00:00:00"/>
    <n v="4"/>
  </r>
  <r>
    <s v="Φοιτητής 58"/>
    <x v="0"/>
    <x v="1"/>
    <x v="7"/>
    <d v="2016-12-14T00:00:00"/>
    <n v="3"/>
  </r>
  <r>
    <s v="Φοιτητής 6"/>
    <x v="1"/>
    <x v="0"/>
    <x v="3"/>
    <d v="2016-12-12T00:00:00"/>
    <n v="2"/>
  </r>
  <r>
    <s v="Φοιτητής 60"/>
    <x v="0"/>
    <x v="0"/>
    <x v="4"/>
    <d v="2016-12-07T00:00:00"/>
    <n v="2.6"/>
  </r>
  <r>
    <s v="Φοιτητής 62"/>
    <x v="3"/>
    <x v="1"/>
    <x v="2"/>
    <d v="2016-12-16T00:00:00"/>
    <n v="2.5"/>
  </r>
  <r>
    <s v="Φοιτητής 67"/>
    <x v="1"/>
    <x v="0"/>
    <x v="4"/>
    <d v="2016-12-07T00:00:00"/>
    <n v="3.5"/>
  </r>
  <r>
    <s v="Φοιτητής 68"/>
    <x v="3"/>
    <x v="0"/>
    <x v="3"/>
    <d v="2016-12-12T00:00:00"/>
    <n v="2.5"/>
  </r>
  <r>
    <s v="Φοιτητής 69"/>
    <x v="1"/>
    <x v="0"/>
    <x v="4"/>
    <d v="2016-12-07T00:00:00"/>
    <n v="3"/>
  </r>
  <r>
    <s v="Φοιτητής 70"/>
    <x v="0"/>
    <x v="0"/>
    <x v="0"/>
    <d v="2016-11-21T00:00:00"/>
    <n v="3.7"/>
  </r>
  <r>
    <s v="Φοιτητής 73"/>
    <x v="1"/>
    <x v="0"/>
    <x v="2"/>
    <d v="2016-12-16T00:00:00"/>
    <n v="2.4"/>
  </r>
  <r>
    <s v="Φοιτητής 74"/>
    <x v="0"/>
    <x v="0"/>
    <x v="1"/>
    <d v="2016-12-04T00:00:00"/>
    <n v="4"/>
  </r>
  <r>
    <s v="Φοιτητής 75"/>
    <x v="2"/>
    <x v="1"/>
    <x v="5"/>
    <d v="2016-11-24T00:00:00"/>
    <n v="3.7"/>
  </r>
  <r>
    <s v="Φοιτητής 76"/>
    <x v="0"/>
    <x v="1"/>
    <x v="10"/>
    <d v="2016-12-19T00:00:00"/>
    <n v="4"/>
  </r>
  <r>
    <s v="Φοιτητής 78"/>
    <x v="1"/>
    <x v="1"/>
    <x v="5"/>
    <d v="2016-11-24T00:00:00"/>
    <n v="2.5"/>
  </r>
  <r>
    <s v="Φοιτητής 80"/>
    <x v="1"/>
    <x v="1"/>
    <x v="2"/>
    <d v="2016-12-16T00:00:00"/>
    <n v="3.5"/>
  </r>
  <r>
    <s v="Φοιτητής 81"/>
    <x v="0"/>
    <x v="0"/>
    <x v="13"/>
    <d v="2016-11-29T00:00:00"/>
    <n v="3.7"/>
  </r>
  <r>
    <s v="Φοιτητής 82"/>
    <x v="0"/>
    <x v="0"/>
    <x v="4"/>
    <d v="2016-12-07T00:00:00"/>
    <n v="3.5"/>
  </r>
  <r>
    <s v="Φοιτητής 84"/>
    <x v="0"/>
    <x v="1"/>
    <x v="8"/>
    <d v="2016-11-30T00:00:00"/>
    <n v="3.6"/>
  </r>
  <r>
    <s v="Φοιτητής 85"/>
    <x v="2"/>
    <x v="1"/>
    <x v="12"/>
    <d v="2016-11-30T00:00:00"/>
    <n v="4"/>
  </r>
  <r>
    <s v="Φοιτητής 86"/>
    <x v="0"/>
    <x v="1"/>
    <x v="8"/>
    <d v="2016-11-30T00:00:00"/>
    <n v="3.8"/>
  </r>
  <r>
    <s v="Φοιτητής 87"/>
    <x v="4"/>
    <x v="0"/>
    <x v="8"/>
    <d v="2016-11-30T00:00:00"/>
    <n v="2"/>
  </r>
  <r>
    <s v="Φοιτητής 9"/>
    <x v="1"/>
    <x v="0"/>
    <x v="3"/>
    <d v="2016-12-12T00:00:00"/>
    <n v="3.2"/>
  </r>
  <r>
    <s v="Φοιτητής 90"/>
    <x v="3"/>
    <x v="0"/>
    <x v="3"/>
    <d v="2016-12-12T00:00:00"/>
    <n v="1.4"/>
  </r>
  <r>
    <s v="Φοιτητής 92"/>
    <x v="2"/>
    <x v="1"/>
    <x v="13"/>
    <d v="2016-11-29T00:00:00"/>
    <n v="4"/>
  </r>
  <r>
    <s v="Φοιτητής 93"/>
    <x v="0"/>
    <x v="0"/>
    <x v="13"/>
    <d v="2016-11-29T00:00:00"/>
    <n v="3.7"/>
  </r>
  <r>
    <s v="Φοιτητής 94"/>
    <x v="0"/>
    <x v="0"/>
    <x v="7"/>
    <d v="2016-12-14T00:00:00"/>
    <n v="3"/>
  </r>
  <r>
    <s v="Φοιτητής 95"/>
    <x v="2"/>
    <x v="0"/>
    <x v="2"/>
    <d v="2016-12-16T00:00:00"/>
    <n v="3.7"/>
  </r>
  <r>
    <s v="Φοιτητής 97"/>
    <x v="1"/>
    <x v="1"/>
    <x v="0"/>
    <d v="2016-11-21T00:00:00"/>
    <n v="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A6F25-4D1E-42B5-96F8-0532894E84FD}" name="Συγκεντρωτικός Πίνακας13" cacheId="0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>
  <location ref="P38:S45" firstHeaderRow="1" firstDataRow="2" firstDataCol="1"/>
  <pivotFields count="6"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axis="axisCol" showAll="0">
      <items count="3">
        <item x="1"/>
        <item x="0"/>
        <item t="default"/>
      </items>
    </pivotField>
    <pivotField numFmtId="1" showAll="0">
      <items count="15">
        <item x="8"/>
        <item x="6"/>
        <item x="7"/>
        <item x="0"/>
        <item x="5"/>
        <item x="13"/>
        <item x="12"/>
        <item x="1"/>
        <item x="10"/>
        <item x="4"/>
        <item x="2"/>
        <item x="9"/>
        <item x="3"/>
        <item x="11"/>
        <item t="default"/>
      </items>
    </pivotField>
    <pivotField numFmtId="14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Μέσος όρος από Βαθμός" fld="5" subtotal="average" baseField="1" baseItem="1" numFmtId="2"/>
  </dataFields>
  <formats count="2">
    <format dxfId="1">
      <pivotArea collapsedLevelsAreSubtotals="1" fieldPosition="0">
        <references count="2">
          <reference field="1" count="1">
            <x v="1"/>
          </reference>
          <reference field="2" count="1" selected="0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868B0C-88B8-43EC-AEC6-41127CC31AE5}" name="Συγκεντρωτικός Πίνακας1" cacheId="0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>
  <location ref="P20:R35" firstHeaderRow="0" firstDataRow="1" firstDataCol="1"/>
  <pivotFields count="6">
    <pivotField showAll="0"/>
    <pivotField showAll="0"/>
    <pivotField showAll="0"/>
    <pivotField axis="axisRow" numFmtId="1" showAll="0">
      <items count="15">
        <item x="8"/>
        <item x="6"/>
        <item x="7"/>
        <item x="0"/>
        <item x="5"/>
        <item x="13"/>
        <item x="12"/>
        <item x="1"/>
        <item x="10"/>
        <item x="4"/>
        <item x="2"/>
        <item x="9"/>
        <item x="3"/>
        <item x="11"/>
        <item t="default"/>
      </items>
    </pivotField>
    <pivotField numFmtId="14" showAll="0"/>
    <pivotField dataField="1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Μέσος όρος από Βαθμός" fld="5" subtotal="average" baseField="3" baseItem="0" numFmtId="2"/>
    <dataField name="Καταμέτρηση από Βαθμός2" fld="5" subtotal="count" baseField="3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9"/>
  <sheetViews>
    <sheetView tabSelected="1" zoomScaleNormal="100" zoomScalePageLayoutView="150" workbookViewId="0">
      <selection activeCell="J90" sqref="J90"/>
    </sheetView>
  </sheetViews>
  <sheetFormatPr defaultColWidth="11" defaultRowHeight="13.8" x14ac:dyDescent="0.3"/>
  <cols>
    <col min="1" max="1" width="10.09765625" style="2" bestFit="1" customWidth="1"/>
    <col min="2" max="2" width="10.09765625" style="2" customWidth="1"/>
    <col min="3" max="3" width="4.59765625" style="2" bestFit="1" customWidth="1"/>
    <col min="4" max="4" width="8.8984375" style="35" bestFit="1" customWidth="1"/>
    <col min="5" max="5" width="9.59765625" style="13" bestFit="1" customWidth="1"/>
    <col min="6" max="6" width="6" style="1" bestFit="1" customWidth="1"/>
    <col min="7" max="7" width="6" style="1" customWidth="1"/>
    <col min="8" max="8" width="4.796875" style="1" customWidth="1"/>
    <col min="9" max="9" width="3.19921875" style="22" customWidth="1"/>
    <col min="10" max="10" width="10.69921875" style="1" customWidth="1"/>
    <col min="11" max="11" width="8.5" style="1" bestFit="1" customWidth="1"/>
    <col min="12" max="12" width="10.5" style="1" customWidth="1"/>
    <col min="13" max="13" width="10" style="1" customWidth="1"/>
    <col min="14" max="14" width="8.09765625" style="1" customWidth="1"/>
    <col min="15" max="15" width="6.09765625" style="1" customWidth="1"/>
    <col min="16" max="16" width="22.296875" style="1" bestFit="1" customWidth="1"/>
    <col min="17" max="17" width="15.8984375" style="1" bestFit="1" customWidth="1"/>
    <col min="18" max="18" width="4.3984375" style="1" bestFit="1" customWidth="1"/>
    <col min="19" max="19" width="14.796875" style="1" bestFit="1" customWidth="1"/>
    <col min="20" max="16384" width="11" style="1"/>
  </cols>
  <sheetData>
    <row r="1" spans="1:23" ht="16.2" thickBot="1" x14ac:dyDescent="0.35">
      <c r="A1" s="3" t="s">
        <v>1</v>
      </c>
      <c r="B1" s="3" t="s">
        <v>369</v>
      </c>
      <c r="C1" s="3" t="s">
        <v>0</v>
      </c>
      <c r="D1" s="34" t="s">
        <v>362</v>
      </c>
      <c r="E1" s="14" t="s">
        <v>386</v>
      </c>
      <c r="F1" s="4" t="s">
        <v>363</v>
      </c>
      <c r="G1" s="4"/>
      <c r="H1" s="4"/>
      <c r="J1" s="20" t="s">
        <v>365</v>
      </c>
      <c r="S1" s="24" t="s">
        <v>385</v>
      </c>
      <c r="T1" s="26" t="s">
        <v>362</v>
      </c>
      <c r="W1" s="9"/>
    </row>
    <row r="2" spans="1:23" ht="15.6" x14ac:dyDescent="0.3">
      <c r="A2" s="2" t="s">
        <v>7</v>
      </c>
      <c r="B2" s="2" t="s">
        <v>372</v>
      </c>
      <c r="C2" s="2" t="s">
        <v>361</v>
      </c>
      <c r="D2" s="35">
        <v>4</v>
      </c>
      <c r="E2" s="13">
        <v>42695</v>
      </c>
      <c r="F2" s="1">
        <v>2</v>
      </c>
      <c r="G2" s="66">
        <f>IF(F2*(1+VLOOKUP(F2,$K$93:$L$96,2,TRUE))&gt;4,4,F2*(1+VLOOKUP(F2,$K$93:$L$96,2,TRUE)))</f>
        <v>2.2000000000000002</v>
      </c>
      <c r="I2" s="41"/>
      <c r="J2" s="21" t="s">
        <v>376</v>
      </c>
      <c r="S2" s="27" t="s">
        <v>387</v>
      </c>
      <c r="T2" s="28">
        <v>1</v>
      </c>
      <c r="U2" s="13"/>
      <c r="W2" s="9"/>
    </row>
    <row r="3" spans="1:23" ht="15.6" x14ac:dyDescent="0.3">
      <c r="A3" s="2" t="s">
        <v>75</v>
      </c>
      <c r="B3" s="2" t="s">
        <v>372</v>
      </c>
      <c r="C3" s="2" t="s">
        <v>360</v>
      </c>
      <c r="D3" s="35">
        <v>8</v>
      </c>
      <c r="E3" s="13">
        <v>42708</v>
      </c>
      <c r="F3" s="1">
        <v>3.3</v>
      </c>
      <c r="G3" s="66">
        <f t="shared" ref="G3:G66" si="0">IF(F3*(1+VLOOKUP(F3,$K$93:$L$96,2,TRUE))&gt;4,4,F3*(1+VLOOKUP(F3,$K$93:$L$96,2,TRUE)))</f>
        <v>3.4649999999999999</v>
      </c>
      <c r="I3" s="40"/>
      <c r="J3" s="21" t="s">
        <v>377</v>
      </c>
      <c r="P3" s="42">
        <f>COUNTA(A2:A359)</f>
        <v>358</v>
      </c>
      <c r="S3" s="29" t="s">
        <v>388</v>
      </c>
      <c r="T3" s="30">
        <v>12</v>
      </c>
      <c r="U3" s="13"/>
      <c r="W3" s="9"/>
    </row>
    <row r="4" spans="1:23" ht="15.6" x14ac:dyDescent="0.3">
      <c r="A4" s="2" t="s">
        <v>76</v>
      </c>
      <c r="B4" s="2" t="s">
        <v>370</v>
      </c>
      <c r="C4" s="2" t="s">
        <v>361</v>
      </c>
      <c r="D4" s="35">
        <v>11</v>
      </c>
      <c r="E4" s="13">
        <v>42720</v>
      </c>
      <c r="F4" s="1">
        <v>3.6</v>
      </c>
      <c r="G4" s="66">
        <f t="shared" si="0"/>
        <v>3.6720000000000002</v>
      </c>
      <c r="I4" s="40"/>
      <c r="J4" s="21" t="s">
        <v>378</v>
      </c>
      <c r="P4" s="43">
        <f>AVERAGE(F2:F359)</f>
        <v>3.0963687150837997</v>
      </c>
      <c r="S4" s="29" t="s">
        <v>389</v>
      </c>
      <c r="T4" s="30">
        <v>5</v>
      </c>
      <c r="U4" s="13"/>
      <c r="W4" s="9"/>
    </row>
    <row r="5" spans="1:23" ht="15.6" x14ac:dyDescent="0.3">
      <c r="A5" s="2" t="s">
        <v>77</v>
      </c>
      <c r="B5" s="2" t="s">
        <v>374</v>
      </c>
      <c r="C5" s="2" t="s">
        <v>360</v>
      </c>
      <c r="D5" s="35">
        <v>13</v>
      </c>
      <c r="E5" s="13">
        <v>42716</v>
      </c>
      <c r="F5" s="1">
        <v>4</v>
      </c>
      <c r="G5" s="66">
        <f t="shared" si="0"/>
        <v>4</v>
      </c>
      <c r="I5" s="40"/>
      <c r="J5" s="21" t="s">
        <v>379</v>
      </c>
      <c r="P5" s="43">
        <f>AVERAGEIF(C2:C359,"Α",F2:F359)</f>
        <v>3.1352272727272723</v>
      </c>
      <c r="S5" s="29" t="s">
        <v>390</v>
      </c>
      <c r="T5" s="30">
        <v>7</v>
      </c>
      <c r="U5" s="13"/>
      <c r="W5" s="9"/>
    </row>
    <row r="6" spans="1:23" ht="15.6" x14ac:dyDescent="0.3">
      <c r="A6" s="2" t="s">
        <v>78</v>
      </c>
      <c r="B6" s="2" t="s">
        <v>372</v>
      </c>
      <c r="C6" s="2" t="s">
        <v>360</v>
      </c>
      <c r="D6" s="35">
        <v>11</v>
      </c>
      <c r="E6" s="13">
        <v>42720</v>
      </c>
      <c r="F6" s="1">
        <v>4</v>
      </c>
      <c r="G6" s="66">
        <f t="shared" si="0"/>
        <v>4</v>
      </c>
      <c r="I6" s="40"/>
      <c r="J6" s="21" t="s">
        <v>423</v>
      </c>
      <c r="P6" s="43">
        <f>AVERAGEIFS(F2:F359,C2:C359,"Γ",B2:B359,B2)</f>
        <v>3.0879999999999996</v>
      </c>
      <c r="S6" s="29" t="s">
        <v>391</v>
      </c>
      <c r="T6" s="30">
        <v>13</v>
      </c>
      <c r="U6" s="13"/>
    </row>
    <row r="7" spans="1:23" ht="15.6" x14ac:dyDescent="0.3">
      <c r="A7" s="2" t="s">
        <v>79</v>
      </c>
      <c r="B7" s="2" t="s">
        <v>371</v>
      </c>
      <c r="C7" s="2" t="s">
        <v>361</v>
      </c>
      <c r="D7" s="35">
        <v>10</v>
      </c>
      <c r="E7" s="13">
        <v>42711</v>
      </c>
      <c r="F7" s="1">
        <v>3.5</v>
      </c>
      <c r="G7" s="66">
        <f t="shared" si="0"/>
        <v>3.5700000000000003</v>
      </c>
      <c r="I7" s="40"/>
      <c r="J7" s="21" t="s">
        <v>404</v>
      </c>
      <c r="P7" s="43">
        <f>COUNTIF(F2:F359,"&lt;2")</f>
        <v>35</v>
      </c>
      <c r="S7" s="29" t="s">
        <v>392</v>
      </c>
      <c r="T7" s="30">
        <v>2</v>
      </c>
      <c r="U7" s="13"/>
    </row>
    <row r="8" spans="1:23" ht="15.6" x14ac:dyDescent="0.3">
      <c r="A8" s="2" t="s">
        <v>80</v>
      </c>
      <c r="B8" s="2" t="s">
        <v>371</v>
      </c>
      <c r="C8" s="2" t="s">
        <v>360</v>
      </c>
      <c r="D8" s="35">
        <v>13</v>
      </c>
      <c r="E8" s="13">
        <v>42716</v>
      </c>
      <c r="F8" s="1">
        <v>3.8</v>
      </c>
      <c r="G8" s="66">
        <f t="shared" si="0"/>
        <v>3.8759999999999999</v>
      </c>
      <c r="J8" s="21" t="s">
        <v>424</v>
      </c>
      <c r="P8" s="43">
        <f>COUNTIFS(F2:F359,"&lt;2",B2:B359,"πτυχίο")</f>
        <v>11</v>
      </c>
      <c r="S8" s="29" t="s">
        <v>393</v>
      </c>
      <c r="T8" s="30">
        <v>14</v>
      </c>
      <c r="U8" s="13"/>
    </row>
    <row r="9" spans="1:23" x14ac:dyDescent="0.3">
      <c r="A9" s="2" t="s">
        <v>81</v>
      </c>
      <c r="B9" s="2" t="s">
        <v>374</v>
      </c>
      <c r="C9" s="2" t="s">
        <v>361</v>
      </c>
      <c r="D9" s="35">
        <v>5</v>
      </c>
      <c r="E9" s="13">
        <v>42698</v>
      </c>
      <c r="F9" s="1">
        <v>4</v>
      </c>
      <c r="G9" s="66">
        <f t="shared" si="0"/>
        <v>4</v>
      </c>
      <c r="S9" s="29" t="s">
        <v>394</v>
      </c>
      <c r="T9" s="30">
        <v>9</v>
      </c>
      <c r="U9" s="13"/>
    </row>
    <row r="10" spans="1:23" x14ac:dyDescent="0.3">
      <c r="A10" s="2" t="s">
        <v>82</v>
      </c>
      <c r="B10" s="2" t="s">
        <v>374</v>
      </c>
      <c r="C10" s="2" t="s">
        <v>361</v>
      </c>
      <c r="D10" s="35">
        <v>2</v>
      </c>
      <c r="E10" s="13">
        <v>42704</v>
      </c>
      <c r="F10" s="1">
        <v>4</v>
      </c>
      <c r="G10" s="66">
        <f t="shared" si="0"/>
        <v>4</v>
      </c>
      <c r="S10" s="29" t="s">
        <v>395</v>
      </c>
      <c r="T10" s="30">
        <v>3</v>
      </c>
      <c r="U10" s="13"/>
    </row>
    <row r="11" spans="1:23" x14ac:dyDescent="0.3">
      <c r="A11" s="2" t="s">
        <v>8</v>
      </c>
      <c r="B11" s="2" t="s">
        <v>374</v>
      </c>
      <c r="C11" s="2" t="s">
        <v>360</v>
      </c>
      <c r="D11" s="35">
        <v>8</v>
      </c>
      <c r="E11" s="13">
        <v>42708</v>
      </c>
      <c r="F11" s="1">
        <v>2.9</v>
      </c>
      <c r="G11" s="66">
        <f t="shared" si="0"/>
        <v>3.19</v>
      </c>
      <c r="S11" s="29" t="s">
        <v>396</v>
      </c>
      <c r="T11" s="30">
        <v>10</v>
      </c>
      <c r="U11" s="13"/>
    </row>
    <row r="12" spans="1:23" x14ac:dyDescent="0.3">
      <c r="A12" s="2" t="s">
        <v>83</v>
      </c>
      <c r="B12" s="2" t="s">
        <v>372</v>
      </c>
      <c r="C12" s="2" t="s">
        <v>361</v>
      </c>
      <c r="D12" s="35">
        <v>3</v>
      </c>
      <c r="E12" s="13">
        <v>42718</v>
      </c>
      <c r="F12" s="1">
        <v>3</v>
      </c>
      <c r="G12" s="66">
        <f t="shared" si="0"/>
        <v>3.1500000000000004</v>
      </c>
      <c r="S12" s="29" t="s">
        <v>397</v>
      </c>
      <c r="T12" s="30">
        <v>4</v>
      </c>
      <c r="U12" s="13"/>
    </row>
    <row r="13" spans="1:23" x14ac:dyDescent="0.3">
      <c r="A13" s="2" t="s">
        <v>84</v>
      </c>
      <c r="B13" s="2" t="s">
        <v>370</v>
      </c>
      <c r="C13" s="2" t="s">
        <v>360</v>
      </c>
      <c r="D13" s="35">
        <v>1</v>
      </c>
      <c r="E13" s="13">
        <v>42704</v>
      </c>
      <c r="F13" s="1">
        <v>1</v>
      </c>
      <c r="G13" s="66">
        <f t="shared" si="0"/>
        <v>1</v>
      </c>
      <c r="S13" s="29" t="s">
        <v>398</v>
      </c>
      <c r="T13" s="30">
        <v>11</v>
      </c>
      <c r="U13" s="13"/>
    </row>
    <row r="14" spans="1:23" x14ac:dyDescent="0.3">
      <c r="A14" s="2" t="s">
        <v>85</v>
      </c>
      <c r="B14" s="2" t="s">
        <v>370</v>
      </c>
      <c r="C14" s="2" t="s">
        <v>360</v>
      </c>
      <c r="D14" s="35">
        <v>5</v>
      </c>
      <c r="E14" s="13">
        <v>42698</v>
      </c>
      <c r="F14" s="1">
        <v>2.5</v>
      </c>
      <c r="G14" s="66">
        <f t="shared" si="0"/>
        <v>2.75</v>
      </c>
      <c r="S14" s="29" t="s">
        <v>399</v>
      </c>
      <c r="T14" s="30">
        <v>8</v>
      </c>
      <c r="U14" s="13"/>
    </row>
    <row r="15" spans="1:23" ht="14.4" thickBot="1" x14ac:dyDescent="0.35">
      <c r="A15" s="2" t="s">
        <v>86</v>
      </c>
      <c r="B15" s="2" t="s">
        <v>372</v>
      </c>
      <c r="C15" s="2" t="s">
        <v>361</v>
      </c>
      <c r="D15" s="35">
        <v>3</v>
      </c>
      <c r="E15" s="13">
        <v>42718</v>
      </c>
      <c r="F15" s="1">
        <v>3.2</v>
      </c>
      <c r="G15" s="66">
        <f t="shared" si="0"/>
        <v>3.3600000000000003</v>
      </c>
      <c r="S15" s="31" t="s">
        <v>400</v>
      </c>
      <c r="T15" s="32">
        <v>6</v>
      </c>
      <c r="U15" s="13"/>
    </row>
    <row r="16" spans="1:23" x14ac:dyDescent="0.3">
      <c r="A16" s="2" t="s">
        <v>87</v>
      </c>
      <c r="B16" s="2" t="s">
        <v>372</v>
      </c>
      <c r="C16" s="2" t="s">
        <v>360</v>
      </c>
      <c r="D16" s="35">
        <v>3</v>
      </c>
      <c r="E16" s="13">
        <v>42718</v>
      </c>
      <c r="F16" s="1">
        <v>3.5</v>
      </c>
      <c r="G16" s="66">
        <f t="shared" si="0"/>
        <v>3.5700000000000003</v>
      </c>
    </row>
    <row r="17" spans="1:18" ht="15.6" x14ac:dyDescent="0.3">
      <c r="A17" s="2" t="s">
        <v>88</v>
      </c>
      <c r="B17" s="2" t="s">
        <v>374</v>
      </c>
      <c r="C17" s="2" t="s">
        <v>361</v>
      </c>
      <c r="D17" s="35">
        <v>3</v>
      </c>
      <c r="E17" s="13">
        <v>42718</v>
      </c>
      <c r="F17" s="1">
        <v>3</v>
      </c>
      <c r="G17" s="66">
        <f t="shared" si="0"/>
        <v>3.1500000000000004</v>
      </c>
      <c r="I17" s="41"/>
      <c r="J17" s="20" t="s">
        <v>367</v>
      </c>
      <c r="K17" s="21"/>
      <c r="L17" s="21"/>
    </row>
    <row r="18" spans="1:18" ht="15.6" x14ac:dyDescent="0.3">
      <c r="A18" s="2" t="s">
        <v>89</v>
      </c>
      <c r="B18" s="2" t="s">
        <v>370</v>
      </c>
      <c r="C18" s="2" t="s">
        <v>360</v>
      </c>
      <c r="D18" s="35">
        <v>12</v>
      </c>
      <c r="E18" s="13">
        <v>42706</v>
      </c>
      <c r="F18" s="1">
        <v>2</v>
      </c>
      <c r="G18" s="66">
        <f t="shared" si="0"/>
        <v>2.2000000000000002</v>
      </c>
      <c r="I18" s="40"/>
      <c r="J18" s="68" t="s">
        <v>420</v>
      </c>
      <c r="K18" s="68"/>
      <c r="L18" s="68"/>
      <c r="M18" s="68"/>
      <c r="N18" s="68"/>
      <c r="O18" s="40"/>
      <c r="P18" t="s">
        <v>366</v>
      </c>
    </row>
    <row r="19" spans="1:18" ht="14.4" thickBot="1" x14ac:dyDescent="0.35">
      <c r="A19" s="2" t="s">
        <v>9</v>
      </c>
      <c r="B19" s="2" t="s">
        <v>370</v>
      </c>
      <c r="C19" s="2" t="s">
        <v>361</v>
      </c>
      <c r="D19" s="35">
        <v>11</v>
      </c>
      <c r="E19" s="13">
        <v>42720</v>
      </c>
      <c r="F19" s="1">
        <v>4</v>
      </c>
      <c r="G19" s="66">
        <f t="shared" si="0"/>
        <v>4</v>
      </c>
      <c r="J19" s="68"/>
      <c r="K19" s="68"/>
      <c r="L19" s="68"/>
      <c r="M19" s="68"/>
      <c r="N19" s="68"/>
    </row>
    <row r="20" spans="1:18" ht="16.2" thickBot="1" x14ac:dyDescent="0.35">
      <c r="A20" s="2" t="s">
        <v>90</v>
      </c>
      <c r="B20" s="2" t="s">
        <v>373</v>
      </c>
      <c r="C20" s="2" t="s">
        <v>361</v>
      </c>
      <c r="D20" s="35">
        <v>9</v>
      </c>
      <c r="E20" s="13">
        <v>42723</v>
      </c>
      <c r="F20" s="1">
        <v>2.8</v>
      </c>
      <c r="G20" s="66">
        <f t="shared" si="0"/>
        <v>3.08</v>
      </c>
      <c r="J20" s="24" t="s">
        <v>362</v>
      </c>
      <c r="K20" s="25" t="s">
        <v>364</v>
      </c>
      <c r="L20" s="25" t="s">
        <v>406</v>
      </c>
      <c r="P20" s="44" t="s">
        <v>425</v>
      </c>
      <c r="Q20" t="s">
        <v>427</v>
      </c>
      <c r="R20" t="s">
        <v>428</v>
      </c>
    </row>
    <row r="21" spans="1:18" ht="15.6" x14ac:dyDescent="0.3">
      <c r="A21" s="2" t="s">
        <v>91</v>
      </c>
      <c r="B21" s="2" t="s">
        <v>370</v>
      </c>
      <c r="C21" s="2" t="s">
        <v>360</v>
      </c>
      <c r="D21" s="35">
        <v>11</v>
      </c>
      <c r="E21" s="13">
        <v>42720</v>
      </c>
      <c r="F21" s="1">
        <v>2.5</v>
      </c>
      <c r="G21" s="66">
        <f t="shared" si="0"/>
        <v>2.75</v>
      </c>
      <c r="J21" s="27">
        <v>1</v>
      </c>
      <c r="K21" s="43">
        <f t="shared" ref="K21:K34" si="1">AVERAGEIF(Εργαστήριο,J21,Βαθμός)</f>
        <v>2.9482758620689649</v>
      </c>
      <c r="L21" s="48">
        <f t="shared" ref="L21:L34" si="2">COUNTIF(Εργαστήριο,J21)</f>
        <v>29</v>
      </c>
      <c r="P21" s="45">
        <v>1</v>
      </c>
      <c r="Q21" s="46">
        <v>2.9482758620689649</v>
      </c>
      <c r="R21">
        <v>29</v>
      </c>
    </row>
    <row r="22" spans="1:18" ht="15.6" x14ac:dyDescent="0.3">
      <c r="A22" s="2" t="s">
        <v>92</v>
      </c>
      <c r="B22" s="2" t="s">
        <v>372</v>
      </c>
      <c r="C22" s="2" t="s">
        <v>361</v>
      </c>
      <c r="D22" s="35">
        <v>5</v>
      </c>
      <c r="E22" s="13">
        <v>42748</v>
      </c>
      <c r="F22" s="1">
        <v>3</v>
      </c>
      <c r="G22" s="66">
        <f t="shared" si="0"/>
        <v>3.1500000000000004</v>
      </c>
      <c r="J22" s="29">
        <v>2</v>
      </c>
      <c r="K22" s="47">
        <f t="shared" si="1"/>
        <v>3.2030303030303031</v>
      </c>
      <c r="L22" s="12">
        <f t="shared" si="2"/>
        <v>33</v>
      </c>
      <c r="P22" s="45">
        <v>2</v>
      </c>
      <c r="Q22" s="46">
        <v>3.2030303030303031</v>
      </c>
      <c r="R22">
        <v>33</v>
      </c>
    </row>
    <row r="23" spans="1:18" ht="15.6" x14ac:dyDescent="0.3">
      <c r="A23" s="2" t="s">
        <v>93</v>
      </c>
      <c r="B23" s="2" t="s">
        <v>370</v>
      </c>
      <c r="C23" s="2" t="s">
        <v>361</v>
      </c>
      <c r="D23" s="35">
        <v>9</v>
      </c>
      <c r="E23" s="13">
        <v>42723</v>
      </c>
      <c r="F23" s="1">
        <v>3.6</v>
      </c>
      <c r="G23" s="66">
        <f t="shared" si="0"/>
        <v>3.6720000000000002</v>
      </c>
      <c r="J23" s="29">
        <v>3</v>
      </c>
      <c r="K23" s="47">
        <f t="shared" si="1"/>
        <v>3.4416666666666664</v>
      </c>
      <c r="L23" s="12">
        <f t="shared" si="2"/>
        <v>24</v>
      </c>
      <c r="P23" s="45">
        <v>3</v>
      </c>
      <c r="Q23" s="46">
        <v>3.4416666666666664</v>
      </c>
      <c r="R23">
        <v>24</v>
      </c>
    </row>
    <row r="24" spans="1:18" ht="15.6" x14ac:dyDescent="0.3">
      <c r="A24" s="2" t="s">
        <v>94</v>
      </c>
      <c r="B24" s="2" t="s">
        <v>370</v>
      </c>
      <c r="C24" s="2" t="s">
        <v>361</v>
      </c>
      <c r="D24" s="35">
        <v>14</v>
      </c>
      <c r="E24" s="13">
        <v>42701</v>
      </c>
      <c r="F24" s="1">
        <v>2.5</v>
      </c>
      <c r="G24" s="66">
        <f t="shared" si="0"/>
        <v>2.75</v>
      </c>
      <c r="J24" s="29">
        <v>4</v>
      </c>
      <c r="K24" s="47">
        <f t="shared" si="1"/>
        <v>2.9464285714285721</v>
      </c>
      <c r="L24" s="12">
        <f t="shared" si="2"/>
        <v>28</v>
      </c>
      <c r="P24" s="45">
        <v>4</v>
      </c>
      <c r="Q24" s="46">
        <v>2.9464285714285721</v>
      </c>
      <c r="R24">
        <v>28</v>
      </c>
    </row>
    <row r="25" spans="1:18" ht="15.6" x14ac:dyDescent="0.3">
      <c r="A25" s="2" t="s">
        <v>95</v>
      </c>
      <c r="B25" s="2" t="s">
        <v>372</v>
      </c>
      <c r="C25" s="2" t="s">
        <v>361</v>
      </c>
      <c r="D25" s="35">
        <v>1</v>
      </c>
      <c r="E25" s="13">
        <v>42704</v>
      </c>
      <c r="F25" s="1">
        <v>2.4</v>
      </c>
      <c r="G25" s="66">
        <f t="shared" si="0"/>
        <v>2.64</v>
      </c>
      <c r="J25" s="29">
        <v>5</v>
      </c>
      <c r="K25" s="47">
        <f t="shared" si="1"/>
        <v>3.223333333333334</v>
      </c>
      <c r="L25" s="12">
        <f t="shared" si="2"/>
        <v>30</v>
      </c>
      <c r="P25" s="45">
        <v>5</v>
      </c>
      <c r="Q25" s="46">
        <v>3.223333333333334</v>
      </c>
      <c r="R25">
        <v>30</v>
      </c>
    </row>
    <row r="26" spans="1:18" ht="15.6" x14ac:dyDescent="0.3">
      <c r="A26" s="2" t="s">
        <v>96</v>
      </c>
      <c r="B26" s="2" t="s">
        <v>370</v>
      </c>
      <c r="C26" s="2" t="s">
        <v>361</v>
      </c>
      <c r="D26" s="35">
        <v>2</v>
      </c>
      <c r="E26" s="13">
        <v>42704</v>
      </c>
      <c r="F26" s="1">
        <v>3.7</v>
      </c>
      <c r="G26" s="66">
        <f t="shared" si="0"/>
        <v>3.7740000000000005</v>
      </c>
      <c r="J26" s="29">
        <v>6</v>
      </c>
      <c r="K26" s="47">
        <f t="shared" si="1"/>
        <v>3.3545454545454549</v>
      </c>
      <c r="L26" s="12">
        <f t="shared" si="2"/>
        <v>22</v>
      </c>
      <c r="P26" s="45">
        <v>6</v>
      </c>
      <c r="Q26" s="46">
        <v>3.3545454545454549</v>
      </c>
      <c r="R26">
        <v>22</v>
      </c>
    </row>
    <row r="27" spans="1:18" ht="15.6" x14ac:dyDescent="0.3">
      <c r="A27" s="2" t="s">
        <v>97</v>
      </c>
      <c r="B27" s="2" t="s">
        <v>372</v>
      </c>
      <c r="C27" s="2" t="s">
        <v>361</v>
      </c>
      <c r="D27" s="35">
        <v>11</v>
      </c>
      <c r="E27" s="13">
        <v>42720</v>
      </c>
      <c r="F27" s="1">
        <v>2</v>
      </c>
      <c r="G27" s="66">
        <f t="shared" si="0"/>
        <v>2.2000000000000002</v>
      </c>
      <c r="J27" s="29">
        <v>7</v>
      </c>
      <c r="K27" s="47">
        <f t="shared" si="1"/>
        <v>2.7285714285714286</v>
      </c>
      <c r="L27" s="12">
        <f t="shared" si="2"/>
        <v>14</v>
      </c>
      <c r="P27" s="45">
        <v>7</v>
      </c>
      <c r="Q27" s="46">
        <v>2.7285714285714286</v>
      </c>
      <c r="R27">
        <v>14</v>
      </c>
    </row>
    <row r="28" spans="1:18" ht="15.6" x14ac:dyDescent="0.3">
      <c r="A28" s="2" t="s">
        <v>98</v>
      </c>
      <c r="B28" s="2" t="s">
        <v>372</v>
      </c>
      <c r="C28" s="2" t="s">
        <v>360</v>
      </c>
      <c r="D28" s="35">
        <v>1</v>
      </c>
      <c r="E28" s="13">
        <v>42704</v>
      </c>
      <c r="F28" s="1">
        <v>2.2999999999999998</v>
      </c>
      <c r="G28" s="66">
        <f t="shared" si="0"/>
        <v>2.5299999999999998</v>
      </c>
      <c r="J28" s="29">
        <v>8</v>
      </c>
      <c r="K28" s="47">
        <f t="shared" si="1"/>
        <v>3.1541666666666668</v>
      </c>
      <c r="L28" s="12">
        <f t="shared" si="2"/>
        <v>24</v>
      </c>
      <c r="P28" s="45">
        <v>8</v>
      </c>
      <c r="Q28" s="46">
        <v>3.1541666666666668</v>
      </c>
      <c r="R28">
        <v>24</v>
      </c>
    </row>
    <row r="29" spans="1:18" ht="15.6" x14ac:dyDescent="0.3">
      <c r="A29" s="2" t="s">
        <v>10</v>
      </c>
      <c r="B29" s="2" t="s">
        <v>372</v>
      </c>
      <c r="C29" s="2" t="s">
        <v>361</v>
      </c>
      <c r="D29" s="35">
        <v>8</v>
      </c>
      <c r="E29" s="13">
        <v>42708</v>
      </c>
      <c r="F29" s="1">
        <v>1.6</v>
      </c>
      <c r="G29" s="66">
        <f t="shared" si="0"/>
        <v>1.6</v>
      </c>
      <c r="J29" s="29">
        <v>9</v>
      </c>
      <c r="K29" s="47">
        <f t="shared" si="1"/>
        <v>3.0749999999999997</v>
      </c>
      <c r="L29" s="12">
        <f t="shared" si="2"/>
        <v>36</v>
      </c>
      <c r="P29" s="45">
        <v>9</v>
      </c>
      <c r="Q29" s="46">
        <v>3.0749999999999997</v>
      </c>
      <c r="R29">
        <v>36</v>
      </c>
    </row>
    <row r="30" spans="1:18" ht="15.6" x14ac:dyDescent="0.3">
      <c r="A30" s="2" t="s">
        <v>99</v>
      </c>
      <c r="B30" s="2" t="s">
        <v>370</v>
      </c>
      <c r="C30" s="2" t="s">
        <v>361</v>
      </c>
      <c r="D30" s="35">
        <v>7</v>
      </c>
      <c r="E30" s="13">
        <v>42704</v>
      </c>
      <c r="F30" s="1">
        <v>2.9</v>
      </c>
      <c r="G30" s="66">
        <f t="shared" si="0"/>
        <v>3.19</v>
      </c>
      <c r="J30" s="29">
        <v>10</v>
      </c>
      <c r="K30" s="47">
        <f t="shared" si="1"/>
        <v>3.0791666666666671</v>
      </c>
      <c r="L30" s="12">
        <f t="shared" si="2"/>
        <v>24</v>
      </c>
      <c r="P30" s="45">
        <v>10</v>
      </c>
      <c r="Q30" s="46">
        <v>3.0791666666666671</v>
      </c>
      <c r="R30">
        <v>24</v>
      </c>
    </row>
    <row r="31" spans="1:18" ht="15.6" x14ac:dyDescent="0.3">
      <c r="A31" s="2" t="s">
        <v>100</v>
      </c>
      <c r="B31" s="2" t="s">
        <v>374</v>
      </c>
      <c r="C31" s="2" t="s">
        <v>360</v>
      </c>
      <c r="D31" s="35">
        <v>3</v>
      </c>
      <c r="E31" s="13">
        <v>42718</v>
      </c>
      <c r="F31" s="1">
        <v>2.5</v>
      </c>
      <c r="G31" s="66">
        <f t="shared" si="0"/>
        <v>2.75</v>
      </c>
      <c r="J31" s="29">
        <v>11</v>
      </c>
      <c r="K31" s="47">
        <f t="shared" si="1"/>
        <v>3.1083333333333338</v>
      </c>
      <c r="L31" s="12">
        <f t="shared" si="2"/>
        <v>24</v>
      </c>
      <c r="P31" s="45">
        <v>11</v>
      </c>
      <c r="Q31" s="46">
        <v>3.1083333333333338</v>
      </c>
      <c r="R31">
        <v>24</v>
      </c>
    </row>
    <row r="32" spans="1:18" ht="15.6" x14ac:dyDescent="0.3">
      <c r="A32" s="2" t="s">
        <v>101</v>
      </c>
      <c r="B32" s="2" t="s">
        <v>372</v>
      </c>
      <c r="C32" s="2" t="s">
        <v>361</v>
      </c>
      <c r="D32" s="35">
        <v>3</v>
      </c>
      <c r="E32" s="13">
        <v>42718</v>
      </c>
      <c r="F32" s="1">
        <v>3.5</v>
      </c>
      <c r="G32" s="66">
        <f t="shared" si="0"/>
        <v>3.5700000000000003</v>
      </c>
      <c r="J32" s="29">
        <v>12</v>
      </c>
      <c r="K32" s="47">
        <f t="shared" si="1"/>
        <v>2.9</v>
      </c>
      <c r="L32" s="12">
        <f t="shared" si="2"/>
        <v>21</v>
      </c>
      <c r="P32" s="45">
        <v>12</v>
      </c>
      <c r="Q32" s="46">
        <v>2.9</v>
      </c>
      <c r="R32">
        <v>21</v>
      </c>
    </row>
    <row r="33" spans="1:23" ht="15.6" x14ac:dyDescent="0.3">
      <c r="A33" s="2" t="s">
        <v>102</v>
      </c>
      <c r="B33" s="2" t="s">
        <v>371</v>
      </c>
      <c r="C33" s="2" t="s">
        <v>361</v>
      </c>
      <c r="D33" s="35">
        <v>12</v>
      </c>
      <c r="E33" s="13">
        <v>42706</v>
      </c>
      <c r="F33" s="1">
        <v>3.5</v>
      </c>
      <c r="G33" s="66">
        <f t="shared" si="0"/>
        <v>3.5700000000000003</v>
      </c>
      <c r="J33" s="29">
        <v>13</v>
      </c>
      <c r="K33" s="47">
        <f t="shared" si="1"/>
        <v>2.9083333333333332</v>
      </c>
      <c r="L33" s="12">
        <f t="shared" si="2"/>
        <v>24</v>
      </c>
      <c r="P33" s="45">
        <v>13</v>
      </c>
      <c r="Q33" s="46">
        <v>2.9083333333333332</v>
      </c>
      <c r="R33">
        <v>24</v>
      </c>
    </row>
    <row r="34" spans="1:23" ht="16.2" thickBot="1" x14ac:dyDescent="0.35">
      <c r="A34" s="2" t="s">
        <v>103</v>
      </c>
      <c r="B34" s="2" t="s">
        <v>373</v>
      </c>
      <c r="C34" s="2" t="s">
        <v>361</v>
      </c>
      <c r="D34" s="35">
        <v>7</v>
      </c>
      <c r="E34" s="13">
        <v>42704</v>
      </c>
      <c r="F34" s="1">
        <v>0.4</v>
      </c>
      <c r="G34" s="66">
        <f t="shared" si="0"/>
        <v>0.4</v>
      </c>
      <c r="J34" s="31">
        <v>14</v>
      </c>
      <c r="K34" s="47">
        <f t="shared" si="1"/>
        <v>3.1159999999999997</v>
      </c>
      <c r="L34" s="12">
        <f t="shared" si="2"/>
        <v>25</v>
      </c>
      <c r="P34" s="45">
        <v>14</v>
      </c>
      <c r="Q34" s="46">
        <v>3.1159999999999997</v>
      </c>
      <c r="R34">
        <v>25</v>
      </c>
    </row>
    <row r="35" spans="1:23" ht="15.6" x14ac:dyDescent="0.3">
      <c r="A35" s="2" t="s">
        <v>104</v>
      </c>
      <c r="B35" s="2" t="s">
        <v>372</v>
      </c>
      <c r="C35" s="2" t="s">
        <v>361</v>
      </c>
      <c r="D35" s="35">
        <v>12</v>
      </c>
      <c r="E35" s="13">
        <v>42706</v>
      </c>
      <c r="F35" s="1">
        <v>4</v>
      </c>
      <c r="G35" s="66">
        <f t="shared" si="0"/>
        <v>4</v>
      </c>
      <c r="J35" s="1" t="s">
        <v>429</v>
      </c>
      <c r="K35" s="43">
        <f>AVERAGE(Βαθμός)</f>
        <v>3.0963687150837997</v>
      </c>
      <c r="L35" s="48">
        <f>SUM(L21:L34)</f>
        <v>358</v>
      </c>
      <c r="P35" s="45" t="s">
        <v>426</v>
      </c>
      <c r="Q35" s="46">
        <v>3.0963687150837975</v>
      </c>
      <c r="R35">
        <v>358</v>
      </c>
    </row>
    <row r="36" spans="1:23" ht="15.6" x14ac:dyDescent="0.3">
      <c r="A36" s="2" t="s">
        <v>105</v>
      </c>
      <c r="B36" s="2" t="s">
        <v>372</v>
      </c>
      <c r="C36" s="2" t="s">
        <v>361</v>
      </c>
      <c r="D36" s="35">
        <v>10</v>
      </c>
      <c r="E36" s="13">
        <v>42711</v>
      </c>
      <c r="F36" s="1">
        <v>2</v>
      </c>
      <c r="G36" s="66">
        <f t="shared" si="0"/>
        <v>2.2000000000000002</v>
      </c>
      <c r="P36"/>
      <c r="Q36"/>
      <c r="R36"/>
    </row>
    <row r="37" spans="1:23" ht="15.6" x14ac:dyDescent="0.3">
      <c r="A37" s="2" t="s">
        <v>11</v>
      </c>
      <c r="B37" s="2" t="s">
        <v>372</v>
      </c>
      <c r="C37" s="2" t="s">
        <v>361</v>
      </c>
      <c r="D37" s="35">
        <v>14</v>
      </c>
      <c r="E37" s="13">
        <v>42701</v>
      </c>
      <c r="F37" s="1">
        <v>0.1</v>
      </c>
      <c r="G37" s="66">
        <f t="shared" si="0"/>
        <v>0.1</v>
      </c>
      <c r="I37" s="41"/>
      <c r="J37" s="20" t="s">
        <v>368</v>
      </c>
      <c r="K37" s="21"/>
      <c r="L37" s="21"/>
      <c r="M37" s="21"/>
      <c r="N37" s="21"/>
      <c r="O37" s="21"/>
      <c r="P37"/>
      <c r="Q37"/>
      <c r="R37"/>
    </row>
    <row r="38" spans="1:23" ht="16.2" thickBot="1" x14ac:dyDescent="0.35">
      <c r="A38" s="2" t="s">
        <v>106</v>
      </c>
      <c r="B38" s="2" t="s">
        <v>370</v>
      </c>
      <c r="C38" s="2" t="s">
        <v>360</v>
      </c>
      <c r="D38" s="35">
        <v>10</v>
      </c>
      <c r="E38" s="13">
        <v>42711</v>
      </c>
      <c r="F38" s="1">
        <v>4</v>
      </c>
      <c r="G38" s="66">
        <f t="shared" si="0"/>
        <v>4</v>
      </c>
      <c r="I38" s="40"/>
      <c r="J38" s="49" t="s">
        <v>407</v>
      </c>
      <c r="K38" s="21"/>
      <c r="L38" s="21"/>
      <c r="M38" s="21"/>
      <c r="N38" s="21"/>
      <c r="P38" s="44" t="s">
        <v>427</v>
      </c>
      <c r="Q38" s="44" t="s">
        <v>430</v>
      </c>
      <c r="R38"/>
      <c r="S38"/>
      <c r="T38" s="50"/>
      <c r="U38" s="50"/>
      <c r="V38" s="50"/>
      <c r="W38" s="50"/>
    </row>
    <row r="39" spans="1:23" ht="15.6" x14ac:dyDescent="0.3">
      <c r="A39" s="2" t="s">
        <v>107</v>
      </c>
      <c r="B39" s="2" t="s">
        <v>372</v>
      </c>
      <c r="C39" s="2" t="s">
        <v>361</v>
      </c>
      <c r="D39" s="35">
        <v>11</v>
      </c>
      <c r="E39" s="13">
        <v>42753</v>
      </c>
      <c r="F39" s="1">
        <v>2.7</v>
      </c>
      <c r="G39" s="66">
        <f t="shared" si="0"/>
        <v>2.9700000000000006</v>
      </c>
      <c r="J39" s="53" t="s">
        <v>375</v>
      </c>
      <c r="K39" s="54" t="s">
        <v>360</v>
      </c>
      <c r="L39" s="54" t="s">
        <v>361</v>
      </c>
      <c r="M39" s="55" t="s">
        <v>431</v>
      </c>
      <c r="P39" s="44" t="s">
        <v>425</v>
      </c>
      <c r="Q39" t="s">
        <v>360</v>
      </c>
      <c r="R39" t="s">
        <v>361</v>
      </c>
      <c r="S39" t="s">
        <v>426</v>
      </c>
    </row>
    <row r="40" spans="1:23" ht="15.6" x14ac:dyDescent="0.3">
      <c r="A40" s="2" t="s">
        <v>108</v>
      </c>
      <c r="B40" s="2" t="s">
        <v>371</v>
      </c>
      <c r="C40" s="2" t="s">
        <v>361</v>
      </c>
      <c r="D40" s="35">
        <v>3</v>
      </c>
      <c r="E40" s="13">
        <v>42718</v>
      </c>
      <c r="F40" s="1">
        <v>3.5</v>
      </c>
      <c r="G40" s="66">
        <f t="shared" si="0"/>
        <v>3.5700000000000003</v>
      </c>
      <c r="J40" s="56" t="s">
        <v>371</v>
      </c>
      <c r="K40" s="43">
        <f t="shared" ref="K40:L44" si="3">AVERAGEIFS(Βαθμός,Έτος,$J40,Φύλο,K$39)</f>
        <v>3.0222222222222226</v>
      </c>
      <c r="L40" s="43">
        <f t="shared" si="3"/>
        <v>2.8250000000000002</v>
      </c>
      <c r="M40" s="43">
        <f>AVERAGEIF(Έτος,J40,Βαθμός)</f>
        <v>2.918421052631579</v>
      </c>
      <c r="P40" s="51" t="s">
        <v>371</v>
      </c>
      <c r="Q40" s="46">
        <v>3.0222222222222226</v>
      </c>
      <c r="R40" s="46">
        <v>2.8250000000000002</v>
      </c>
      <c r="S40" s="46">
        <v>2.9184210526315795</v>
      </c>
    </row>
    <row r="41" spans="1:23" ht="15.6" x14ac:dyDescent="0.3">
      <c r="A41" s="2" t="s">
        <v>109</v>
      </c>
      <c r="B41" s="2" t="s">
        <v>372</v>
      </c>
      <c r="C41" s="2" t="s">
        <v>360</v>
      </c>
      <c r="D41" s="35">
        <v>9</v>
      </c>
      <c r="E41" s="13">
        <v>42723</v>
      </c>
      <c r="F41" s="1">
        <v>3.3</v>
      </c>
      <c r="G41" s="66">
        <f t="shared" si="0"/>
        <v>3.4649999999999999</v>
      </c>
      <c r="J41" s="56" t="s">
        <v>372</v>
      </c>
      <c r="K41" s="52">
        <f t="shared" si="3"/>
        <v>3.2269841269841275</v>
      </c>
      <c r="L41" s="52">
        <f t="shared" si="3"/>
        <v>3.0879999999999996</v>
      </c>
      <c r="M41" s="43">
        <f>AVERAGEIF(Έτος,J41,Βαθμός)</f>
        <v>3.1514492753623187</v>
      </c>
      <c r="P41" s="51" t="s">
        <v>372</v>
      </c>
      <c r="Q41" s="46">
        <v>3.2269841269841275</v>
      </c>
      <c r="R41" s="46">
        <v>3.0879999999999996</v>
      </c>
      <c r="S41" s="46">
        <v>3.1514492753623191</v>
      </c>
    </row>
    <row r="42" spans="1:23" ht="15.6" x14ac:dyDescent="0.3">
      <c r="A42" s="2" t="s">
        <v>110</v>
      </c>
      <c r="B42" s="2" t="s">
        <v>372</v>
      </c>
      <c r="C42" s="2" t="s">
        <v>361</v>
      </c>
      <c r="D42" s="35">
        <v>14</v>
      </c>
      <c r="E42" s="13">
        <v>42701</v>
      </c>
      <c r="F42" s="1">
        <v>4</v>
      </c>
      <c r="G42" s="66">
        <f t="shared" si="0"/>
        <v>4</v>
      </c>
      <c r="J42" s="56" t="s">
        <v>373</v>
      </c>
      <c r="K42" s="52">
        <f t="shared" si="3"/>
        <v>3.1407407407407413</v>
      </c>
      <c r="L42" s="52">
        <f t="shared" si="3"/>
        <v>3.1217391304347823</v>
      </c>
      <c r="M42" s="43">
        <f>AVERAGEIF(Έτος,J42,Βαθμός)</f>
        <v>3.1319999999999997</v>
      </c>
      <c r="P42" s="51" t="s">
        <v>373</v>
      </c>
      <c r="Q42" s="46">
        <v>3.1407407407407413</v>
      </c>
      <c r="R42" s="46">
        <v>3.1217391304347823</v>
      </c>
      <c r="S42" s="46">
        <v>3.1319999999999997</v>
      </c>
    </row>
    <row r="43" spans="1:23" ht="15.6" x14ac:dyDescent="0.3">
      <c r="A43" s="2" t="s">
        <v>111</v>
      </c>
      <c r="B43" s="2" t="s">
        <v>370</v>
      </c>
      <c r="C43" s="2" t="s">
        <v>360</v>
      </c>
      <c r="D43" s="35">
        <v>13</v>
      </c>
      <c r="E43" s="13">
        <v>42716</v>
      </c>
      <c r="F43" s="1">
        <v>4</v>
      </c>
      <c r="G43" s="66">
        <f t="shared" si="0"/>
        <v>4</v>
      </c>
      <c r="J43" s="56" t="s">
        <v>374</v>
      </c>
      <c r="K43" s="52">
        <f t="shared" si="3"/>
        <v>3.2233333333333336</v>
      </c>
      <c r="L43" s="52">
        <f t="shared" si="3"/>
        <v>3.3037037037037034</v>
      </c>
      <c r="M43" s="43">
        <f>AVERAGEIF(Έτος,J43,Βαθμός)</f>
        <v>3.2614035087719295</v>
      </c>
      <c r="P43" s="51" t="s">
        <v>374</v>
      </c>
      <c r="Q43" s="46">
        <v>3.2233333333333336</v>
      </c>
      <c r="R43" s="46">
        <v>3.3037037037037034</v>
      </c>
      <c r="S43" s="46">
        <v>3.2614035087719304</v>
      </c>
    </row>
    <row r="44" spans="1:23" ht="15.6" x14ac:dyDescent="0.3">
      <c r="A44" s="2" t="s">
        <v>112</v>
      </c>
      <c r="B44" s="2" t="s">
        <v>370</v>
      </c>
      <c r="C44" s="2" t="s">
        <v>360</v>
      </c>
      <c r="D44" s="35">
        <v>12</v>
      </c>
      <c r="E44" s="13">
        <v>42706</v>
      </c>
      <c r="F44" s="1">
        <v>1.4</v>
      </c>
      <c r="G44" s="66">
        <f t="shared" si="0"/>
        <v>1.4</v>
      </c>
      <c r="J44" s="56" t="s">
        <v>370</v>
      </c>
      <c r="K44" s="52">
        <f t="shared" si="3"/>
        <v>2.9631578947368418</v>
      </c>
      <c r="L44" s="52">
        <f t="shared" si="3"/>
        <v>2.9081081081081082</v>
      </c>
      <c r="M44" s="43">
        <f>AVERAGEIF(Έτος,J44,Βαθμός)</f>
        <v>2.9360000000000004</v>
      </c>
      <c r="P44" s="51" t="s">
        <v>370</v>
      </c>
      <c r="Q44" s="46">
        <v>2.9631578947368418</v>
      </c>
      <c r="R44" s="46">
        <v>2.9081081081081082</v>
      </c>
      <c r="S44" s="46">
        <v>2.9360000000000004</v>
      </c>
    </row>
    <row r="45" spans="1:23" ht="16.2" thickBot="1" x14ac:dyDescent="0.35">
      <c r="A45" s="2" t="s">
        <v>113</v>
      </c>
      <c r="B45" s="2" t="s">
        <v>372</v>
      </c>
      <c r="C45" s="2" t="s">
        <v>361</v>
      </c>
      <c r="D45" s="35">
        <v>12</v>
      </c>
      <c r="E45" s="13">
        <v>42706</v>
      </c>
      <c r="F45" s="1">
        <v>2</v>
      </c>
      <c r="G45" s="66">
        <f t="shared" si="0"/>
        <v>2.2000000000000002</v>
      </c>
      <c r="J45" s="31" t="s">
        <v>431</v>
      </c>
      <c r="K45" s="43">
        <f>AVERAGEIF(Φύλο,K39,Βαθμός)</f>
        <v>3.1352272727272723</v>
      </c>
      <c r="L45" s="43">
        <f>AVERAGEIF(Φύλο,L39,Βαθμός)</f>
        <v>3.0587912087912104</v>
      </c>
      <c r="M45" s="43">
        <f>AVERAGE(Βαθμός)</f>
        <v>3.0963687150837997</v>
      </c>
      <c r="P45" s="51" t="s">
        <v>426</v>
      </c>
      <c r="Q45" s="46">
        <v>3.1352272727272723</v>
      </c>
      <c r="R45" s="46">
        <v>3.0587912087912086</v>
      </c>
      <c r="S45" s="46">
        <v>3.0963687150837997</v>
      </c>
    </row>
    <row r="46" spans="1:23" ht="15.6" x14ac:dyDescent="0.3">
      <c r="A46" s="2" t="s">
        <v>12</v>
      </c>
      <c r="B46" s="2" t="s">
        <v>372</v>
      </c>
      <c r="C46" s="2" t="s">
        <v>361</v>
      </c>
      <c r="D46" s="35">
        <v>4</v>
      </c>
      <c r="E46" s="13">
        <v>42695</v>
      </c>
      <c r="F46" s="1">
        <v>3.2</v>
      </c>
      <c r="G46" s="66">
        <f t="shared" si="0"/>
        <v>3.3600000000000003</v>
      </c>
      <c r="P46"/>
      <c r="Q46"/>
      <c r="R46"/>
    </row>
    <row r="47" spans="1:23" ht="15.6" x14ac:dyDescent="0.3">
      <c r="A47" s="2" t="s">
        <v>114</v>
      </c>
      <c r="B47" s="2" t="s">
        <v>374</v>
      </c>
      <c r="C47" s="2" t="s">
        <v>360</v>
      </c>
      <c r="D47" s="35">
        <v>14</v>
      </c>
      <c r="E47" s="13">
        <v>42701</v>
      </c>
      <c r="F47" s="1">
        <v>3.2</v>
      </c>
      <c r="G47" s="66">
        <f t="shared" si="0"/>
        <v>3.3600000000000003</v>
      </c>
      <c r="I47" s="40"/>
      <c r="P47"/>
      <c r="Q47"/>
      <c r="R47"/>
    </row>
    <row r="48" spans="1:23" ht="15.6" x14ac:dyDescent="0.3">
      <c r="A48" s="2" t="s">
        <v>115</v>
      </c>
      <c r="B48" s="2" t="s">
        <v>372</v>
      </c>
      <c r="C48" s="2" t="s">
        <v>361</v>
      </c>
      <c r="D48" s="35">
        <v>12</v>
      </c>
      <c r="E48" s="13">
        <v>42706</v>
      </c>
      <c r="F48" s="1">
        <v>3.4</v>
      </c>
      <c r="G48" s="66">
        <f t="shared" si="0"/>
        <v>3.57</v>
      </c>
      <c r="P48"/>
      <c r="Q48"/>
      <c r="R48"/>
    </row>
    <row r="49" spans="1:19" ht="15.6" x14ac:dyDescent="0.3">
      <c r="A49" s="2" t="s">
        <v>116</v>
      </c>
      <c r="B49" s="2" t="s">
        <v>370</v>
      </c>
      <c r="C49" s="2" t="s">
        <v>361</v>
      </c>
      <c r="D49" s="35">
        <v>14</v>
      </c>
      <c r="E49" s="13">
        <v>42701</v>
      </c>
      <c r="F49" s="1">
        <v>2.6</v>
      </c>
      <c r="G49" s="66">
        <f t="shared" si="0"/>
        <v>2.8600000000000003</v>
      </c>
      <c r="I49" s="41"/>
      <c r="P49"/>
      <c r="Q49"/>
      <c r="R49"/>
    </row>
    <row r="50" spans="1:19" ht="15.6" x14ac:dyDescent="0.3">
      <c r="A50" s="2" t="s">
        <v>117</v>
      </c>
      <c r="B50" s="2" t="s">
        <v>371</v>
      </c>
      <c r="C50" s="2" t="s">
        <v>360</v>
      </c>
      <c r="D50" s="35">
        <v>11</v>
      </c>
      <c r="E50" s="13">
        <v>42720</v>
      </c>
      <c r="F50" s="1">
        <v>3</v>
      </c>
      <c r="G50" s="66">
        <f t="shared" si="0"/>
        <v>3.1500000000000004</v>
      </c>
      <c r="P50"/>
      <c r="Q50"/>
      <c r="R50"/>
    </row>
    <row r="51" spans="1:19" ht="15.6" x14ac:dyDescent="0.3">
      <c r="A51" s="2" t="s">
        <v>118</v>
      </c>
      <c r="B51" s="2" t="s">
        <v>374</v>
      </c>
      <c r="C51" s="2" t="s">
        <v>360</v>
      </c>
      <c r="D51" s="35">
        <v>1</v>
      </c>
      <c r="E51" s="13">
        <v>42704</v>
      </c>
      <c r="F51" s="1">
        <v>2.7</v>
      </c>
      <c r="G51" s="66">
        <f t="shared" si="0"/>
        <v>2.9700000000000006</v>
      </c>
      <c r="P51"/>
      <c r="Q51"/>
      <c r="R51"/>
    </row>
    <row r="52" spans="1:19" ht="15.6" x14ac:dyDescent="0.3">
      <c r="A52" s="2" t="s">
        <v>119</v>
      </c>
      <c r="B52" s="2" t="s">
        <v>372</v>
      </c>
      <c r="C52" s="2" t="s">
        <v>361</v>
      </c>
      <c r="D52" s="35">
        <v>6</v>
      </c>
      <c r="E52" s="13">
        <v>42703</v>
      </c>
      <c r="F52" s="1">
        <v>2</v>
      </c>
      <c r="G52" s="66">
        <f t="shared" si="0"/>
        <v>2.2000000000000002</v>
      </c>
      <c r="I52" s="40"/>
      <c r="P52"/>
      <c r="Q52"/>
      <c r="R52"/>
    </row>
    <row r="53" spans="1:19" ht="15.6" x14ac:dyDescent="0.3">
      <c r="A53" s="2" t="s">
        <v>120</v>
      </c>
      <c r="B53" s="2" t="s">
        <v>373</v>
      </c>
      <c r="C53" s="2" t="s">
        <v>360</v>
      </c>
      <c r="D53" s="35">
        <v>5</v>
      </c>
      <c r="E53" s="13">
        <v>42698</v>
      </c>
      <c r="F53" s="1">
        <v>2.8</v>
      </c>
      <c r="G53" s="66">
        <f t="shared" si="0"/>
        <v>3.08</v>
      </c>
      <c r="J53" s="20" t="s">
        <v>380</v>
      </c>
      <c r="P53"/>
      <c r="Q53"/>
      <c r="R53"/>
    </row>
    <row r="54" spans="1:19" x14ac:dyDescent="0.3">
      <c r="A54" s="2" t="s">
        <v>13</v>
      </c>
      <c r="B54" s="2" t="s">
        <v>371</v>
      </c>
      <c r="C54" s="2" t="s">
        <v>360</v>
      </c>
      <c r="D54" s="35">
        <v>4</v>
      </c>
      <c r="E54" s="13">
        <v>42695</v>
      </c>
      <c r="F54" s="1">
        <v>4</v>
      </c>
      <c r="G54" s="66">
        <f t="shared" si="0"/>
        <v>4</v>
      </c>
      <c r="J54" s="67" t="s">
        <v>415</v>
      </c>
      <c r="K54" s="67"/>
      <c r="L54" s="67"/>
      <c r="M54" s="67"/>
      <c r="N54" s="67"/>
      <c r="O54" s="67"/>
      <c r="P54" s="67"/>
      <c r="Q54" s="67"/>
      <c r="R54" s="67"/>
      <c r="S54" s="67"/>
    </row>
    <row r="55" spans="1:19" x14ac:dyDescent="0.3">
      <c r="A55" s="2" t="s">
        <v>121</v>
      </c>
      <c r="B55" s="2" t="s">
        <v>370</v>
      </c>
      <c r="C55" s="2" t="s">
        <v>360</v>
      </c>
      <c r="D55" s="35">
        <v>5</v>
      </c>
      <c r="E55" s="13">
        <v>42698</v>
      </c>
      <c r="F55" s="1">
        <v>2.2999999999999998</v>
      </c>
      <c r="G55" s="66">
        <f t="shared" si="0"/>
        <v>2.5299999999999998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</row>
    <row r="56" spans="1:19" ht="15.6" x14ac:dyDescent="0.3">
      <c r="A56" s="2" t="s">
        <v>122</v>
      </c>
      <c r="B56" s="2" t="s">
        <v>372</v>
      </c>
      <c r="C56" s="2" t="s">
        <v>360</v>
      </c>
      <c r="D56" s="35">
        <v>8</v>
      </c>
      <c r="E56" s="13">
        <v>42708</v>
      </c>
      <c r="F56" s="1">
        <v>3.5</v>
      </c>
      <c r="G56" s="66">
        <f t="shared" si="0"/>
        <v>3.5700000000000003</v>
      </c>
      <c r="J56" t="s">
        <v>417</v>
      </c>
      <c r="K56"/>
      <c r="L56"/>
      <c r="M56"/>
      <c r="N56"/>
      <c r="O56" s="40"/>
      <c r="P56" t="s">
        <v>405</v>
      </c>
      <c r="Q56"/>
      <c r="R56"/>
      <c r="S56"/>
    </row>
    <row r="57" spans="1:19" ht="14.4" thickBot="1" x14ac:dyDescent="0.35">
      <c r="A57" s="2" t="s">
        <v>123</v>
      </c>
      <c r="B57" s="2" t="s">
        <v>372</v>
      </c>
      <c r="C57" s="2" t="s">
        <v>360</v>
      </c>
      <c r="D57" s="35">
        <v>1</v>
      </c>
      <c r="E57" s="13">
        <v>42704</v>
      </c>
      <c r="F57" s="1">
        <v>0.9</v>
      </c>
      <c r="G57" s="66">
        <f t="shared" si="0"/>
        <v>0.9</v>
      </c>
    </row>
    <row r="58" spans="1:19" ht="14.4" thickBot="1" x14ac:dyDescent="0.35">
      <c r="A58" s="2" t="s">
        <v>124</v>
      </c>
      <c r="B58" s="2" t="s">
        <v>373</v>
      </c>
      <c r="C58" s="2" t="s">
        <v>361</v>
      </c>
      <c r="D58" s="35">
        <v>10</v>
      </c>
      <c r="E58" s="13">
        <v>42711</v>
      </c>
      <c r="F58" s="1">
        <v>3.6</v>
      </c>
      <c r="G58" s="66">
        <f t="shared" si="0"/>
        <v>3.6720000000000002</v>
      </c>
      <c r="J58" s="17" t="s">
        <v>1</v>
      </c>
      <c r="K58" s="18" t="s">
        <v>369</v>
      </c>
      <c r="L58" s="8" t="s">
        <v>363</v>
      </c>
      <c r="M58" s="19" t="s">
        <v>362</v>
      </c>
      <c r="P58" s="17" t="s">
        <v>1</v>
      </c>
      <c r="Q58" s="18" t="s">
        <v>369</v>
      </c>
      <c r="R58" s="8" t="s">
        <v>363</v>
      </c>
      <c r="S58" s="19" t="s">
        <v>362</v>
      </c>
    </row>
    <row r="59" spans="1:19" x14ac:dyDescent="0.3">
      <c r="A59" s="2" t="s">
        <v>125</v>
      </c>
      <c r="B59" s="2" t="s">
        <v>373</v>
      </c>
      <c r="C59" s="2" t="s">
        <v>360</v>
      </c>
      <c r="D59" s="35">
        <v>1</v>
      </c>
      <c r="E59" s="13">
        <v>42704</v>
      </c>
      <c r="F59" s="1">
        <v>3.2</v>
      </c>
      <c r="G59" s="66">
        <f t="shared" si="0"/>
        <v>3.3600000000000003</v>
      </c>
      <c r="J59" s="57" t="s">
        <v>126</v>
      </c>
      <c r="K59" s="58" t="str">
        <f>VLOOKUP($J59,$A$2:$F$359,MATCH(K$58,$A$1:$F$1,0))</f>
        <v>4ο έτος</v>
      </c>
      <c r="L59" s="58">
        <f t="shared" ref="L59:M62" si="4">VLOOKUP($J59,$A$2:$F$359,MATCH(L$58,$A$1:$F$1,0))</f>
        <v>3</v>
      </c>
      <c r="M59" s="59">
        <f t="shared" si="4"/>
        <v>8</v>
      </c>
      <c r="P59" s="57" t="s">
        <v>126</v>
      </c>
      <c r="Q59" s="58" t="str">
        <f t="shared" ref="Q59:S62" si="5">INDEX($A$2:$F$359,MATCH($P59,Φοιτητής,0),MATCH(Q$58,$A$1:$F$1,0))</f>
        <v>4ο έτος</v>
      </c>
      <c r="R59" s="58">
        <f t="shared" si="5"/>
        <v>3</v>
      </c>
      <c r="S59" s="59">
        <f t="shared" si="5"/>
        <v>8</v>
      </c>
    </row>
    <row r="60" spans="1:19" x14ac:dyDescent="0.3">
      <c r="A60" s="2" t="s">
        <v>126</v>
      </c>
      <c r="B60" s="2" t="s">
        <v>374</v>
      </c>
      <c r="C60" s="2" t="s">
        <v>360</v>
      </c>
      <c r="D60" s="35">
        <v>8</v>
      </c>
      <c r="E60" s="13">
        <v>42708</v>
      </c>
      <c r="F60" s="1">
        <v>3</v>
      </c>
      <c r="G60" s="66">
        <f t="shared" si="0"/>
        <v>3.1500000000000004</v>
      </c>
      <c r="J60" s="15" t="s">
        <v>167</v>
      </c>
      <c r="K60" s="1" t="str">
        <f t="shared" ref="K60:K62" si="6">VLOOKUP($J60,$A$2:$F$359,MATCH(K$58,$A$1:$F$1,0))</f>
        <v>3ο έτος</v>
      </c>
      <c r="L60" s="1">
        <f t="shared" si="4"/>
        <v>1.4</v>
      </c>
      <c r="M60" s="5">
        <f t="shared" si="4"/>
        <v>7</v>
      </c>
      <c r="P60" s="15" t="s">
        <v>167</v>
      </c>
      <c r="Q60" s="1" t="str">
        <f t="shared" si="5"/>
        <v>3ο έτος</v>
      </c>
      <c r="R60" s="1">
        <f t="shared" si="5"/>
        <v>1.4</v>
      </c>
      <c r="S60" s="5">
        <f t="shared" si="5"/>
        <v>7</v>
      </c>
    </row>
    <row r="61" spans="1:19" ht="15.6" x14ac:dyDescent="0.3">
      <c r="A61" s="2" t="s">
        <v>127</v>
      </c>
      <c r="B61" s="2" t="s">
        <v>372</v>
      </c>
      <c r="C61" s="2" t="s">
        <v>360</v>
      </c>
      <c r="D61" s="35">
        <v>9</v>
      </c>
      <c r="E61" s="13">
        <v>42723</v>
      </c>
      <c r="F61" s="1">
        <v>3</v>
      </c>
      <c r="G61" s="66">
        <f t="shared" si="0"/>
        <v>3.1500000000000004</v>
      </c>
      <c r="I61" s="41"/>
      <c r="J61" s="15" t="s">
        <v>23</v>
      </c>
      <c r="K61" s="1" t="str">
        <f t="shared" si="6"/>
        <v>πτυχίο</v>
      </c>
      <c r="L61" s="1">
        <f t="shared" si="4"/>
        <v>3.8</v>
      </c>
      <c r="M61" s="5">
        <f t="shared" si="4"/>
        <v>10</v>
      </c>
      <c r="P61" s="15" t="s">
        <v>23</v>
      </c>
      <c r="Q61" s="1" t="str">
        <f t="shared" si="5"/>
        <v>πτυχίο</v>
      </c>
      <c r="R61" s="1">
        <f t="shared" si="5"/>
        <v>3.8</v>
      </c>
      <c r="S61" s="5">
        <f t="shared" si="5"/>
        <v>10</v>
      </c>
    </row>
    <row r="62" spans="1:19" ht="14.4" thickBot="1" x14ac:dyDescent="0.35">
      <c r="A62" s="2" t="s">
        <v>128</v>
      </c>
      <c r="B62" s="2" t="s">
        <v>371</v>
      </c>
      <c r="C62" s="2" t="s">
        <v>361</v>
      </c>
      <c r="D62" s="35">
        <v>4</v>
      </c>
      <c r="E62" s="13">
        <v>42695</v>
      </c>
      <c r="F62" s="1">
        <v>2.9</v>
      </c>
      <c r="G62" s="66">
        <f t="shared" si="0"/>
        <v>3.19</v>
      </c>
      <c r="J62" s="16" t="s">
        <v>239</v>
      </c>
      <c r="K62" s="6" t="str">
        <f t="shared" si="6"/>
        <v>4ο έτος</v>
      </c>
      <c r="L62" s="6">
        <f t="shared" si="4"/>
        <v>3</v>
      </c>
      <c r="M62" s="7">
        <f t="shared" si="4"/>
        <v>13</v>
      </c>
      <c r="P62" s="16" t="s">
        <v>239</v>
      </c>
      <c r="Q62" s="6" t="str">
        <f t="shared" si="5"/>
        <v>4ο έτος</v>
      </c>
      <c r="R62" s="6">
        <f t="shared" si="5"/>
        <v>3</v>
      </c>
      <c r="S62" s="7">
        <f t="shared" si="5"/>
        <v>13</v>
      </c>
    </row>
    <row r="63" spans="1:19" x14ac:dyDescent="0.3">
      <c r="A63" s="2" t="s">
        <v>14</v>
      </c>
      <c r="B63" s="2" t="s">
        <v>372</v>
      </c>
      <c r="C63" s="2" t="s">
        <v>361</v>
      </c>
      <c r="D63" s="35">
        <v>12</v>
      </c>
      <c r="E63" s="13">
        <v>42706</v>
      </c>
      <c r="F63" s="1">
        <v>4</v>
      </c>
      <c r="G63" s="66">
        <f t="shared" si="0"/>
        <v>4</v>
      </c>
      <c r="I63" s="40"/>
    </row>
    <row r="64" spans="1:19" x14ac:dyDescent="0.3">
      <c r="A64" s="2" t="s">
        <v>129</v>
      </c>
      <c r="B64" s="2" t="s">
        <v>372</v>
      </c>
      <c r="C64" s="2" t="s">
        <v>360</v>
      </c>
      <c r="D64" s="35">
        <v>14</v>
      </c>
      <c r="E64" s="13">
        <v>42701</v>
      </c>
      <c r="F64" s="1">
        <v>4</v>
      </c>
      <c r="G64" s="66">
        <f t="shared" si="0"/>
        <v>4</v>
      </c>
      <c r="I64" s="40"/>
    </row>
    <row r="65" spans="1:20" ht="15.6" x14ac:dyDescent="0.3">
      <c r="A65" s="2" t="s">
        <v>130</v>
      </c>
      <c r="B65" s="2" t="s">
        <v>374</v>
      </c>
      <c r="C65" s="2" t="s">
        <v>360</v>
      </c>
      <c r="D65" s="35">
        <v>6</v>
      </c>
      <c r="E65" s="13">
        <v>42703</v>
      </c>
      <c r="F65" s="1">
        <v>4</v>
      </c>
      <c r="G65" s="66">
        <f t="shared" si="0"/>
        <v>4</v>
      </c>
      <c r="I65" s="40"/>
      <c r="J65" s="20" t="s">
        <v>401</v>
      </c>
    </row>
    <row r="66" spans="1:20" ht="15.6" x14ac:dyDescent="0.3">
      <c r="A66" s="2" t="s">
        <v>131</v>
      </c>
      <c r="B66" s="2" t="s">
        <v>370</v>
      </c>
      <c r="C66" s="2" t="s">
        <v>361</v>
      </c>
      <c r="D66" s="35">
        <v>2</v>
      </c>
      <c r="E66" s="13">
        <v>42704</v>
      </c>
      <c r="F66" s="1">
        <v>3.9</v>
      </c>
      <c r="G66" s="66">
        <f t="shared" si="0"/>
        <v>3.9779999999999998</v>
      </c>
      <c r="J66" s="21"/>
    </row>
    <row r="67" spans="1:20" ht="15.6" x14ac:dyDescent="0.3">
      <c r="A67" s="2" t="s">
        <v>132</v>
      </c>
      <c r="B67" s="2" t="s">
        <v>372</v>
      </c>
      <c r="C67" s="2" t="s">
        <v>361</v>
      </c>
      <c r="D67" s="35">
        <v>2</v>
      </c>
      <c r="E67" s="13">
        <v>42704</v>
      </c>
      <c r="F67" s="1">
        <v>3.5</v>
      </c>
      <c r="G67" s="66">
        <f t="shared" ref="G67:G130" si="7">IF(F67*(1+VLOOKUP(F67,$K$93:$L$96,2,TRUE))&gt;4,4,F67*(1+VLOOKUP(F67,$K$93:$L$96,2,TRUE)))</f>
        <v>3.5700000000000003</v>
      </c>
      <c r="J67" s="21" t="s">
        <v>403</v>
      </c>
    </row>
    <row r="68" spans="1:20" ht="15.6" x14ac:dyDescent="0.3">
      <c r="A68" s="2" t="s">
        <v>133</v>
      </c>
      <c r="B68" s="2" t="s">
        <v>370</v>
      </c>
      <c r="C68" s="2" t="s">
        <v>361</v>
      </c>
      <c r="D68" s="35">
        <v>10</v>
      </c>
      <c r="E68" s="13">
        <v>42711</v>
      </c>
      <c r="F68" s="1">
        <v>3</v>
      </c>
      <c r="G68" s="66">
        <f t="shared" si="7"/>
        <v>3.1500000000000004</v>
      </c>
      <c r="I68" s="41"/>
      <c r="J68" t="s">
        <v>421</v>
      </c>
    </row>
    <row r="69" spans="1:20" ht="13.8" customHeight="1" x14ac:dyDescent="0.3">
      <c r="A69" s="2" t="s">
        <v>134</v>
      </c>
      <c r="B69" s="2" t="s">
        <v>370</v>
      </c>
      <c r="C69" s="2" t="s">
        <v>361</v>
      </c>
      <c r="D69" s="35">
        <v>6</v>
      </c>
      <c r="E69" s="13">
        <v>42703</v>
      </c>
      <c r="F69" s="1">
        <v>3.4</v>
      </c>
      <c r="G69" s="66">
        <f t="shared" si="7"/>
        <v>3.57</v>
      </c>
      <c r="J69" s="9">
        <f>MAX(K21:K34)</f>
        <v>3.4416666666666664</v>
      </c>
      <c r="K69" s="1">
        <f>INDEX(J21:J34,MATCH(J69,K21:K34,0))</f>
        <v>3</v>
      </c>
      <c r="L69" s="1" t="str">
        <f>INDEX(S2:S15,MATCH(K69,T2:T15,0))</f>
        <v>Εκπαιδευτής 9</v>
      </c>
    </row>
    <row r="70" spans="1:20" ht="17.25" customHeight="1" x14ac:dyDescent="0.3">
      <c r="A70" s="2" t="s">
        <v>15</v>
      </c>
      <c r="B70" s="2" t="s">
        <v>371</v>
      </c>
      <c r="C70" s="2" t="s">
        <v>361</v>
      </c>
      <c r="D70" s="35">
        <v>10</v>
      </c>
      <c r="E70" s="13">
        <v>42711</v>
      </c>
      <c r="F70" s="1">
        <v>0.3</v>
      </c>
      <c r="G70" s="66">
        <f t="shared" si="7"/>
        <v>0.3</v>
      </c>
    </row>
    <row r="71" spans="1:20" x14ac:dyDescent="0.3">
      <c r="A71" s="2" t="s">
        <v>135</v>
      </c>
      <c r="B71" s="2" t="s">
        <v>372</v>
      </c>
      <c r="C71" s="2" t="s">
        <v>361</v>
      </c>
      <c r="D71" s="35">
        <v>14</v>
      </c>
      <c r="E71" s="13">
        <v>42701</v>
      </c>
      <c r="F71" s="1">
        <v>3.5</v>
      </c>
      <c r="G71" s="66">
        <f t="shared" si="7"/>
        <v>3.5700000000000003</v>
      </c>
    </row>
    <row r="72" spans="1:20" ht="13.8" customHeight="1" x14ac:dyDescent="0.3">
      <c r="A72" s="2" t="s">
        <v>136</v>
      </c>
      <c r="B72" s="2" t="s">
        <v>371</v>
      </c>
      <c r="C72" s="2" t="s">
        <v>361</v>
      </c>
      <c r="D72" s="35">
        <v>13</v>
      </c>
      <c r="E72" s="13">
        <v>42716</v>
      </c>
      <c r="F72" s="1">
        <v>3.9</v>
      </c>
      <c r="G72" s="66">
        <f t="shared" si="7"/>
        <v>3.9779999999999998</v>
      </c>
      <c r="J72" s="20" t="s">
        <v>402</v>
      </c>
      <c r="K72" s="21"/>
      <c r="M72" s="21"/>
      <c r="N72" s="21"/>
      <c r="O72" s="21"/>
      <c r="P72" s="21"/>
      <c r="Q72" s="21"/>
      <c r="R72" s="21"/>
      <c r="S72" s="21"/>
    </row>
    <row r="73" spans="1:20" x14ac:dyDescent="0.3">
      <c r="A73" s="2" t="s">
        <v>137</v>
      </c>
      <c r="B73" s="2" t="s">
        <v>370</v>
      </c>
      <c r="C73" s="2" t="s">
        <v>360</v>
      </c>
      <c r="D73" s="35">
        <v>8</v>
      </c>
      <c r="E73" s="13">
        <v>42708</v>
      </c>
      <c r="F73" s="1">
        <v>3</v>
      </c>
      <c r="G73" s="66">
        <f t="shared" si="7"/>
        <v>3.1500000000000004</v>
      </c>
      <c r="J73" s="68" t="s">
        <v>382</v>
      </c>
      <c r="K73" s="68"/>
      <c r="L73" s="68"/>
      <c r="M73" s="68"/>
      <c r="N73" s="68"/>
      <c r="O73" s="68"/>
      <c r="P73" s="68"/>
      <c r="Q73" s="68"/>
      <c r="R73" s="68"/>
      <c r="S73" s="68"/>
      <c r="T73" s="68"/>
    </row>
    <row r="74" spans="1:20" x14ac:dyDescent="0.3">
      <c r="A74" s="2" t="s">
        <v>138</v>
      </c>
      <c r="B74" s="2" t="s">
        <v>374</v>
      </c>
      <c r="C74" s="2" t="s">
        <v>360</v>
      </c>
      <c r="D74" s="35">
        <v>4</v>
      </c>
      <c r="E74" s="13">
        <v>42695</v>
      </c>
      <c r="F74" s="1">
        <v>1</v>
      </c>
      <c r="G74" s="66">
        <f t="shared" si="7"/>
        <v>1</v>
      </c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</row>
    <row r="75" spans="1:20" ht="14.4" thickBot="1" x14ac:dyDescent="0.35">
      <c r="A75" s="2" t="s">
        <v>16</v>
      </c>
      <c r="B75" s="2" t="s">
        <v>370</v>
      </c>
      <c r="C75" s="2" t="s">
        <v>360</v>
      </c>
      <c r="D75" s="35">
        <v>14</v>
      </c>
      <c r="E75" s="13">
        <v>42701</v>
      </c>
      <c r="F75" s="1">
        <v>3</v>
      </c>
      <c r="G75" s="66">
        <f t="shared" si="7"/>
        <v>3.1500000000000004</v>
      </c>
      <c r="K75" s="23">
        <v>0.1</v>
      </c>
      <c r="L75" s="23">
        <v>0.2</v>
      </c>
      <c r="M75" s="23">
        <v>0.2</v>
      </c>
    </row>
    <row r="76" spans="1:20" ht="15.6" x14ac:dyDescent="0.3">
      <c r="A76" s="2" t="s">
        <v>139</v>
      </c>
      <c r="B76" s="2" t="s">
        <v>372</v>
      </c>
      <c r="C76" s="2" t="s">
        <v>360</v>
      </c>
      <c r="D76" s="35">
        <v>4</v>
      </c>
      <c r="E76" s="13">
        <v>42695</v>
      </c>
      <c r="F76" s="1">
        <v>4</v>
      </c>
      <c r="G76" s="66">
        <f t="shared" si="7"/>
        <v>4</v>
      </c>
      <c r="J76" s="69" t="s">
        <v>381</v>
      </c>
      <c r="K76" s="69" t="s">
        <v>384</v>
      </c>
      <c r="L76" s="71" t="s">
        <v>419</v>
      </c>
      <c r="M76" s="71" t="s">
        <v>383</v>
      </c>
      <c r="P76" s="63" t="s">
        <v>432</v>
      </c>
      <c r="Q76" s="63" t="s">
        <v>434</v>
      </c>
    </row>
    <row r="77" spans="1:20" ht="16.5" customHeight="1" thickBot="1" x14ac:dyDescent="0.35">
      <c r="A77" s="2" t="s">
        <v>140</v>
      </c>
      <c r="B77" s="2" t="s">
        <v>372</v>
      </c>
      <c r="C77" s="2" t="s">
        <v>360</v>
      </c>
      <c r="D77" s="35">
        <v>5</v>
      </c>
      <c r="E77" s="13">
        <v>42698</v>
      </c>
      <c r="F77" s="1">
        <v>3.4</v>
      </c>
      <c r="G77" s="66">
        <f t="shared" si="7"/>
        <v>3.57</v>
      </c>
      <c r="J77" s="70"/>
      <c r="K77" s="70"/>
      <c r="L77" s="72"/>
      <c r="M77" s="72"/>
      <c r="P77">
        <v>0.5</v>
      </c>
      <c r="Q77">
        <v>11</v>
      </c>
    </row>
    <row r="78" spans="1:20" ht="12.75" customHeight="1" x14ac:dyDescent="0.3">
      <c r="A78" s="2" t="s">
        <v>141</v>
      </c>
      <c r="B78" s="2" t="s">
        <v>370</v>
      </c>
      <c r="C78" s="2" t="s">
        <v>361</v>
      </c>
      <c r="D78" s="35">
        <v>2</v>
      </c>
      <c r="E78" s="13">
        <v>42704</v>
      </c>
      <c r="F78" s="1">
        <v>3.3</v>
      </c>
      <c r="G78" s="66">
        <f t="shared" si="7"/>
        <v>3.4649999999999999</v>
      </c>
      <c r="J78" s="12">
        <v>0.5</v>
      </c>
      <c r="K78" s="12">
        <f t="array" ref="K78:K85">FREQUENCY(F2:F359,J78:J84)</f>
        <v>11</v>
      </c>
      <c r="L78" s="60">
        <f>K78/$K$86</f>
        <v>3.0726256983240222E-2</v>
      </c>
      <c r="M78" s="61">
        <f>SUM($L$78:L78)</f>
        <v>3.0726256983240222E-2</v>
      </c>
      <c r="P78">
        <v>1</v>
      </c>
      <c r="Q78">
        <v>7</v>
      </c>
    </row>
    <row r="79" spans="1:20" ht="15.6" x14ac:dyDescent="0.3">
      <c r="A79" s="2" t="s">
        <v>142</v>
      </c>
      <c r="B79" s="2" t="s">
        <v>371</v>
      </c>
      <c r="C79" s="2" t="s">
        <v>360</v>
      </c>
      <c r="D79" s="35">
        <v>7</v>
      </c>
      <c r="E79" s="13">
        <v>42704</v>
      </c>
      <c r="F79" s="1">
        <v>3.9</v>
      </c>
      <c r="G79" s="66">
        <f t="shared" si="7"/>
        <v>3.9779999999999998</v>
      </c>
      <c r="J79" s="10">
        <v>1</v>
      </c>
      <c r="K79" s="10">
        <v>7</v>
      </c>
      <c r="L79" s="60">
        <f t="shared" ref="L79:L85" si="8">K79/$K$86</f>
        <v>1.9553072625698324E-2</v>
      </c>
      <c r="M79" s="61">
        <f>SUM($L$78:L79)</f>
        <v>5.027932960893855E-2</v>
      </c>
      <c r="P79">
        <v>1.5</v>
      </c>
      <c r="Q79">
        <v>14</v>
      </c>
    </row>
    <row r="80" spans="1:20" ht="15.6" x14ac:dyDescent="0.3">
      <c r="A80" s="2" t="s">
        <v>143</v>
      </c>
      <c r="B80" s="2" t="s">
        <v>372</v>
      </c>
      <c r="C80" s="2" t="s">
        <v>361</v>
      </c>
      <c r="D80" s="35">
        <v>11</v>
      </c>
      <c r="E80" s="13">
        <v>42720</v>
      </c>
      <c r="F80" s="1">
        <v>3.3</v>
      </c>
      <c r="G80" s="66">
        <f t="shared" si="7"/>
        <v>3.4649999999999999</v>
      </c>
      <c r="J80" s="12">
        <v>1.5</v>
      </c>
      <c r="K80" s="10">
        <v>14</v>
      </c>
      <c r="L80" s="60">
        <f t="shared" si="8"/>
        <v>3.9106145251396648E-2</v>
      </c>
      <c r="M80" s="61">
        <f>SUM($L$78:L80)</f>
        <v>8.9385474860335198E-2</v>
      </c>
      <c r="P80">
        <v>2</v>
      </c>
      <c r="Q80">
        <v>19</v>
      </c>
    </row>
    <row r="81" spans="1:20" ht="15.6" x14ac:dyDescent="0.3">
      <c r="A81" s="2" t="s">
        <v>144</v>
      </c>
      <c r="B81" s="2" t="s">
        <v>372</v>
      </c>
      <c r="C81" s="2" t="s">
        <v>360</v>
      </c>
      <c r="D81" s="35">
        <v>2</v>
      </c>
      <c r="E81" s="13">
        <v>42704</v>
      </c>
      <c r="F81" s="1">
        <v>4</v>
      </c>
      <c r="G81" s="66">
        <f t="shared" si="7"/>
        <v>4</v>
      </c>
      <c r="J81" s="10">
        <v>2</v>
      </c>
      <c r="K81" s="10">
        <v>19</v>
      </c>
      <c r="L81" s="60">
        <f t="shared" si="8"/>
        <v>5.3072625698324022E-2</v>
      </c>
      <c r="M81" s="61">
        <f>SUM($L$78:L81)</f>
        <v>0.14245810055865921</v>
      </c>
      <c r="P81">
        <v>2.5</v>
      </c>
      <c r="Q81">
        <v>34</v>
      </c>
    </row>
    <row r="82" spans="1:20" ht="15.6" x14ac:dyDescent="0.3">
      <c r="A82" s="2" t="s">
        <v>145</v>
      </c>
      <c r="B82" s="2" t="s">
        <v>372</v>
      </c>
      <c r="C82" s="2" t="s">
        <v>361</v>
      </c>
      <c r="D82" s="35">
        <v>2</v>
      </c>
      <c r="E82" s="13">
        <v>42704</v>
      </c>
      <c r="F82" s="1">
        <v>4</v>
      </c>
      <c r="G82" s="66">
        <f t="shared" si="7"/>
        <v>4</v>
      </c>
      <c r="I82" s="41"/>
      <c r="J82" s="12">
        <v>2.5</v>
      </c>
      <c r="K82" s="10">
        <v>34</v>
      </c>
      <c r="L82" s="60">
        <f t="shared" si="8"/>
        <v>9.4972067039106142E-2</v>
      </c>
      <c r="M82" s="61">
        <f>SUM($L$78:L82)</f>
        <v>0.23743016759776536</v>
      </c>
      <c r="P82">
        <v>3</v>
      </c>
      <c r="Q82">
        <v>61</v>
      </c>
    </row>
    <row r="83" spans="1:20" ht="17.25" customHeight="1" x14ac:dyDescent="0.3">
      <c r="A83" s="2" t="s">
        <v>2</v>
      </c>
      <c r="B83" s="2" t="s">
        <v>372</v>
      </c>
      <c r="C83" s="2" t="s">
        <v>361</v>
      </c>
      <c r="D83" s="35">
        <v>4</v>
      </c>
      <c r="E83" s="13">
        <v>42695</v>
      </c>
      <c r="F83" s="1">
        <v>4</v>
      </c>
      <c r="G83" s="66">
        <f t="shared" si="7"/>
        <v>4</v>
      </c>
      <c r="I83" s="40"/>
      <c r="J83" s="10">
        <v>3</v>
      </c>
      <c r="K83" s="11">
        <v>61</v>
      </c>
      <c r="L83" s="60">
        <f t="shared" si="8"/>
        <v>0.17039106145251395</v>
      </c>
      <c r="M83" s="61">
        <f>SUM($L$78:L83)</f>
        <v>0.40782122905027929</v>
      </c>
      <c r="P83">
        <v>3.5</v>
      </c>
      <c r="Q83">
        <v>80</v>
      </c>
    </row>
    <row r="84" spans="1:20" ht="13.8" customHeight="1" thickBot="1" x14ac:dyDescent="0.35">
      <c r="A84" s="2" t="s">
        <v>146</v>
      </c>
      <c r="B84" s="2" t="s">
        <v>372</v>
      </c>
      <c r="C84" s="2" t="s">
        <v>360</v>
      </c>
      <c r="D84" s="35">
        <v>2</v>
      </c>
      <c r="E84" s="13">
        <v>42704</v>
      </c>
      <c r="F84" s="1">
        <v>4</v>
      </c>
      <c r="G84" s="66">
        <f t="shared" si="7"/>
        <v>4</v>
      </c>
      <c r="J84" s="12">
        <v>3.5</v>
      </c>
      <c r="K84" s="1">
        <v>80</v>
      </c>
      <c r="L84" s="60">
        <f t="shared" si="8"/>
        <v>0.22346368715083798</v>
      </c>
      <c r="M84" s="61">
        <f>SUM($L$78:L84)</f>
        <v>0.63128491620111726</v>
      </c>
      <c r="P84" s="62" t="s">
        <v>433</v>
      </c>
      <c r="Q84" s="62">
        <v>132</v>
      </c>
    </row>
    <row r="85" spans="1:20" ht="15.75" customHeight="1" x14ac:dyDescent="0.3">
      <c r="A85" s="2" t="s">
        <v>147</v>
      </c>
      <c r="B85" s="2" t="s">
        <v>370</v>
      </c>
      <c r="C85" s="2" t="s">
        <v>361</v>
      </c>
      <c r="D85" s="35">
        <v>11</v>
      </c>
      <c r="E85" s="13">
        <v>42720</v>
      </c>
      <c r="F85" s="1">
        <v>3.5</v>
      </c>
      <c r="G85" s="66">
        <f t="shared" si="7"/>
        <v>3.5700000000000003</v>
      </c>
      <c r="I85" s="40"/>
      <c r="J85" s="10">
        <v>4</v>
      </c>
      <c r="K85" s="1">
        <v>132</v>
      </c>
      <c r="L85" s="60">
        <f t="shared" si="8"/>
        <v>0.36871508379888268</v>
      </c>
      <c r="M85" s="61">
        <f>SUM($L$78:L85)</f>
        <v>1</v>
      </c>
    </row>
    <row r="86" spans="1:20" ht="15.6" x14ac:dyDescent="0.3">
      <c r="A86" s="2" t="s">
        <v>148</v>
      </c>
      <c r="B86" s="2" t="s">
        <v>372</v>
      </c>
      <c r="C86" s="2" t="s">
        <v>360</v>
      </c>
      <c r="D86" s="35">
        <v>4</v>
      </c>
      <c r="E86" s="13">
        <v>42695</v>
      </c>
      <c r="F86" s="1">
        <v>0</v>
      </c>
      <c r="G86" s="66">
        <f t="shared" si="7"/>
        <v>0</v>
      </c>
      <c r="J86" s="20" t="s">
        <v>408</v>
      </c>
      <c r="K86" s="1">
        <f>SUM(K78:K85)</f>
        <v>358</v>
      </c>
    </row>
    <row r="87" spans="1:20" x14ac:dyDescent="0.3">
      <c r="A87" s="2" t="s">
        <v>149</v>
      </c>
      <c r="B87" s="2" t="s">
        <v>372</v>
      </c>
      <c r="C87" s="2" t="s">
        <v>361</v>
      </c>
      <c r="D87" s="35">
        <v>1</v>
      </c>
      <c r="E87" s="13">
        <v>42704</v>
      </c>
      <c r="F87" s="1">
        <v>3.6</v>
      </c>
      <c r="G87" s="66">
        <f t="shared" si="7"/>
        <v>3.6720000000000002</v>
      </c>
      <c r="J87" s="73" t="s">
        <v>422</v>
      </c>
      <c r="K87" s="73"/>
      <c r="L87" s="73"/>
      <c r="M87" s="73"/>
      <c r="N87" s="73"/>
      <c r="O87" s="73"/>
      <c r="P87" s="73"/>
      <c r="Q87" s="73"/>
      <c r="R87" s="73"/>
      <c r="S87" s="73"/>
      <c r="T87" s="73"/>
    </row>
    <row r="88" spans="1:20" x14ac:dyDescent="0.3">
      <c r="A88" s="2" t="s">
        <v>150</v>
      </c>
      <c r="B88" s="2" t="s">
        <v>372</v>
      </c>
      <c r="C88" s="2" t="s">
        <v>360</v>
      </c>
      <c r="D88" s="35">
        <v>6</v>
      </c>
      <c r="E88" s="13">
        <v>42703</v>
      </c>
      <c r="F88" s="1">
        <v>2.7</v>
      </c>
      <c r="G88" s="66">
        <f t="shared" si="7"/>
        <v>2.9700000000000006</v>
      </c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</row>
    <row r="89" spans="1:20" ht="12.75" customHeight="1" x14ac:dyDescent="0.3">
      <c r="A89" s="2" t="s">
        <v>151</v>
      </c>
      <c r="B89" s="2" t="s">
        <v>373</v>
      </c>
      <c r="C89" s="2" t="s">
        <v>360</v>
      </c>
      <c r="D89" s="35">
        <v>7</v>
      </c>
      <c r="E89" s="13">
        <v>42704</v>
      </c>
      <c r="F89" s="1">
        <v>4</v>
      </c>
      <c r="G89" s="66">
        <f t="shared" si="7"/>
        <v>4</v>
      </c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</row>
    <row r="90" spans="1:20" ht="12.75" customHeight="1" x14ac:dyDescent="0.3">
      <c r="A90" s="2" t="s">
        <v>152</v>
      </c>
      <c r="B90" s="2" t="s">
        <v>372</v>
      </c>
      <c r="C90" s="2" t="s">
        <v>361</v>
      </c>
      <c r="D90" s="35">
        <v>10</v>
      </c>
      <c r="E90" s="13">
        <v>42711</v>
      </c>
      <c r="F90" s="1">
        <v>1.5</v>
      </c>
      <c r="G90" s="66">
        <f t="shared" si="7"/>
        <v>1.5</v>
      </c>
    </row>
    <row r="91" spans="1:20" x14ac:dyDescent="0.3">
      <c r="A91" s="2" t="s">
        <v>153</v>
      </c>
      <c r="B91" s="2" t="s">
        <v>370</v>
      </c>
      <c r="C91" s="2" t="s">
        <v>360</v>
      </c>
      <c r="D91" s="35">
        <v>1</v>
      </c>
      <c r="E91" s="13">
        <v>42704</v>
      </c>
      <c r="F91" s="1">
        <v>4</v>
      </c>
      <c r="G91" s="66">
        <f t="shared" si="7"/>
        <v>4</v>
      </c>
    </row>
    <row r="92" spans="1:20" ht="15.6" x14ac:dyDescent="0.3">
      <c r="A92" s="2" t="s">
        <v>17</v>
      </c>
      <c r="B92" s="2" t="s">
        <v>372</v>
      </c>
      <c r="C92" s="2" t="s">
        <v>360</v>
      </c>
      <c r="D92" s="35">
        <v>4</v>
      </c>
      <c r="E92" s="13">
        <v>42695</v>
      </c>
      <c r="F92" s="1">
        <v>3.7</v>
      </c>
      <c r="G92" s="66">
        <f t="shared" si="7"/>
        <v>3.7740000000000005</v>
      </c>
      <c r="J92" s="4" t="s">
        <v>409</v>
      </c>
      <c r="K92" s="4"/>
      <c r="L92" s="4" t="s">
        <v>410</v>
      </c>
      <c r="M92" s="21"/>
      <c r="N92" s="21"/>
      <c r="O92" s="21"/>
      <c r="P92" s="21"/>
      <c r="Q92" s="21"/>
      <c r="R92" s="21"/>
      <c r="S92" s="21"/>
    </row>
    <row r="93" spans="1:20" ht="15.6" x14ac:dyDescent="0.3">
      <c r="A93" s="2" t="s">
        <v>154</v>
      </c>
      <c r="B93" s="2" t="s">
        <v>374</v>
      </c>
      <c r="C93" s="2" t="s">
        <v>361</v>
      </c>
      <c r="D93" s="35">
        <v>12</v>
      </c>
      <c r="E93" s="13">
        <v>42706</v>
      </c>
      <c r="F93" s="1">
        <v>3.5</v>
      </c>
      <c r="G93" s="66">
        <f t="shared" si="7"/>
        <v>3.5700000000000003</v>
      </c>
      <c r="J93" s="4" t="s">
        <v>412</v>
      </c>
      <c r="K93" s="64">
        <v>0</v>
      </c>
      <c r="L93" s="36">
        <v>0</v>
      </c>
      <c r="M93" s="33"/>
      <c r="N93" s="33"/>
      <c r="O93" s="33"/>
      <c r="P93" s="33"/>
      <c r="Q93" s="33"/>
      <c r="R93" s="33"/>
      <c r="S93" s="33"/>
      <c r="T93" s="33"/>
    </row>
    <row r="94" spans="1:20" ht="15.6" x14ac:dyDescent="0.3">
      <c r="A94" s="2" t="s">
        <v>155</v>
      </c>
      <c r="B94" s="2" t="s">
        <v>372</v>
      </c>
      <c r="C94" s="2" t="s">
        <v>361</v>
      </c>
      <c r="D94" s="35">
        <v>10</v>
      </c>
      <c r="E94" s="13">
        <v>42711</v>
      </c>
      <c r="F94" s="1">
        <v>3.8</v>
      </c>
      <c r="G94" s="66">
        <f t="shared" si="7"/>
        <v>3.8759999999999999</v>
      </c>
      <c r="J94" s="37" t="s">
        <v>411</v>
      </c>
      <c r="K94" s="64">
        <v>2</v>
      </c>
      <c r="L94" s="36">
        <v>0.1</v>
      </c>
      <c r="M94" s="33"/>
      <c r="N94" s="33"/>
      <c r="O94" s="33"/>
      <c r="P94" s="33"/>
      <c r="Q94" s="33"/>
      <c r="R94" s="33"/>
      <c r="S94" s="33"/>
      <c r="T94" s="33"/>
    </row>
    <row r="95" spans="1:20" x14ac:dyDescent="0.3">
      <c r="A95" s="2" t="s">
        <v>156</v>
      </c>
      <c r="B95" s="2" t="s">
        <v>373</v>
      </c>
      <c r="C95" s="2" t="s">
        <v>361</v>
      </c>
      <c r="D95" s="35">
        <v>11</v>
      </c>
      <c r="E95" s="13">
        <v>42720</v>
      </c>
      <c r="F95" s="1">
        <v>3.9</v>
      </c>
      <c r="G95" s="66">
        <f t="shared" si="7"/>
        <v>3.9779999999999998</v>
      </c>
      <c r="J95" s="38" t="s">
        <v>413</v>
      </c>
      <c r="K95" s="65">
        <v>3</v>
      </c>
      <c r="L95" s="39">
        <v>0.05</v>
      </c>
    </row>
    <row r="96" spans="1:20" ht="15.6" x14ac:dyDescent="0.3">
      <c r="A96" s="2" t="s">
        <v>157</v>
      </c>
      <c r="B96" s="2" t="s">
        <v>370</v>
      </c>
      <c r="C96" s="2" t="s">
        <v>360</v>
      </c>
      <c r="D96" s="35">
        <v>13</v>
      </c>
      <c r="E96" s="13">
        <v>42716</v>
      </c>
      <c r="F96" s="1">
        <v>3.8</v>
      </c>
      <c r="G96" s="66">
        <f t="shared" si="7"/>
        <v>3.8759999999999999</v>
      </c>
      <c r="I96" s="41"/>
      <c r="J96" s="38" t="s">
        <v>414</v>
      </c>
      <c r="K96" s="65">
        <v>3.5</v>
      </c>
      <c r="L96" s="39">
        <v>0.02</v>
      </c>
    </row>
    <row r="97" spans="1:19" ht="13.8" customHeight="1" x14ac:dyDescent="0.3">
      <c r="A97" s="2" t="s">
        <v>158</v>
      </c>
      <c r="B97" s="2" t="s">
        <v>372</v>
      </c>
      <c r="C97" s="2" t="s">
        <v>361</v>
      </c>
      <c r="D97" s="35">
        <v>5</v>
      </c>
      <c r="E97" s="13">
        <v>42698</v>
      </c>
      <c r="F97" s="1">
        <v>3.5</v>
      </c>
      <c r="G97" s="66">
        <f t="shared" si="7"/>
        <v>3.5700000000000003</v>
      </c>
    </row>
    <row r="98" spans="1:19" ht="13.8" customHeight="1" x14ac:dyDescent="0.3">
      <c r="A98" s="2" t="s">
        <v>159</v>
      </c>
      <c r="B98" s="2" t="s">
        <v>374</v>
      </c>
      <c r="C98" s="2" t="s">
        <v>360</v>
      </c>
      <c r="D98" s="35">
        <v>2</v>
      </c>
      <c r="E98" s="13">
        <v>42704</v>
      </c>
      <c r="F98" s="1">
        <v>2.4</v>
      </c>
      <c r="G98" s="66">
        <f t="shared" si="7"/>
        <v>2.64</v>
      </c>
      <c r="I98" s="40"/>
    </row>
    <row r="99" spans="1:19" x14ac:dyDescent="0.3">
      <c r="A99" s="2" t="s">
        <v>18</v>
      </c>
      <c r="B99" s="2" t="s">
        <v>371</v>
      </c>
      <c r="C99" s="2" t="s">
        <v>360</v>
      </c>
      <c r="D99" s="35">
        <v>7</v>
      </c>
      <c r="E99" s="13">
        <v>42704</v>
      </c>
      <c r="F99" s="1">
        <v>3</v>
      </c>
      <c r="G99" s="66">
        <f t="shared" si="7"/>
        <v>3.1500000000000004</v>
      </c>
    </row>
    <row r="100" spans="1:19" ht="15.6" x14ac:dyDescent="0.3">
      <c r="A100" s="2" t="s">
        <v>160</v>
      </c>
      <c r="B100" s="2" t="s">
        <v>370</v>
      </c>
      <c r="C100" s="2" t="s">
        <v>360</v>
      </c>
      <c r="D100" s="35">
        <v>12</v>
      </c>
      <c r="E100" s="13">
        <v>42706</v>
      </c>
      <c r="F100" s="1">
        <v>3.6</v>
      </c>
      <c r="G100" s="66">
        <f t="shared" si="7"/>
        <v>3.6720000000000002</v>
      </c>
      <c r="J100" s="20" t="s">
        <v>416</v>
      </c>
    </row>
    <row r="101" spans="1:19" x14ac:dyDescent="0.3">
      <c r="A101" s="2" t="s">
        <v>161</v>
      </c>
      <c r="B101" s="2" t="s">
        <v>374</v>
      </c>
      <c r="C101" s="2" t="s">
        <v>361</v>
      </c>
      <c r="D101" s="35">
        <v>5</v>
      </c>
      <c r="E101" s="13">
        <v>42698</v>
      </c>
      <c r="F101" s="1">
        <v>2</v>
      </c>
      <c r="G101" s="66">
        <f t="shared" si="7"/>
        <v>2.2000000000000002</v>
      </c>
      <c r="J101" s="67" t="s">
        <v>418</v>
      </c>
      <c r="K101" s="67"/>
      <c r="L101" s="67"/>
      <c r="M101" s="67"/>
      <c r="N101" s="67"/>
      <c r="O101" s="67"/>
      <c r="P101" s="67"/>
      <c r="Q101" s="67"/>
      <c r="R101" s="67"/>
      <c r="S101" s="67"/>
    </row>
    <row r="102" spans="1:19" x14ac:dyDescent="0.3">
      <c r="A102" s="2" t="s">
        <v>162</v>
      </c>
      <c r="B102" s="2" t="s">
        <v>372</v>
      </c>
      <c r="C102" s="2" t="s">
        <v>360</v>
      </c>
      <c r="D102" s="35">
        <v>2</v>
      </c>
      <c r="E102" s="13">
        <v>42704</v>
      </c>
      <c r="F102" s="1">
        <v>2.5</v>
      </c>
      <c r="G102" s="66">
        <f t="shared" si="7"/>
        <v>2.75</v>
      </c>
      <c r="J102" s="67"/>
      <c r="K102" s="67"/>
      <c r="L102" s="67"/>
      <c r="M102" s="67"/>
      <c r="N102" s="67"/>
      <c r="O102" s="67"/>
      <c r="P102" s="67"/>
      <c r="Q102" s="67"/>
      <c r="R102" s="67"/>
      <c r="S102" s="67"/>
    </row>
    <row r="103" spans="1:19" ht="16.2" thickBot="1" x14ac:dyDescent="0.35">
      <c r="A103" s="2" t="s">
        <v>163</v>
      </c>
      <c r="B103" s="2" t="s">
        <v>373</v>
      </c>
      <c r="C103" s="2" t="s">
        <v>360</v>
      </c>
      <c r="D103" s="35">
        <v>11</v>
      </c>
      <c r="E103" s="13">
        <v>42720</v>
      </c>
      <c r="F103" s="1">
        <v>3.2</v>
      </c>
      <c r="G103" s="66">
        <f t="shared" si="7"/>
        <v>3.3600000000000003</v>
      </c>
      <c r="J103"/>
      <c r="K103"/>
      <c r="L103"/>
      <c r="M103"/>
      <c r="N103"/>
      <c r="O103" s="40"/>
      <c r="P103"/>
      <c r="Q103"/>
      <c r="R103"/>
      <c r="S103"/>
    </row>
    <row r="104" spans="1:19" ht="14.4" thickBot="1" x14ac:dyDescent="0.35">
      <c r="A104" s="2" t="s">
        <v>164</v>
      </c>
      <c r="B104" s="2" t="s">
        <v>374</v>
      </c>
      <c r="C104" s="2" t="s">
        <v>360</v>
      </c>
      <c r="D104" s="35">
        <v>4</v>
      </c>
      <c r="E104" s="13">
        <v>42695</v>
      </c>
      <c r="F104" s="1">
        <v>4</v>
      </c>
      <c r="G104" s="66">
        <f t="shared" si="7"/>
        <v>4</v>
      </c>
      <c r="J104" s="17" t="s">
        <v>1</v>
      </c>
      <c r="K104" s="19" t="s">
        <v>363</v>
      </c>
    </row>
    <row r="105" spans="1:19" x14ac:dyDescent="0.3">
      <c r="A105" s="2" t="s">
        <v>165</v>
      </c>
      <c r="B105" s="2" t="s">
        <v>374</v>
      </c>
      <c r="C105" s="2" t="s">
        <v>360</v>
      </c>
      <c r="D105" s="35">
        <v>4</v>
      </c>
      <c r="E105" s="13">
        <v>42695</v>
      </c>
      <c r="F105" s="1">
        <v>4</v>
      </c>
      <c r="G105" s="66">
        <f t="shared" si="7"/>
        <v>4</v>
      </c>
      <c r="J105" s="15" t="s">
        <v>126</v>
      </c>
      <c r="K105" s="5">
        <f ca="1">OFFSET($A$1,MATCH(J105,Φοιτητής,0),6,1,1)</f>
        <v>3.1500000000000004</v>
      </c>
    </row>
    <row r="106" spans="1:19" x14ac:dyDescent="0.3">
      <c r="A106" s="2" t="s">
        <v>166</v>
      </c>
      <c r="B106" s="2" t="s">
        <v>371</v>
      </c>
      <c r="C106" s="2" t="s">
        <v>361</v>
      </c>
      <c r="D106" s="35">
        <v>1</v>
      </c>
      <c r="E106" s="13">
        <v>42704</v>
      </c>
      <c r="F106" s="1">
        <v>2.4</v>
      </c>
      <c r="G106" s="66">
        <f t="shared" si="7"/>
        <v>2.64</v>
      </c>
      <c r="J106" s="15" t="s">
        <v>167</v>
      </c>
      <c r="K106" s="5">
        <f ca="1">OFFSET($A$1,MATCH(J106,Φοιτητής,0),6,1,1)</f>
        <v>1.4</v>
      </c>
    </row>
    <row r="107" spans="1:19" x14ac:dyDescent="0.3">
      <c r="A107" s="2" t="s">
        <v>167</v>
      </c>
      <c r="B107" s="2" t="s">
        <v>373</v>
      </c>
      <c r="C107" s="2" t="s">
        <v>361</v>
      </c>
      <c r="D107" s="35">
        <v>7</v>
      </c>
      <c r="E107" s="13">
        <v>42704</v>
      </c>
      <c r="F107" s="1">
        <v>1.4</v>
      </c>
      <c r="G107" s="66">
        <f t="shared" si="7"/>
        <v>1.4</v>
      </c>
      <c r="J107" s="15" t="s">
        <v>23</v>
      </c>
      <c r="K107" s="5">
        <f ca="1">OFFSET($A$1,MATCH(J107,Φοιτητής,0),6,1,1)</f>
        <v>3.8759999999999999</v>
      </c>
    </row>
    <row r="108" spans="1:19" ht="14.4" thickBot="1" x14ac:dyDescent="0.35">
      <c r="A108" s="2" t="s">
        <v>19</v>
      </c>
      <c r="B108" s="2" t="s">
        <v>373</v>
      </c>
      <c r="C108" s="2" t="s">
        <v>360</v>
      </c>
      <c r="D108" s="35">
        <v>2</v>
      </c>
      <c r="E108" s="13">
        <v>42704</v>
      </c>
      <c r="F108" s="1">
        <v>3.5</v>
      </c>
      <c r="G108" s="66">
        <f t="shared" si="7"/>
        <v>3.5700000000000003</v>
      </c>
      <c r="J108" s="16" t="s">
        <v>239</v>
      </c>
      <c r="K108" s="5">
        <f ca="1">OFFSET($A$1,MATCH(J108,Φοιτητής,0),6,1,1)</f>
        <v>3.1500000000000004</v>
      </c>
    </row>
    <row r="109" spans="1:19" x14ac:dyDescent="0.3">
      <c r="A109" s="2" t="s">
        <v>168</v>
      </c>
      <c r="B109" s="2" t="s">
        <v>372</v>
      </c>
      <c r="C109" s="2" t="s">
        <v>360</v>
      </c>
      <c r="D109" s="35">
        <v>6</v>
      </c>
      <c r="E109" s="13">
        <v>42703</v>
      </c>
      <c r="F109" s="1">
        <v>4</v>
      </c>
      <c r="G109" s="66">
        <f t="shared" si="7"/>
        <v>4</v>
      </c>
    </row>
    <row r="110" spans="1:19" x14ac:dyDescent="0.3">
      <c r="A110" s="2" t="s">
        <v>169</v>
      </c>
      <c r="B110" s="2" t="s">
        <v>372</v>
      </c>
      <c r="C110" s="2" t="s">
        <v>361</v>
      </c>
      <c r="D110" s="35">
        <v>13</v>
      </c>
      <c r="E110" s="13">
        <v>42716</v>
      </c>
      <c r="F110" s="1">
        <v>3</v>
      </c>
      <c r="G110" s="66">
        <f t="shared" si="7"/>
        <v>3.1500000000000004</v>
      </c>
    </row>
    <row r="111" spans="1:19" x14ac:dyDescent="0.3">
      <c r="A111" s="2" t="s">
        <v>170</v>
      </c>
      <c r="B111" s="2" t="s">
        <v>372</v>
      </c>
      <c r="C111" s="2" t="s">
        <v>361</v>
      </c>
      <c r="D111" s="35">
        <v>9</v>
      </c>
      <c r="E111" s="13">
        <v>42723</v>
      </c>
      <c r="F111" s="1">
        <v>2.6</v>
      </c>
      <c r="G111" s="66">
        <f t="shared" si="7"/>
        <v>2.8600000000000003</v>
      </c>
    </row>
    <row r="112" spans="1:19" x14ac:dyDescent="0.3">
      <c r="A112" s="2" t="s">
        <v>171</v>
      </c>
      <c r="B112" s="2" t="s">
        <v>371</v>
      </c>
      <c r="C112" s="2" t="s">
        <v>361</v>
      </c>
      <c r="D112" s="35">
        <v>5</v>
      </c>
      <c r="E112" s="13">
        <v>42698</v>
      </c>
      <c r="F112" s="1">
        <v>4</v>
      </c>
      <c r="G112" s="66">
        <f t="shared" si="7"/>
        <v>4</v>
      </c>
    </row>
    <row r="113" spans="1:7" x14ac:dyDescent="0.3">
      <c r="A113" s="2" t="s">
        <v>172</v>
      </c>
      <c r="B113" s="2" t="s">
        <v>372</v>
      </c>
      <c r="C113" s="2" t="s">
        <v>360</v>
      </c>
      <c r="D113" s="35">
        <v>7</v>
      </c>
      <c r="E113" s="13">
        <v>42704</v>
      </c>
      <c r="F113" s="1">
        <v>3.5</v>
      </c>
      <c r="G113" s="66">
        <f t="shared" si="7"/>
        <v>3.5700000000000003</v>
      </c>
    </row>
    <row r="114" spans="1:7" x14ac:dyDescent="0.3">
      <c r="A114" s="2" t="s">
        <v>20</v>
      </c>
      <c r="B114" s="2" t="s">
        <v>372</v>
      </c>
      <c r="C114" s="2" t="s">
        <v>361</v>
      </c>
      <c r="D114" s="35">
        <v>10</v>
      </c>
      <c r="E114" s="13">
        <v>42711</v>
      </c>
      <c r="F114" s="1">
        <v>2.6</v>
      </c>
      <c r="G114" s="66">
        <f t="shared" si="7"/>
        <v>2.8600000000000003</v>
      </c>
    </row>
    <row r="115" spans="1:7" x14ac:dyDescent="0.3">
      <c r="A115" s="2" t="s">
        <v>173</v>
      </c>
      <c r="B115" s="2" t="s">
        <v>372</v>
      </c>
      <c r="C115" s="2" t="s">
        <v>361</v>
      </c>
      <c r="D115" s="35">
        <v>8</v>
      </c>
      <c r="E115" s="13">
        <v>42708</v>
      </c>
      <c r="F115" s="1">
        <v>3.6</v>
      </c>
      <c r="G115" s="66">
        <f t="shared" si="7"/>
        <v>3.6720000000000002</v>
      </c>
    </row>
    <row r="116" spans="1:7" x14ac:dyDescent="0.3">
      <c r="A116" s="2" t="s">
        <v>174</v>
      </c>
      <c r="B116" s="2" t="s">
        <v>370</v>
      </c>
      <c r="C116" s="2" t="s">
        <v>361</v>
      </c>
      <c r="D116" s="35">
        <v>14</v>
      </c>
      <c r="E116" s="13">
        <v>42701</v>
      </c>
      <c r="F116" s="1">
        <v>4</v>
      </c>
      <c r="G116" s="66">
        <f t="shared" si="7"/>
        <v>4</v>
      </c>
    </row>
    <row r="117" spans="1:7" x14ac:dyDescent="0.3">
      <c r="A117" s="2" t="s">
        <v>175</v>
      </c>
      <c r="B117" s="2" t="s">
        <v>374</v>
      </c>
      <c r="C117" s="2" t="s">
        <v>360</v>
      </c>
      <c r="D117" s="35">
        <v>1</v>
      </c>
      <c r="E117" s="13">
        <v>42704</v>
      </c>
      <c r="F117" s="1">
        <v>3.3</v>
      </c>
      <c r="G117" s="66">
        <f t="shared" si="7"/>
        <v>3.4649999999999999</v>
      </c>
    </row>
    <row r="118" spans="1:7" x14ac:dyDescent="0.3">
      <c r="A118" s="2" t="s">
        <v>176</v>
      </c>
      <c r="B118" s="2" t="s">
        <v>372</v>
      </c>
      <c r="C118" s="2" t="s">
        <v>360</v>
      </c>
      <c r="D118" s="35">
        <v>5</v>
      </c>
      <c r="E118" s="13">
        <v>42753</v>
      </c>
      <c r="F118" s="1">
        <v>4</v>
      </c>
      <c r="G118" s="66">
        <f t="shared" si="7"/>
        <v>4</v>
      </c>
    </row>
    <row r="119" spans="1:7" x14ac:dyDescent="0.3">
      <c r="A119" s="2" t="s">
        <v>177</v>
      </c>
      <c r="B119" s="2" t="s">
        <v>374</v>
      </c>
      <c r="C119" s="2" t="s">
        <v>361</v>
      </c>
      <c r="D119" s="35">
        <v>14</v>
      </c>
      <c r="E119" s="13">
        <v>42701</v>
      </c>
      <c r="F119" s="1">
        <v>3</v>
      </c>
      <c r="G119" s="66">
        <f t="shared" si="7"/>
        <v>3.1500000000000004</v>
      </c>
    </row>
    <row r="120" spans="1:7" x14ac:dyDescent="0.3">
      <c r="A120" s="2" t="s">
        <v>178</v>
      </c>
      <c r="B120" s="2" t="s">
        <v>374</v>
      </c>
      <c r="C120" s="2" t="s">
        <v>361</v>
      </c>
      <c r="D120" s="35">
        <v>9</v>
      </c>
      <c r="E120" s="13">
        <v>42723</v>
      </c>
      <c r="F120" s="1">
        <v>3.8</v>
      </c>
      <c r="G120" s="66">
        <f t="shared" si="7"/>
        <v>3.8759999999999999</v>
      </c>
    </row>
    <row r="121" spans="1:7" x14ac:dyDescent="0.3">
      <c r="A121" s="2" t="s">
        <v>179</v>
      </c>
      <c r="B121" s="2" t="s">
        <v>372</v>
      </c>
      <c r="C121" s="2" t="s">
        <v>360</v>
      </c>
      <c r="D121" s="35">
        <v>14</v>
      </c>
      <c r="E121" s="13">
        <v>42701</v>
      </c>
      <c r="F121" s="1">
        <v>1</v>
      </c>
      <c r="G121" s="66">
        <f t="shared" si="7"/>
        <v>1</v>
      </c>
    </row>
    <row r="122" spans="1:7" x14ac:dyDescent="0.3">
      <c r="A122" s="2" t="s">
        <v>21</v>
      </c>
      <c r="B122" s="2" t="s">
        <v>374</v>
      </c>
      <c r="C122" s="2" t="s">
        <v>361</v>
      </c>
      <c r="D122" s="35">
        <v>12</v>
      </c>
      <c r="E122" s="13">
        <v>42706</v>
      </c>
      <c r="F122" s="1">
        <v>3.5</v>
      </c>
      <c r="G122" s="66">
        <f t="shared" si="7"/>
        <v>3.5700000000000003</v>
      </c>
    </row>
    <row r="123" spans="1:7" x14ac:dyDescent="0.3">
      <c r="A123" s="2" t="s">
        <v>180</v>
      </c>
      <c r="B123" s="2" t="s">
        <v>373</v>
      </c>
      <c r="C123" s="2" t="s">
        <v>360</v>
      </c>
      <c r="D123" s="35">
        <v>13</v>
      </c>
      <c r="E123" s="13">
        <v>42716</v>
      </c>
      <c r="F123" s="1">
        <v>2</v>
      </c>
      <c r="G123" s="66">
        <f t="shared" si="7"/>
        <v>2.2000000000000002</v>
      </c>
    </row>
    <row r="124" spans="1:7" x14ac:dyDescent="0.3">
      <c r="A124" s="2" t="s">
        <v>181</v>
      </c>
      <c r="B124" s="2" t="s">
        <v>372</v>
      </c>
      <c r="C124" s="2" t="s">
        <v>361</v>
      </c>
      <c r="D124" s="35">
        <v>4</v>
      </c>
      <c r="E124" s="13">
        <v>42695</v>
      </c>
      <c r="F124" s="1">
        <v>3.5</v>
      </c>
      <c r="G124" s="66">
        <f t="shared" si="7"/>
        <v>3.5700000000000003</v>
      </c>
    </row>
    <row r="125" spans="1:7" x14ac:dyDescent="0.3">
      <c r="A125" s="2" t="s">
        <v>182</v>
      </c>
      <c r="B125" s="2" t="s">
        <v>373</v>
      </c>
      <c r="C125" s="2" t="s">
        <v>361</v>
      </c>
      <c r="D125" s="35">
        <v>5</v>
      </c>
      <c r="E125" s="13">
        <v>42698</v>
      </c>
      <c r="F125" s="1">
        <v>3.6</v>
      </c>
      <c r="G125" s="66">
        <f t="shared" si="7"/>
        <v>3.6720000000000002</v>
      </c>
    </row>
    <row r="126" spans="1:7" x14ac:dyDescent="0.3">
      <c r="A126" s="2" t="s">
        <v>183</v>
      </c>
      <c r="B126" s="2" t="s">
        <v>374</v>
      </c>
      <c r="C126" s="2" t="s">
        <v>361</v>
      </c>
      <c r="D126" s="35">
        <v>3</v>
      </c>
      <c r="E126" s="13">
        <v>42718</v>
      </c>
      <c r="F126" s="1">
        <v>3.4</v>
      </c>
      <c r="G126" s="66">
        <f t="shared" si="7"/>
        <v>3.57</v>
      </c>
    </row>
    <row r="127" spans="1:7" x14ac:dyDescent="0.3">
      <c r="A127" s="2" t="s">
        <v>184</v>
      </c>
      <c r="B127" s="2" t="s">
        <v>374</v>
      </c>
      <c r="C127" s="2" t="s">
        <v>361</v>
      </c>
      <c r="D127" s="35">
        <v>9</v>
      </c>
      <c r="E127" s="13">
        <v>42723</v>
      </c>
      <c r="F127" s="1">
        <v>4</v>
      </c>
      <c r="G127" s="66">
        <f t="shared" si="7"/>
        <v>4</v>
      </c>
    </row>
    <row r="128" spans="1:7" x14ac:dyDescent="0.3">
      <c r="A128" s="2" t="s">
        <v>185</v>
      </c>
      <c r="B128" s="2" t="s">
        <v>372</v>
      </c>
      <c r="C128" s="2" t="s">
        <v>361</v>
      </c>
      <c r="D128" s="35">
        <v>4</v>
      </c>
      <c r="E128" s="13">
        <v>42695</v>
      </c>
      <c r="F128" s="1">
        <v>3.5</v>
      </c>
      <c r="G128" s="66">
        <f t="shared" si="7"/>
        <v>3.5700000000000003</v>
      </c>
    </row>
    <row r="129" spans="1:7" x14ac:dyDescent="0.3">
      <c r="A129" s="2" t="s">
        <v>186</v>
      </c>
      <c r="B129" s="2" t="s">
        <v>374</v>
      </c>
      <c r="C129" s="2" t="s">
        <v>360</v>
      </c>
      <c r="D129" s="35">
        <v>14</v>
      </c>
      <c r="E129" s="13">
        <v>42701</v>
      </c>
      <c r="F129" s="1">
        <v>3</v>
      </c>
      <c r="G129" s="66">
        <f t="shared" si="7"/>
        <v>3.1500000000000004</v>
      </c>
    </row>
    <row r="130" spans="1:7" x14ac:dyDescent="0.3">
      <c r="A130" s="2" t="s">
        <v>187</v>
      </c>
      <c r="B130" s="2" t="s">
        <v>373</v>
      </c>
      <c r="C130" s="2" t="s">
        <v>360</v>
      </c>
      <c r="D130" s="35">
        <v>4</v>
      </c>
      <c r="E130" s="13">
        <v>42695</v>
      </c>
      <c r="F130" s="1">
        <v>2.5</v>
      </c>
      <c r="G130" s="66">
        <f t="shared" si="7"/>
        <v>2.75</v>
      </c>
    </row>
    <row r="131" spans="1:7" x14ac:dyDescent="0.3">
      <c r="A131" s="2" t="s">
        <v>188</v>
      </c>
      <c r="B131" s="2" t="s">
        <v>372</v>
      </c>
      <c r="C131" s="2" t="s">
        <v>361</v>
      </c>
      <c r="D131" s="35">
        <v>9</v>
      </c>
      <c r="E131" s="13">
        <v>42723</v>
      </c>
      <c r="F131" s="1">
        <v>3.5</v>
      </c>
      <c r="G131" s="66">
        <f t="shared" ref="G131:G194" si="9">IF(F131*(1+VLOOKUP(F131,$K$93:$L$96,2,TRUE))&gt;4,4,F131*(1+VLOOKUP(F131,$K$93:$L$96,2,TRUE)))</f>
        <v>3.5700000000000003</v>
      </c>
    </row>
    <row r="132" spans="1:7" x14ac:dyDescent="0.3">
      <c r="A132" s="2" t="s">
        <v>189</v>
      </c>
      <c r="B132" s="2" t="s">
        <v>372</v>
      </c>
      <c r="C132" s="2" t="s">
        <v>360</v>
      </c>
      <c r="D132" s="35">
        <v>9</v>
      </c>
      <c r="E132" s="13">
        <v>42723</v>
      </c>
      <c r="F132" s="1">
        <v>4</v>
      </c>
      <c r="G132" s="66">
        <f t="shared" si="9"/>
        <v>4</v>
      </c>
    </row>
    <row r="133" spans="1:7" x14ac:dyDescent="0.3">
      <c r="A133" s="2" t="s">
        <v>22</v>
      </c>
      <c r="B133" s="2" t="s">
        <v>371</v>
      </c>
      <c r="C133" s="2" t="s">
        <v>361</v>
      </c>
      <c r="D133" s="35">
        <v>13</v>
      </c>
      <c r="E133" s="13">
        <v>42716</v>
      </c>
      <c r="F133" s="1">
        <v>0.8</v>
      </c>
      <c r="G133" s="66">
        <f t="shared" si="9"/>
        <v>0.8</v>
      </c>
    </row>
    <row r="134" spans="1:7" x14ac:dyDescent="0.3">
      <c r="A134" s="2" t="s">
        <v>190</v>
      </c>
      <c r="B134" s="2" t="s">
        <v>371</v>
      </c>
      <c r="C134" s="2" t="s">
        <v>360</v>
      </c>
      <c r="D134" s="35">
        <v>14</v>
      </c>
      <c r="E134" s="13">
        <v>42701</v>
      </c>
      <c r="F134" s="1">
        <v>1.1000000000000001</v>
      </c>
      <c r="G134" s="66">
        <f t="shared" si="9"/>
        <v>1.1000000000000001</v>
      </c>
    </row>
    <row r="135" spans="1:7" x14ac:dyDescent="0.3">
      <c r="A135" s="2" t="s">
        <v>191</v>
      </c>
      <c r="B135" s="2" t="s">
        <v>373</v>
      </c>
      <c r="C135" s="2" t="s">
        <v>361</v>
      </c>
      <c r="D135" s="35">
        <v>12</v>
      </c>
      <c r="E135" s="13">
        <v>42706</v>
      </c>
      <c r="F135" s="1">
        <v>2.1</v>
      </c>
      <c r="G135" s="66">
        <f t="shared" si="9"/>
        <v>2.3100000000000005</v>
      </c>
    </row>
    <row r="136" spans="1:7" x14ac:dyDescent="0.3">
      <c r="A136" s="2" t="s">
        <v>192</v>
      </c>
      <c r="B136" s="2" t="s">
        <v>372</v>
      </c>
      <c r="C136" s="2" t="s">
        <v>361</v>
      </c>
      <c r="D136" s="35">
        <v>9</v>
      </c>
      <c r="E136" s="13">
        <v>42723</v>
      </c>
      <c r="F136" s="1">
        <v>3</v>
      </c>
      <c r="G136" s="66">
        <f t="shared" si="9"/>
        <v>3.1500000000000004</v>
      </c>
    </row>
    <row r="137" spans="1:7" x14ac:dyDescent="0.3">
      <c r="A137" s="2" t="s">
        <v>193</v>
      </c>
      <c r="B137" s="2" t="s">
        <v>371</v>
      </c>
      <c r="C137" s="2" t="s">
        <v>361</v>
      </c>
      <c r="D137" s="35">
        <v>5</v>
      </c>
      <c r="E137" s="13">
        <v>42698</v>
      </c>
      <c r="F137" s="1">
        <v>2.1</v>
      </c>
      <c r="G137" s="66">
        <f t="shared" si="9"/>
        <v>2.3100000000000005</v>
      </c>
    </row>
    <row r="138" spans="1:7" x14ac:dyDescent="0.3">
      <c r="A138" s="2" t="s">
        <v>194</v>
      </c>
      <c r="B138" s="2" t="s">
        <v>372</v>
      </c>
      <c r="C138" s="2" t="s">
        <v>360</v>
      </c>
      <c r="D138" s="35">
        <v>2</v>
      </c>
      <c r="E138" s="13">
        <v>42704</v>
      </c>
      <c r="F138" s="1">
        <v>3.5</v>
      </c>
      <c r="G138" s="66">
        <f t="shared" si="9"/>
        <v>3.5700000000000003</v>
      </c>
    </row>
    <row r="139" spans="1:7" x14ac:dyDescent="0.3">
      <c r="A139" s="2" t="s">
        <v>23</v>
      </c>
      <c r="B139" s="2" t="s">
        <v>370</v>
      </c>
      <c r="C139" s="2" t="s">
        <v>360</v>
      </c>
      <c r="D139" s="35">
        <v>10</v>
      </c>
      <c r="E139" s="13">
        <v>42711</v>
      </c>
      <c r="F139" s="1">
        <v>3.8</v>
      </c>
      <c r="G139" s="66">
        <f t="shared" si="9"/>
        <v>3.8759999999999999</v>
      </c>
    </row>
    <row r="140" spans="1:7" x14ac:dyDescent="0.3">
      <c r="A140" s="2" t="s">
        <v>195</v>
      </c>
      <c r="B140" s="2" t="s">
        <v>372</v>
      </c>
      <c r="C140" s="2" t="s">
        <v>361</v>
      </c>
      <c r="D140" s="35">
        <v>8</v>
      </c>
      <c r="E140" s="13">
        <v>42708</v>
      </c>
      <c r="F140" s="1">
        <v>4</v>
      </c>
      <c r="G140" s="66">
        <f t="shared" si="9"/>
        <v>4</v>
      </c>
    </row>
    <row r="141" spans="1:7" x14ac:dyDescent="0.3">
      <c r="A141" s="2" t="s">
        <v>196</v>
      </c>
      <c r="B141" s="2" t="s">
        <v>372</v>
      </c>
      <c r="C141" s="2" t="s">
        <v>361</v>
      </c>
      <c r="D141" s="35">
        <v>4</v>
      </c>
      <c r="E141" s="13">
        <v>42695</v>
      </c>
      <c r="F141" s="1">
        <v>0</v>
      </c>
      <c r="G141" s="66">
        <f t="shared" si="9"/>
        <v>0</v>
      </c>
    </row>
    <row r="142" spans="1:7" x14ac:dyDescent="0.3">
      <c r="A142" s="2" t="s">
        <v>197</v>
      </c>
      <c r="B142" s="2" t="s">
        <v>371</v>
      </c>
      <c r="C142" s="2" t="s">
        <v>360</v>
      </c>
      <c r="D142" s="35">
        <v>5</v>
      </c>
      <c r="E142" s="13">
        <v>42698</v>
      </c>
      <c r="F142" s="1">
        <v>0.7</v>
      </c>
      <c r="G142" s="66">
        <f t="shared" si="9"/>
        <v>0.7</v>
      </c>
    </row>
    <row r="143" spans="1:7" x14ac:dyDescent="0.3">
      <c r="A143" s="2" t="s">
        <v>198</v>
      </c>
      <c r="B143" s="2" t="s">
        <v>373</v>
      </c>
      <c r="C143" s="2" t="s">
        <v>361</v>
      </c>
      <c r="D143" s="35">
        <v>6</v>
      </c>
      <c r="E143" s="13">
        <v>42703</v>
      </c>
      <c r="F143" s="1">
        <v>3</v>
      </c>
      <c r="G143" s="66">
        <f t="shared" si="9"/>
        <v>3.1500000000000004</v>
      </c>
    </row>
    <row r="144" spans="1:7" x14ac:dyDescent="0.3">
      <c r="A144" s="2" t="s">
        <v>199</v>
      </c>
      <c r="B144" s="2" t="s">
        <v>372</v>
      </c>
      <c r="C144" s="2" t="s">
        <v>360</v>
      </c>
      <c r="D144" s="35">
        <v>3</v>
      </c>
      <c r="E144" s="13">
        <v>42718</v>
      </c>
      <c r="F144" s="1">
        <v>4</v>
      </c>
      <c r="G144" s="66">
        <f t="shared" si="9"/>
        <v>4</v>
      </c>
    </row>
    <row r="145" spans="1:7" x14ac:dyDescent="0.3">
      <c r="A145" s="2" t="s">
        <v>200</v>
      </c>
      <c r="B145" s="2" t="s">
        <v>372</v>
      </c>
      <c r="C145" s="2" t="s">
        <v>361</v>
      </c>
      <c r="D145" s="35">
        <v>3</v>
      </c>
      <c r="E145" s="13">
        <v>42718</v>
      </c>
      <c r="F145" s="1">
        <v>3.5</v>
      </c>
      <c r="G145" s="66">
        <f t="shared" si="9"/>
        <v>3.5700000000000003</v>
      </c>
    </row>
    <row r="146" spans="1:7" x14ac:dyDescent="0.3">
      <c r="A146" s="2" t="s">
        <v>201</v>
      </c>
      <c r="B146" s="2" t="s">
        <v>370</v>
      </c>
      <c r="C146" s="2" t="s">
        <v>360</v>
      </c>
      <c r="D146" s="35">
        <v>10</v>
      </c>
      <c r="E146" s="13">
        <v>42711</v>
      </c>
      <c r="F146" s="1">
        <v>3.9</v>
      </c>
      <c r="G146" s="66">
        <f t="shared" si="9"/>
        <v>3.9779999999999998</v>
      </c>
    </row>
    <row r="147" spans="1:7" x14ac:dyDescent="0.3">
      <c r="A147" s="2" t="s">
        <v>202</v>
      </c>
      <c r="B147" s="2" t="s">
        <v>370</v>
      </c>
      <c r="C147" s="2" t="s">
        <v>360</v>
      </c>
      <c r="D147" s="35">
        <v>8</v>
      </c>
      <c r="E147" s="13">
        <v>42708</v>
      </c>
      <c r="F147" s="1">
        <v>2</v>
      </c>
      <c r="G147" s="66">
        <f t="shared" si="9"/>
        <v>2.2000000000000002</v>
      </c>
    </row>
    <row r="148" spans="1:7" x14ac:dyDescent="0.3">
      <c r="A148" s="2" t="s">
        <v>24</v>
      </c>
      <c r="B148" s="2" t="s">
        <v>370</v>
      </c>
      <c r="C148" s="2" t="s">
        <v>361</v>
      </c>
      <c r="D148" s="35">
        <v>2</v>
      </c>
      <c r="E148" s="13">
        <v>42704</v>
      </c>
      <c r="F148" s="1">
        <v>2.9</v>
      </c>
      <c r="G148" s="66">
        <f t="shared" si="9"/>
        <v>3.19</v>
      </c>
    </row>
    <row r="149" spans="1:7" x14ac:dyDescent="0.3">
      <c r="A149" s="2" t="s">
        <v>203</v>
      </c>
      <c r="B149" s="2" t="s">
        <v>373</v>
      </c>
      <c r="C149" s="2" t="s">
        <v>361</v>
      </c>
      <c r="D149" s="35">
        <v>9</v>
      </c>
      <c r="E149" s="13">
        <v>42723</v>
      </c>
      <c r="F149" s="1">
        <v>3</v>
      </c>
      <c r="G149" s="66">
        <f t="shared" si="9"/>
        <v>3.1500000000000004</v>
      </c>
    </row>
    <row r="150" spans="1:7" x14ac:dyDescent="0.3">
      <c r="A150" s="2" t="s">
        <v>204</v>
      </c>
      <c r="B150" s="2" t="s">
        <v>371</v>
      </c>
      <c r="C150" s="2" t="s">
        <v>361</v>
      </c>
      <c r="D150" s="35">
        <v>13</v>
      </c>
      <c r="E150" s="13">
        <v>42716</v>
      </c>
      <c r="F150" s="1">
        <v>4</v>
      </c>
      <c r="G150" s="66">
        <f t="shared" si="9"/>
        <v>4</v>
      </c>
    </row>
    <row r="151" spans="1:7" x14ac:dyDescent="0.3">
      <c r="A151" s="2" t="s">
        <v>205</v>
      </c>
      <c r="B151" s="2" t="s">
        <v>373</v>
      </c>
      <c r="C151" s="2" t="s">
        <v>361</v>
      </c>
      <c r="D151" s="35">
        <v>6</v>
      </c>
      <c r="E151" s="13">
        <v>42703</v>
      </c>
      <c r="F151" s="1">
        <v>4</v>
      </c>
      <c r="G151" s="66">
        <f t="shared" si="9"/>
        <v>4</v>
      </c>
    </row>
    <row r="152" spans="1:7" x14ac:dyDescent="0.3">
      <c r="A152" s="2" t="s">
        <v>206</v>
      </c>
      <c r="B152" s="2" t="s">
        <v>373</v>
      </c>
      <c r="C152" s="2" t="s">
        <v>360</v>
      </c>
      <c r="D152" s="35">
        <v>1</v>
      </c>
      <c r="E152" s="13">
        <v>42704</v>
      </c>
      <c r="F152" s="1">
        <v>3.8</v>
      </c>
      <c r="G152" s="66">
        <f t="shared" si="9"/>
        <v>3.8759999999999999</v>
      </c>
    </row>
    <row r="153" spans="1:7" x14ac:dyDescent="0.3">
      <c r="A153" s="2" t="s">
        <v>207</v>
      </c>
      <c r="B153" s="2" t="s">
        <v>374</v>
      </c>
      <c r="C153" s="2" t="s">
        <v>361</v>
      </c>
      <c r="D153" s="35">
        <v>10</v>
      </c>
      <c r="E153" s="13">
        <v>42711</v>
      </c>
      <c r="F153" s="1">
        <v>3.5</v>
      </c>
      <c r="G153" s="66">
        <f t="shared" si="9"/>
        <v>3.5700000000000003</v>
      </c>
    </row>
    <row r="154" spans="1:7" x14ac:dyDescent="0.3">
      <c r="A154" s="2" t="s">
        <v>25</v>
      </c>
      <c r="B154" s="2" t="s">
        <v>373</v>
      </c>
      <c r="C154" s="2" t="s">
        <v>361</v>
      </c>
      <c r="D154" s="35">
        <v>1</v>
      </c>
      <c r="E154" s="13">
        <v>42704</v>
      </c>
      <c r="F154" s="1">
        <v>3.1</v>
      </c>
      <c r="G154" s="66">
        <f t="shared" si="9"/>
        <v>3.2550000000000003</v>
      </c>
    </row>
    <row r="155" spans="1:7" x14ac:dyDescent="0.3">
      <c r="A155" s="2" t="s">
        <v>208</v>
      </c>
      <c r="B155" s="2" t="s">
        <v>373</v>
      </c>
      <c r="C155" s="2" t="s">
        <v>361</v>
      </c>
      <c r="D155" s="35">
        <v>14</v>
      </c>
      <c r="E155" s="13">
        <v>42701</v>
      </c>
      <c r="F155" s="1">
        <v>4</v>
      </c>
      <c r="G155" s="66">
        <f t="shared" si="9"/>
        <v>4</v>
      </c>
    </row>
    <row r="156" spans="1:7" x14ac:dyDescent="0.3">
      <c r="A156" s="2" t="s">
        <v>209</v>
      </c>
      <c r="B156" s="2" t="s">
        <v>374</v>
      </c>
      <c r="C156" s="2" t="s">
        <v>360</v>
      </c>
      <c r="D156" s="35">
        <v>6</v>
      </c>
      <c r="E156" s="13">
        <v>42703</v>
      </c>
      <c r="F156" s="1">
        <v>2</v>
      </c>
      <c r="G156" s="66">
        <f t="shared" si="9"/>
        <v>2.2000000000000002</v>
      </c>
    </row>
    <row r="157" spans="1:7" x14ac:dyDescent="0.3">
      <c r="A157" s="2" t="s">
        <v>210</v>
      </c>
      <c r="B157" s="2" t="s">
        <v>374</v>
      </c>
      <c r="C157" s="2" t="s">
        <v>360</v>
      </c>
      <c r="D157" s="35">
        <v>10</v>
      </c>
      <c r="E157" s="13">
        <v>42711</v>
      </c>
      <c r="F157" s="1">
        <v>3.6</v>
      </c>
      <c r="G157" s="66">
        <f t="shared" si="9"/>
        <v>3.6720000000000002</v>
      </c>
    </row>
    <row r="158" spans="1:7" x14ac:dyDescent="0.3">
      <c r="A158" s="2" t="s">
        <v>211</v>
      </c>
      <c r="B158" s="2" t="s">
        <v>374</v>
      </c>
      <c r="C158" s="2" t="s">
        <v>361</v>
      </c>
      <c r="D158" s="35">
        <v>9</v>
      </c>
      <c r="E158" s="13">
        <v>42723</v>
      </c>
      <c r="F158" s="1">
        <v>3</v>
      </c>
      <c r="G158" s="66">
        <f t="shared" si="9"/>
        <v>3.1500000000000004</v>
      </c>
    </row>
    <row r="159" spans="1:7" x14ac:dyDescent="0.3">
      <c r="A159" s="2" t="s">
        <v>212</v>
      </c>
      <c r="B159" s="2" t="s">
        <v>373</v>
      </c>
      <c r="C159" s="2" t="s">
        <v>360</v>
      </c>
      <c r="D159" s="35">
        <v>13</v>
      </c>
      <c r="E159" s="13">
        <v>42716</v>
      </c>
      <c r="F159" s="1">
        <v>3</v>
      </c>
      <c r="G159" s="66">
        <f t="shared" si="9"/>
        <v>3.1500000000000004</v>
      </c>
    </row>
    <row r="160" spans="1:7" x14ac:dyDescent="0.3">
      <c r="A160" s="2" t="s">
        <v>3</v>
      </c>
      <c r="B160" s="2" t="s">
        <v>374</v>
      </c>
      <c r="C160" s="2" t="s">
        <v>361</v>
      </c>
      <c r="D160" s="35">
        <v>12</v>
      </c>
      <c r="E160" s="13">
        <v>42706</v>
      </c>
      <c r="F160" s="1">
        <v>3.4</v>
      </c>
      <c r="G160" s="66">
        <f t="shared" si="9"/>
        <v>3.57</v>
      </c>
    </row>
    <row r="161" spans="1:7" x14ac:dyDescent="0.3">
      <c r="A161" s="2" t="s">
        <v>26</v>
      </c>
      <c r="B161" s="2" t="s">
        <v>371</v>
      </c>
      <c r="C161" s="2" t="s">
        <v>360</v>
      </c>
      <c r="D161" s="35">
        <v>6</v>
      </c>
      <c r="E161" s="13">
        <v>42703</v>
      </c>
      <c r="F161" s="1">
        <v>4</v>
      </c>
      <c r="G161" s="66">
        <f t="shared" si="9"/>
        <v>4</v>
      </c>
    </row>
    <row r="162" spans="1:7" x14ac:dyDescent="0.3">
      <c r="A162" s="2" t="s">
        <v>213</v>
      </c>
      <c r="B162" s="2" t="s">
        <v>373</v>
      </c>
      <c r="C162" s="2" t="s">
        <v>360</v>
      </c>
      <c r="D162" s="35">
        <v>2</v>
      </c>
      <c r="E162" s="13">
        <v>42704</v>
      </c>
      <c r="F162" s="1">
        <v>4</v>
      </c>
      <c r="G162" s="66">
        <f t="shared" si="9"/>
        <v>4</v>
      </c>
    </row>
    <row r="163" spans="1:7" x14ac:dyDescent="0.3">
      <c r="A163" s="2" t="s">
        <v>214</v>
      </c>
      <c r="B163" s="2" t="s">
        <v>372</v>
      </c>
      <c r="C163" s="2" t="s">
        <v>360</v>
      </c>
      <c r="D163" s="35">
        <v>2</v>
      </c>
      <c r="E163" s="13">
        <v>42704</v>
      </c>
      <c r="F163" s="1">
        <v>1.4</v>
      </c>
      <c r="G163" s="66">
        <f t="shared" si="9"/>
        <v>1.4</v>
      </c>
    </row>
    <row r="164" spans="1:7" x14ac:dyDescent="0.3">
      <c r="A164" s="2" t="s">
        <v>215</v>
      </c>
      <c r="B164" s="2" t="s">
        <v>371</v>
      </c>
      <c r="C164" s="2" t="s">
        <v>360</v>
      </c>
      <c r="D164" s="35">
        <v>3</v>
      </c>
      <c r="E164" s="13">
        <v>42718</v>
      </c>
      <c r="F164" s="1">
        <v>2.2000000000000002</v>
      </c>
      <c r="G164" s="66">
        <f t="shared" si="9"/>
        <v>2.4200000000000004</v>
      </c>
    </row>
    <row r="165" spans="1:7" x14ac:dyDescent="0.3">
      <c r="A165" s="2" t="s">
        <v>216</v>
      </c>
      <c r="B165" s="2" t="s">
        <v>373</v>
      </c>
      <c r="C165" s="2" t="s">
        <v>360</v>
      </c>
      <c r="D165" s="35">
        <v>7</v>
      </c>
      <c r="E165" s="13">
        <v>42704</v>
      </c>
      <c r="F165" s="1">
        <v>3.5</v>
      </c>
      <c r="G165" s="66">
        <f t="shared" si="9"/>
        <v>3.5700000000000003</v>
      </c>
    </row>
    <row r="166" spans="1:7" x14ac:dyDescent="0.3">
      <c r="A166" s="2" t="s">
        <v>217</v>
      </c>
      <c r="B166" s="2" t="s">
        <v>371</v>
      </c>
      <c r="C166" s="2" t="s">
        <v>361</v>
      </c>
      <c r="D166" s="35">
        <v>12</v>
      </c>
      <c r="E166" s="13">
        <v>42706</v>
      </c>
      <c r="F166" s="1">
        <v>3</v>
      </c>
      <c r="G166" s="66">
        <f t="shared" si="9"/>
        <v>3.1500000000000004</v>
      </c>
    </row>
    <row r="167" spans="1:7" x14ac:dyDescent="0.3">
      <c r="A167" s="2" t="s">
        <v>218</v>
      </c>
      <c r="B167" s="2" t="s">
        <v>372</v>
      </c>
      <c r="C167" s="2" t="s">
        <v>361</v>
      </c>
      <c r="D167" s="35">
        <v>12</v>
      </c>
      <c r="E167" s="13">
        <v>42706</v>
      </c>
      <c r="F167" s="1">
        <v>2.2999999999999998</v>
      </c>
      <c r="G167" s="66">
        <f t="shared" si="9"/>
        <v>2.5299999999999998</v>
      </c>
    </row>
    <row r="168" spans="1:7" x14ac:dyDescent="0.3">
      <c r="A168" s="2" t="s">
        <v>219</v>
      </c>
      <c r="B168" s="2" t="s">
        <v>374</v>
      </c>
      <c r="C168" s="2" t="s">
        <v>361</v>
      </c>
      <c r="D168" s="35">
        <v>9</v>
      </c>
      <c r="E168" s="13">
        <v>42723</v>
      </c>
      <c r="F168" s="1">
        <v>3</v>
      </c>
      <c r="G168" s="66">
        <f t="shared" si="9"/>
        <v>3.1500000000000004</v>
      </c>
    </row>
    <row r="169" spans="1:7" x14ac:dyDescent="0.3">
      <c r="A169" s="2" t="s">
        <v>27</v>
      </c>
      <c r="B169" s="2" t="s">
        <v>370</v>
      </c>
      <c r="C169" s="2" t="s">
        <v>360</v>
      </c>
      <c r="D169" s="35">
        <v>14</v>
      </c>
      <c r="E169" s="13">
        <v>42701</v>
      </c>
      <c r="F169" s="1">
        <v>2.8</v>
      </c>
      <c r="G169" s="66">
        <f t="shared" si="9"/>
        <v>3.08</v>
      </c>
    </row>
    <row r="170" spans="1:7" x14ac:dyDescent="0.3">
      <c r="A170" s="2" t="s">
        <v>220</v>
      </c>
      <c r="B170" s="2" t="s">
        <v>373</v>
      </c>
      <c r="C170" s="2" t="s">
        <v>360</v>
      </c>
      <c r="D170" s="35">
        <v>3</v>
      </c>
      <c r="E170" s="13">
        <v>42718</v>
      </c>
      <c r="F170" s="1">
        <v>4</v>
      </c>
      <c r="G170" s="66">
        <f t="shared" si="9"/>
        <v>4</v>
      </c>
    </row>
    <row r="171" spans="1:7" x14ac:dyDescent="0.3">
      <c r="A171" s="2" t="s">
        <v>221</v>
      </c>
      <c r="B171" s="2" t="s">
        <v>373</v>
      </c>
      <c r="C171" s="2" t="s">
        <v>360</v>
      </c>
      <c r="D171" s="35">
        <v>9</v>
      </c>
      <c r="E171" s="13">
        <v>42723</v>
      </c>
      <c r="F171" s="1">
        <v>3.5</v>
      </c>
      <c r="G171" s="66">
        <f t="shared" si="9"/>
        <v>3.5700000000000003</v>
      </c>
    </row>
    <row r="172" spans="1:7" x14ac:dyDescent="0.3">
      <c r="A172" s="2" t="s">
        <v>222</v>
      </c>
      <c r="B172" s="2" t="s">
        <v>374</v>
      </c>
      <c r="C172" s="2" t="s">
        <v>361</v>
      </c>
      <c r="D172" s="35">
        <v>5</v>
      </c>
      <c r="E172" s="13">
        <v>42698</v>
      </c>
      <c r="F172" s="1">
        <v>4</v>
      </c>
      <c r="G172" s="66">
        <f t="shared" si="9"/>
        <v>4</v>
      </c>
    </row>
    <row r="173" spans="1:7" x14ac:dyDescent="0.3">
      <c r="A173" s="2" t="s">
        <v>223</v>
      </c>
      <c r="B173" s="2" t="s">
        <v>374</v>
      </c>
      <c r="C173" s="2" t="s">
        <v>360</v>
      </c>
      <c r="D173" s="35">
        <v>5</v>
      </c>
      <c r="E173" s="13">
        <v>42698</v>
      </c>
      <c r="F173" s="1">
        <v>3.4</v>
      </c>
      <c r="G173" s="66">
        <f t="shared" si="9"/>
        <v>3.57</v>
      </c>
    </row>
    <row r="174" spans="1:7" x14ac:dyDescent="0.3">
      <c r="A174" s="2" t="s">
        <v>28</v>
      </c>
      <c r="B174" s="2" t="s">
        <v>372</v>
      </c>
      <c r="C174" s="2" t="s">
        <v>361</v>
      </c>
      <c r="D174" s="35">
        <v>13</v>
      </c>
      <c r="E174" s="13">
        <v>42716</v>
      </c>
      <c r="F174" s="1">
        <v>2.5</v>
      </c>
      <c r="G174" s="66">
        <f t="shared" si="9"/>
        <v>2.75</v>
      </c>
    </row>
    <row r="175" spans="1:7" x14ac:dyDescent="0.3">
      <c r="A175" s="2" t="s">
        <v>224</v>
      </c>
      <c r="B175" s="2" t="s">
        <v>370</v>
      </c>
      <c r="C175" s="2" t="s">
        <v>360</v>
      </c>
      <c r="D175" s="35">
        <v>5</v>
      </c>
      <c r="E175" s="13">
        <v>42698</v>
      </c>
      <c r="F175" s="1">
        <v>4</v>
      </c>
      <c r="G175" s="66">
        <f t="shared" si="9"/>
        <v>4</v>
      </c>
    </row>
    <row r="176" spans="1:7" x14ac:dyDescent="0.3">
      <c r="A176" s="2" t="s">
        <v>225</v>
      </c>
      <c r="B176" s="2" t="s">
        <v>374</v>
      </c>
      <c r="C176" s="2" t="s">
        <v>361</v>
      </c>
      <c r="D176" s="35">
        <v>7</v>
      </c>
      <c r="E176" s="13">
        <v>42704</v>
      </c>
      <c r="F176" s="1">
        <v>2.8</v>
      </c>
      <c r="G176" s="66">
        <f t="shared" si="9"/>
        <v>3.08</v>
      </c>
    </row>
    <row r="177" spans="1:7" x14ac:dyDescent="0.3">
      <c r="A177" s="2" t="s">
        <v>226</v>
      </c>
      <c r="B177" s="2" t="s">
        <v>372</v>
      </c>
      <c r="C177" s="2" t="s">
        <v>360</v>
      </c>
      <c r="D177" s="35">
        <v>1</v>
      </c>
      <c r="E177" s="13">
        <v>42704</v>
      </c>
      <c r="F177" s="1">
        <v>3.5</v>
      </c>
      <c r="G177" s="66">
        <f t="shared" si="9"/>
        <v>3.5700000000000003</v>
      </c>
    </row>
    <row r="178" spans="1:7" x14ac:dyDescent="0.3">
      <c r="A178" s="2" t="s">
        <v>227</v>
      </c>
      <c r="B178" s="2" t="s">
        <v>370</v>
      </c>
      <c r="C178" s="2" t="s">
        <v>360</v>
      </c>
      <c r="D178" s="35">
        <v>2</v>
      </c>
      <c r="E178" s="13">
        <v>42704</v>
      </c>
      <c r="F178" s="1">
        <v>2.8</v>
      </c>
      <c r="G178" s="66">
        <f t="shared" si="9"/>
        <v>3.08</v>
      </c>
    </row>
    <row r="179" spans="1:7" x14ac:dyDescent="0.3">
      <c r="A179" s="2" t="s">
        <v>228</v>
      </c>
      <c r="B179" s="2" t="s">
        <v>372</v>
      </c>
      <c r="C179" s="2" t="s">
        <v>360</v>
      </c>
      <c r="D179" s="35">
        <v>4</v>
      </c>
      <c r="E179" s="13">
        <v>42695</v>
      </c>
      <c r="F179" s="1">
        <v>4</v>
      </c>
      <c r="G179" s="66">
        <f t="shared" si="9"/>
        <v>4</v>
      </c>
    </row>
    <row r="180" spans="1:7" x14ac:dyDescent="0.3">
      <c r="A180" s="2" t="s">
        <v>229</v>
      </c>
      <c r="B180" s="2" t="s">
        <v>374</v>
      </c>
      <c r="C180" s="2" t="s">
        <v>361</v>
      </c>
      <c r="D180" s="35">
        <v>12</v>
      </c>
      <c r="E180" s="13">
        <v>42706</v>
      </c>
      <c r="F180" s="1">
        <v>3</v>
      </c>
      <c r="G180" s="66">
        <f t="shared" si="9"/>
        <v>3.1500000000000004</v>
      </c>
    </row>
    <row r="181" spans="1:7" x14ac:dyDescent="0.3">
      <c r="A181" s="2" t="s">
        <v>230</v>
      </c>
      <c r="B181" s="2" t="s">
        <v>370</v>
      </c>
      <c r="C181" s="2" t="s">
        <v>360</v>
      </c>
      <c r="D181" s="35">
        <v>2</v>
      </c>
      <c r="E181" s="13">
        <v>42704</v>
      </c>
      <c r="F181" s="1">
        <v>3.5</v>
      </c>
      <c r="G181" s="66">
        <f t="shared" si="9"/>
        <v>3.5700000000000003</v>
      </c>
    </row>
    <row r="182" spans="1:7" x14ac:dyDescent="0.3">
      <c r="A182" s="2" t="s">
        <v>231</v>
      </c>
      <c r="B182" s="2" t="s">
        <v>372</v>
      </c>
      <c r="C182" s="2" t="s">
        <v>361</v>
      </c>
      <c r="D182" s="35">
        <v>5</v>
      </c>
      <c r="E182" s="13">
        <v>42698</v>
      </c>
      <c r="F182" s="1">
        <v>4</v>
      </c>
      <c r="G182" s="66">
        <f t="shared" si="9"/>
        <v>4</v>
      </c>
    </row>
    <row r="183" spans="1:7" x14ac:dyDescent="0.3">
      <c r="A183" s="2" t="s">
        <v>29</v>
      </c>
      <c r="B183" s="2" t="s">
        <v>370</v>
      </c>
      <c r="C183" s="2" t="s">
        <v>361</v>
      </c>
      <c r="D183" s="35">
        <v>8</v>
      </c>
      <c r="E183" s="13">
        <v>42708</v>
      </c>
      <c r="F183" s="1">
        <v>2.5</v>
      </c>
      <c r="G183" s="66">
        <f t="shared" si="9"/>
        <v>2.75</v>
      </c>
    </row>
    <row r="184" spans="1:7" x14ac:dyDescent="0.3">
      <c r="A184" s="2" t="s">
        <v>232</v>
      </c>
      <c r="B184" s="2" t="s">
        <v>372</v>
      </c>
      <c r="C184" s="2" t="s">
        <v>360</v>
      </c>
      <c r="D184" s="35">
        <v>7</v>
      </c>
      <c r="E184" s="13">
        <v>42704</v>
      </c>
      <c r="F184" s="1">
        <v>3</v>
      </c>
      <c r="G184" s="66">
        <f t="shared" si="9"/>
        <v>3.1500000000000004</v>
      </c>
    </row>
    <row r="185" spans="1:7" x14ac:dyDescent="0.3">
      <c r="A185" s="2" t="s">
        <v>233</v>
      </c>
      <c r="B185" s="2" t="s">
        <v>374</v>
      </c>
      <c r="C185" s="2" t="s">
        <v>360</v>
      </c>
      <c r="D185" s="35">
        <v>13</v>
      </c>
      <c r="E185" s="13">
        <v>42716</v>
      </c>
      <c r="F185" s="1">
        <v>3.1</v>
      </c>
      <c r="G185" s="66">
        <f t="shared" si="9"/>
        <v>3.2550000000000003</v>
      </c>
    </row>
    <row r="186" spans="1:7" x14ac:dyDescent="0.3">
      <c r="A186" s="2" t="s">
        <v>234</v>
      </c>
      <c r="B186" s="2" t="s">
        <v>372</v>
      </c>
      <c r="C186" s="2" t="s">
        <v>360</v>
      </c>
      <c r="D186" s="35">
        <v>8</v>
      </c>
      <c r="E186" s="13">
        <v>42708</v>
      </c>
      <c r="F186" s="1">
        <v>4</v>
      </c>
      <c r="G186" s="66">
        <f t="shared" si="9"/>
        <v>4</v>
      </c>
    </row>
    <row r="187" spans="1:7" x14ac:dyDescent="0.3">
      <c r="A187" s="2" t="s">
        <v>235</v>
      </c>
      <c r="B187" s="2" t="s">
        <v>371</v>
      </c>
      <c r="C187" s="2" t="s">
        <v>361</v>
      </c>
      <c r="D187" s="35">
        <v>1</v>
      </c>
      <c r="E187" s="13">
        <v>42704</v>
      </c>
      <c r="F187" s="1">
        <v>3</v>
      </c>
      <c r="G187" s="66">
        <f t="shared" si="9"/>
        <v>3.1500000000000004</v>
      </c>
    </row>
    <row r="188" spans="1:7" x14ac:dyDescent="0.3">
      <c r="A188" s="2" t="s">
        <v>236</v>
      </c>
      <c r="B188" s="2" t="s">
        <v>374</v>
      </c>
      <c r="C188" s="2" t="s">
        <v>361</v>
      </c>
      <c r="D188" s="35">
        <v>8</v>
      </c>
      <c r="E188" s="13">
        <v>42708</v>
      </c>
      <c r="F188" s="1">
        <v>2.2999999999999998</v>
      </c>
      <c r="G188" s="66">
        <f t="shared" si="9"/>
        <v>2.5299999999999998</v>
      </c>
    </row>
    <row r="189" spans="1:7" x14ac:dyDescent="0.3">
      <c r="A189" s="2" t="s">
        <v>237</v>
      </c>
      <c r="B189" s="2" t="s">
        <v>373</v>
      </c>
      <c r="C189" s="2" t="s">
        <v>361</v>
      </c>
      <c r="D189" s="35">
        <v>5</v>
      </c>
      <c r="E189" s="13">
        <v>42698</v>
      </c>
      <c r="F189" s="1">
        <v>4</v>
      </c>
      <c r="G189" s="66">
        <f t="shared" si="9"/>
        <v>4</v>
      </c>
    </row>
    <row r="190" spans="1:7" x14ac:dyDescent="0.3">
      <c r="A190" s="2" t="s">
        <v>30</v>
      </c>
      <c r="B190" s="2" t="s">
        <v>372</v>
      </c>
      <c r="C190" s="2" t="s">
        <v>361</v>
      </c>
      <c r="D190" s="35">
        <v>12</v>
      </c>
      <c r="E190" s="13">
        <v>42706</v>
      </c>
      <c r="F190" s="1">
        <v>3</v>
      </c>
      <c r="G190" s="66">
        <f t="shared" si="9"/>
        <v>3.1500000000000004</v>
      </c>
    </row>
    <row r="191" spans="1:7" x14ac:dyDescent="0.3">
      <c r="A191" s="2" t="s">
        <v>238</v>
      </c>
      <c r="B191" s="2" t="s">
        <v>372</v>
      </c>
      <c r="C191" s="2" t="s">
        <v>361</v>
      </c>
      <c r="D191" s="35">
        <v>11</v>
      </c>
      <c r="E191" s="13">
        <v>42720</v>
      </c>
      <c r="F191" s="1">
        <v>2.5</v>
      </c>
      <c r="G191" s="66">
        <f t="shared" si="9"/>
        <v>2.75</v>
      </c>
    </row>
    <row r="192" spans="1:7" x14ac:dyDescent="0.3">
      <c r="A192" s="2" t="s">
        <v>239</v>
      </c>
      <c r="B192" s="2" t="s">
        <v>374</v>
      </c>
      <c r="C192" s="2" t="s">
        <v>360</v>
      </c>
      <c r="D192" s="35">
        <v>13</v>
      </c>
      <c r="E192" s="13">
        <v>42716</v>
      </c>
      <c r="F192" s="1">
        <v>3</v>
      </c>
      <c r="G192" s="66">
        <f t="shared" si="9"/>
        <v>3.1500000000000004</v>
      </c>
    </row>
    <row r="193" spans="1:7" x14ac:dyDescent="0.3">
      <c r="A193" s="2" t="s">
        <v>240</v>
      </c>
      <c r="B193" s="2" t="s">
        <v>373</v>
      </c>
      <c r="C193" s="2" t="s">
        <v>360</v>
      </c>
      <c r="D193" s="35">
        <v>6</v>
      </c>
      <c r="E193" s="13">
        <v>42703</v>
      </c>
      <c r="F193" s="1">
        <v>3.4</v>
      </c>
      <c r="G193" s="66">
        <f t="shared" si="9"/>
        <v>3.57</v>
      </c>
    </row>
    <row r="194" spans="1:7" x14ac:dyDescent="0.3">
      <c r="A194" s="2" t="s">
        <v>241</v>
      </c>
      <c r="B194" s="2" t="s">
        <v>373</v>
      </c>
      <c r="C194" s="2" t="s">
        <v>361</v>
      </c>
      <c r="D194" s="35">
        <v>9</v>
      </c>
      <c r="E194" s="13">
        <v>42723</v>
      </c>
      <c r="F194" s="1">
        <v>3.5</v>
      </c>
      <c r="G194" s="66">
        <f t="shared" si="9"/>
        <v>3.5700000000000003</v>
      </c>
    </row>
    <row r="195" spans="1:7" x14ac:dyDescent="0.3">
      <c r="A195" s="2" t="s">
        <v>242</v>
      </c>
      <c r="B195" s="2" t="s">
        <v>372</v>
      </c>
      <c r="C195" s="2" t="s">
        <v>361</v>
      </c>
      <c r="D195" s="35">
        <v>14</v>
      </c>
      <c r="E195" s="13">
        <v>42701</v>
      </c>
      <c r="F195" s="1">
        <v>3.3</v>
      </c>
      <c r="G195" s="66">
        <f t="shared" ref="G195:G258" si="10">IF(F195*(1+VLOOKUP(F195,$K$93:$L$96,2,TRUE))&gt;4,4,F195*(1+VLOOKUP(F195,$K$93:$L$96,2,TRUE)))</f>
        <v>3.4649999999999999</v>
      </c>
    </row>
    <row r="196" spans="1:7" x14ac:dyDescent="0.3">
      <c r="A196" s="2" t="s">
        <v>243</v>
      </c>
      <c r="B196" s="2" t="s">
        <v>372</v>
      </c>
      <c r="C196" s="2" t="s">
        <v>360</v>
      </c>
      <c r="D196" s="35">
        <v>6</v>
      </c>
      <c r="E196" s="13">
        <v>42703</v>
      </c>
      <c r="F196" s="1">
        <v>4</v>
      </c>
      <c r="G196" s="66">
        <f t="shared" si="10"/>
        <v>4</v>
      </c>
    </row>
    <row r="197" spans="1:7" x14ac:dyDescent="0.3">
      <c r="A197" s="2" t="s">
        <v>244</v>
      </c>
      <c r="B197" s="2" t="s">
        <v>373</v>
      </c>
      <c r="C197" s="2" t="s">
        <v>361</v>
      </c>
      <c r="D197" s="35">
        <v>9</v>
      </c>
      <c r="E197" s="13">
        <v>42723</v>
      </c>
      <c r="F197" s="1">
        <v>3.5</v>
      </c>
      <c r="G197" s="66">
        <f t="shared" si="10"/>
        <v>3.5700000000000003</v>
      </c>
    </row>
    <row r="198" spans="1:7" x14ac:dyDescent="0.3">
      <c r="A198" s="2" t="s">
        <v>245</v>
      </c>
      <c r="B198" s="2" t="s">
        <v>374</v>
      </c>
      <c r="C198" s="2" t="s">
        <v>361</v>
      </c>
      <c r="D198" s="35">
        <v>2</v>
      </c>
      <c r="E198" s="13">
        <v>42704</v>
      </c>
      <c r="F198" s="1">
        <v>3.5</v>
      </c>
      <c r="G198" s="66">
        <f t="shared" si="10"/>
        <v>3.5700000000000003</v>
      </c>
    </row>
    <row r="199" spans="1:7" x14ac:dyDescent="0.3">
      <c r="A199" s="2" t="s">
        <v>31</v>
      </c>
      <c r="B199" s="2" t="s">
        <v>371</v>
      </c>
      <c r="C199" s="2" t="s">
        <v>361</v>
      </c>
      <c r="D199" s="35">
        <v>5</v>
      </c>
      <c r="E199" s="13">
        <v>42698</v>
      </c>
      <c r="F199" s="1">
        <v>2</v>
      </c>
      <c r="G199" s="66">
        <f t="shared" si="10"/>
        <v>2.2000000000000002</v>
      </c>
    </row>
    <row r="200" spans="1:7" x14ac:dyDescent="0.3">
      <c r="A200" s="2" t="s">
        <v>246</v>
      </c>
      <c r="B200" s="2" t="s">
        <v>371</v>
      </c>
      <c r="C200" s="2" t="s">
        <v>361</v>
      </c>
      <c r="D200" s="35">
        <v>1</v>
      </c>
      <c r="E200" s="13">
        <v>42704</v>
      </c>
      <c r="F200" s="1">
        <v>3.2</v>
      </c>
      <c r="G200" s="66">
        <f t="shared" si="10"/>
        <v>3.3600000000000003</v>
      </c>
    </row>
    <row r="201" spans="1:7" x14ac:dyDescent="0.3">
      <c r="A201" s="2" t="s">
        <v>247</v>
      </c>
      <c r="B201" s="2" t="s">
        <v>374</v>
      </c>
      <c r="C201" s="2" t="s">
        <v>361</v>
      </c>
      <c r="D201" s="35">
        <v>4</v>
      </c>
      <c r="E201" s="13">
        <v>42695</v>
      </c>
      <c r="F201" s="1">
        <v>4</v>
      </c>
      <c r="G201" s="66">
        <f t="shared" si="10"/>
        <v>4</v>
      </c>
    </row>
    <row r="202" spans="1:7" x14ac:dyDescent="0.3">
      <c r="A202" s="2" t="s">
        <v>248</v>
      </c>
      <c r="B202" s="2" t="s">
        <v>371</v>
      </c>
      <c r="C202" s="2" t="s">
        <v>360</v>
      </c>
      <c r="D202" s="35">
        <v>2</v>
      </c>
      <c r="E202" s="13">
        <v>42704</v>
      </c>
      <c r="F202" s="1">
        <v>2</v>
      </c>
      <c r="G202" s="66">
        <f t="shared" si="10"/>
        <v>2.2000000000000002</v>
      </c>
    </row>
    <row r="203" spans="1:7" x14ac:dyDescent="0.3">
      <c r="A203" s="2" t="s">
        <v>249</v>
      </c>
      <c r="B203" s="2" t="s">
        <v>373</v>
      </c>
      <c r="C203" s="2" t="s">
        <v>360</v>
      </c>
      <c r="D203" s="35">
        <v>9</v>
      </c>
      <c r="E203" s="13">
        <v>42723</v>
      </c>
      <c r="F203" s="1">
        <v>1.5</v>
      </c>
      <c r="G203" s="66">
        <f t="shared" si="10"/>
        <v>1.5</v>
      </c>
    </row>
    <row r="204" spans="1:7" x14ac:dyDescent="0.3">
      <c r="A204" s="2" t="s">
        <v>250</v>
      </c>
      <c r="B204" s="2" t="s">
        <v>371</v>
      </c>
      <c r="C204" s="2" t="s">
        <v>360</v>
      </c>
      <c r="D204" s="35">
        <v>9</v>
      </c>
      <c r="E204" s="13">
        <v>42723</v>
      </c>
      <c r="F204" s="1">
        <v>3.2</v>
      </c>
      <c r="G204" s="66">
        <f t="shared" si="10"/>
        <v>3.3600000000000003</v>
      </c>
    </row>
    <row r="205" spans="1:7" x14ac:dyDescent="0.3">
      <c r="A205" s="2" t="s">
        <v>251</v>
      </c>
      <c r="B205" s="2" t="s">
        <v>373</v>
      </c>
      <c r="C205" s="2" t="s">
        <v>360</v>
      </c>
      <c r="D205" s="35">
        <v>2</v>
      </c>
      <c r="E205" s="13">
        <v>42704</v>
      </c>
      <c r="F205" s="1">
        <v>0</v>
      </c>
      <c r="G205" s="66">
        <f t="shared" si="10"/>
        <v>0</v>
      </c>
    </row>
    <row r="206" spans="1:7" x14ac:dyDescent="0.3">
      <c r="A206" s="2" t="s">
        <v>252</v>
      </c>
      <c r="B206" s="2" t="s">
        <v>372</v>
      </c>
      <c r="C206" s="2" t="s">
        <v>360</v>
      </c>
      <c r="D206" s="35">
        <v>13</v>
      </c>
      <c r="E206" s="13">
        <v>42716</v>
      </c>
      <c r="F206" s="1">
        <v>3.2</v>
      </c>
      <c r="G206" s="66">
        <f t="shared" si="10"/>
        <v>3.3600000000000003</v>
      </c>
    </row>
    <row r="207" spans="1:7" x14ac:dyDescent="0.3">
      <c r="A207" s="2" t="s">
        <v>253</v>
      </c>
      <c r="B207" s="2" t="s">
        <v>374</v>
      </c>
      <c r="C207" s="2" t="s">
        <v>361</v>
      </c>
      <c r="D207" s="35">
        <v>4</v>
      </c>
      <c r="E207" s="13">
        <v>42695</v>
      </c>
      <c r="F207" s="1">
        <v>3.7</v>
      </c>
      <c r="G207" s="66">
        <f t="shared" si="10"/>
        <v>3.7740000000000005</v>
      </c>
    </row>
    <row r="208" spans="1:7" x14ac:dyDescent="0.3">
      <c r="A208" s="2" t="s">
        <v>254</v>
      </c>
      <c r="B208" s="2" t="s">
        <v>373</v>
      </c>
      <c r="C208" s="2" t="s">
        <v>361</v>
      </c>
      <c r="D208" s="35">
        <v>1</v>
      </c>
      <c r="E208" s="13">
        <v>42704</v>
      </c>
      <c r="F208" s="1">
        <v>3.6</v>
      </c>
      <c r="G208" s="66">
        <f t="shared" si="10"/>
        <v>3.6720000000000002</v>
      </c>
    </row>
    <row r="209" spans="1:7" x14ac:dyDescent="0.3">
      <c r="A209" s="2" t="s">
        <v>32</v>
      </c>
      <c r="B209" s="2" t="s">
        <v>370</v>
      </c>
      <c r="C209" s="2" t="s">
        <v>361</v>
      </c>
      <c r="D209" s="35">
        <v>3</v>
      </c>
      <c r="E209" s="13">
        <v>42718</v>
      </c>
      <c r="F209" s="1">
        <v>3</v>
      </c>
      <c r="G209" s="66">
        <f t="shared" si="10"/>
        <v>3.1500000000000004</v>
      </c>
    </row>
    <row r="210" spans="1:7" x14ac:dyDescent="0.3">
      <c r="A210" s="2" t="s">
        <v>255</v>
      </c>
      <c r="B210" s="2" t="s">
        <v>374</v>
      </c>
      <c r="C210" s="2" t="s">
        <v>360</v>
      </c>
      <c r="D210" s="35">
        <v>13</v>
      </c>
      <c r="E210" s="13">
        <v>42716</v>
      </c>
      <c r="F210" s="1">
        <v>4</v>
      </c>
      <c r="G210" s="66">
        <f t="shared" si="10"/>
        <v>4</v>
      </c>
    </row>
    <row r="211" spans="1:7" x14ac:dyDescent="0.3">
      <c r="A211" s="2" t="s">
        <v>256</v>
      </c>
      <c r="B211" s="2" t="s">
        <v>372</v>
      </c>
      <c r="C211" s="2" t="s">
        <v>361</v>
      </c>
      <c r="D211" s="35">
        <v>4</v>
      </c>
      <c r="E211" s="13">
        <v>42695</v>
      </c>
      <c r="F211" s="1">
        <v>3.7</v>
      </c>
      <c r="G211" s="66">
        <f t="shared" si="10"/>
        <v>3.7740000000000005</v>
      </c>
    </row>
    <row r="212" spans="1:7" x14ac:dyDescent="0.3">
      <c r="A212" s="2" t="s">
        <v>257</v>
      </c>
      <c r="B212" s="2" t="s">
        <v>372</v>
      </c>
      <c r="C212" s="2" t="s">
        <v>361</v>
      </c>
      <c r="D212" s="35">
        <v>6</v>
      </c>
      <c r="E212" s="13">
        <v>42703</v>
      </c>
      <c r="F212" s="1">
        <v>3.3</v>
      </c>
      <c r="G212" s="66">
        <f t="shared" si="10"/>
        <v>3.4649999999999999</v>
      </c>
    </row>
    <row r="213" spans="1:7" x14ac:dyDescent="0.3">
      <c r="A213" s="2" t="s">
        <v>258</v>
      </c>
      <c r="B213" s="2" t="s">
        <v>372</v>
      </c>
      <c r="C213" s="2" t="s">
        <v>360</v>
      </c>
      <c r="D213" s="35">
        <v>14</v>
      </c>
      <c r="E213" s="13">
        <v>42701</v>
      </c>
      <c r="F213" s="1">
        <v>4</v>
      </c>
      <c r="G213" s="66">
        <f t="shared" si="10"/>
        <v>4</v>
      </c>
    </row>
    <row r="214" spans="1:7" x14ac:dyDescent="0.3">
      <c r="A214" s="2" t="s">
        <v>259</v>
      </c>
      <c r="B214" s="2" t="s">
        <v>371</v>
      </c>
      <c r="C214" s="2" t="s">
        <v>360</v>
      </c>
      <c r="D214" s="35">
        <v>9</v>
      </c>
      <c r="E214" s="13">
        <v>42723</v>
      </c>
      <c r="F214" s="1">
        <v>3.5</v>
      </c>
      <c r="G214" s="66">
        <f t="shared" si="10"/>
        <v>3.5700000000000003</v>
      </c>
    </row>
    <row r="215" spans="1:7" x14ac:dyDescent="0.3">
      <c r="A215" s="2" t="s">
        <v>260</v>
      </c>
      <c r="B215" s="2" t="s">
        <v>370</v>
      </c>
      <c r="C215" s="2" t="s">
        <v>361</v>
      </c>
      <c r="D215" s="35">
        <v>4</v>
      </c>
      <c r="E215" s="13">
        <v>42695</v>
      </c>
      <c r="F215" s="1">
        <v>4</v>
      </c>
      <c r="G215" s="66">
        <f t="shared" si="10"/>
        <v>4</v>
      </c>
    </row>
    <row r="216" spans="1:7" x14ac:dyDescent="0.3">
      <c r="A216" s="2" t="s">
        <v>261</v>
      </c>
      <c r="B216" s="2" t="s">
        <v>371</v>
      </c>
      <c r="C216" s="2" t="s">
        <v>361</v>
      </c>
      <c r="D216" s="35">
        <v>9</v>
      </c>
      <c r="E216" s="13">
        <v>42723</v>
      </c>
      <c r="F216" s="1">
        <v>4</v>
      </c>
      <c r="G216" s="66">
        <f t="shared" si="10"/>
        <v>4</v>
      </c>
    </row>
    <row r="217" spans="1:7" x14ac:dyDescent="0.3">
      <c r="A217" s="2" t="s">
        <v>262</v>
      </c>
      <c r="B217" s="2" t="s">
        <v>372</v>
      </c>
      <c r="C217" s="2" t="s">
        <v>361</v>
      </c>
      <c r="D217" s="35">
        <v>3</v>
      </c>
      <c r="E217" s="13">
        <v>42718</v>
      </c>
      <c r="F217" s="1">
        <v>4</v>
      </c>
      <c r="G217" s="66">
        <f t="shared" si="10"/>
        <v>4</v>
      </c>
    </row>
    <row r="218" spans="1:7" x14ac:dyDescent="0.3">
      <c r="A218" s="2" t="s">
        <v>263</v>
      </c>
      <c r="B218" s="2" t="s">
        <v>372</v>
      </c>
      <c r="C218" s="2" t="s">
        <v>361</v>
      </c>
      <c r="D218" s="35">
        <v>8</v>
      </c>
      <c r="E218" s="13">
        <v>42708</v>
      </c>
      <c r="F218" s="1">
        <v>1.7</v>
      </c>
      <c r="G218" s="66">
        <f t="shared" si="10"/>
        <v>1.7</v>
      </c>
    </row>
    <row r="219" spans="1:7" x14ac:dyDescent="0.3">
      <c r="A219" s="2" t="s">
        <v>33</v>
      </c>
      <c r="B219" s="2" t="s">
        <v>372</v>
      </c>
      <c r="C219" s="2" t="s">
        <v>361</v>
      </c>
      <c r="D219" s="35">
        <v>11</v>
      </c>
      <c r="E219" s="13">
        <v>42720</v>
      </c>
      <c r="F219" s="1">
        <v>2.7</v>
      </c>
      <c r="G219" s="66">
        <f t="shared" si="10"/>
        <v>2.9700000000000006</v>
      </c>
    </row>
    <row r="220" spans="1:7" x14ac:dyDescent="0.3">
      <c r="A220" s="2" t="s">
        <v>264</v>
      </c>
      <c r="B220" s="2" t="s">
        <v>371</v>
      </c>
      <c r="C220" s="2" t="s">
        <v>361</v>
      </c>
      <c r="D220" s="35">
        <v>6</v>
      </c>
      <c r="E220" s="13">
        <v>42703</v>
      </c>
      <c r="F220" s="1">
        <v>3.7</v>
      </c>
      <c r="G220" s="66">
        <f t="shared" si="10"/>
        <v>3.7740000000000005</v>
      </c>
    </row>
    <row r="221" spans="1:7" x14ac:dyDescent="0.3">
      <c r="A221" s="2" t="s">
        <v>265</v>
      </c>
      <c r="B221" s="2" t="s">
        <v>374</v>
      </c>
      <c r="C221" s="2" t="s">
        <v>360</v>
      </c>
      <c r="D221" s="35">
        <v>9</v>
      </c>
      <c r="E221" s="13">
        <v>42723</v>
      </c>
      <c r="F221" s="1">
        <v>2.1</v>
      </c>
      <c r="G221" s="66">
        <f t="shared" si="10"/>
        <v>2.3100000000000005</v>
      </c>
    </row>
    <row r="222" spans="1:7" x14ac:dyDescent="0.3">
      <c r="A222" s="2" t="s">
        <v>266</v>
      </c>
      <c r="B222" s="2" t="s">
        <v>372</v>
      </c>
      <c r="C222" s="2" t="s">
        <v>360</v>
      </c>
      <c r="D222" s="35">
        <v>14</v>
      </c>
      <c r="E222" s="13">
        <v>42701</v>
      </c>
      <c r="F222" s="1">
        <v>3.8</v>
      </c>
      <c r="G222" s="66">
        <f t="shared" si="10"/>
        <v>3.8759999999999999</v>
      </c>
    </row>
    <row r="223" spans="1:7" x14ac:dyDescent="0.3">
      <c r="A223" s="2" t="s">
        <v>267</v>
      </c>
      <c r="B223" s="2" t="s">
        <v>372</v>
      </c>
      <c r="C223" s="2" t="s">
        <v>360</v>
      </c>
      <c r="D223" s="35">
        <v>9</v>
      </c>
      <c r="E223" s="13">
        <v>42723</v>
      </c>
      <c r="F223" s="1">
        <v>4</v>
      </c>
      <c r="G223" s="66">
        <f t="shared" si="10"/>
        <v>4</v>
      </c>
    </row>
    <row r="224" spans="1:7" x14ac:dyDescent="0.3">
      <c r="A224" s="2" t="s">
        <v>268</v>
      </c>
      <c r="B224" s="2" t="s">
        <v>374</v>
      </c>
      <c r="C224" s="2" t="s">
        <v>360</v>
      </c>
      <c r="D224" s="35">
        <v>10</v>
      </c>
      <c r="E224" s="13">
        <v>42711</v>
      </c>
      <c r="F224" s="1">
        <v>3.1</v>
      </c>
      <c r="G224" s="66">
        <f t="shared" si="10"/>
        <v>3.2550000000000003</v>
      </c>
    </row>
    <row r="225" spans="1:7" x14ac:dyDescent="0.3">
      <c r="A225" s="2" t="s">
        <v>269</v>
      </c>
      <c r="B225" s="2" t="s">
        <v>372</v>
      </c>
      <c r="C225" s="2" t="s">
        <v>361</v>
      </c>
      <c r="D225" s="35">
        <v>14</v>
      </c>
      <c r="E225" s="13">
        <v>42701</v>
      </c>
      <c r="F225" s="1">
        <v>3.9</v>
      </c>
      <c r="G225" s="66">
        <f t="shared" si="10"/>
        <v>3.9779999999999998</v>
      </c>
    </row>
    <row r="226" spans="1:7" x14ac:dyDescent="0.3">
      <c r="A226" s="2" t="s">
        <v>34</v>
      </c>
      <c r="B226" s="2" t="s">
        <v>373</v>
      </c>
      <c r="C226" s="2" t="s">
        <v>360</v>
      </c>
      <c r="D226" s="35">
        <v>2</v>
      </c>
      <c r="E226" s="13">
        <v>42704</v>
      </c>
      <c r="F226" s="1">
        <v>1.2</v>
      </c>
      <c r="G226" s="66">
        <f t="shared" si="10"/>
        <v>1.2</v>
      </c>
    </row>
    <row r="227" spans="1:7" x14ac:dyDescent="0.3">
      <c r="A227" s="2" t="s">
        <v>270</v>
      </c>
      <c r="B227" s="2" t="s">
        <v>372</v>
      </c>
      <c r="C227" s="2" t="s">
        <v>360</v>
      </c>
      <c r="D227" s="35">
        <v>2</v>
      </c>
      <c r="E227" s="13">
        <v>42704</v>
      </c>
      <c r="F227" s="1">
        <v>2.1</v>
      </c>
      <c r="G227" s="66">
        <f t="shared" si="10"/>
        <v>2.3100000000000005</v>
      </c>
    </row>
    <row r="228" spans="1:7" x14ac:dyDescent="0.3">
      <c r="A228" s="2" t="s">
        <v>271</v>
      </c>
      <c r="B228" s="2" t="s">
        <v>372</v>
      </c>
      <c r="C228" s="2" t="s">
        <v>360</v>
      </c>
      <c r="D228" s="35">
        <v>7</v>
      </c>
      <c r="E228" s="13">
        <v>42704</v>
      </c>
      <c r="F228" s="1">
        <v>2</v>
      </c>
      <c r="G228" s="66">
        <f t="shared" si="10"/>
        <v>2.2000000000000002</v>
      </c>
    </row>
    <row r="229" spans="1:7" x14ac:dyDescent="0.3">
      <c r="A229" s="2" t="s">
        <v>272</v>
      </c>
      <c r="B229" s="2" t="s">
        <v>370</v>
      </c>
      <c r="C229" s="2" t="s">
        <v>360</v>
      </c>
      <c r="D229" s="35">
        <v>6</v>
      </c>
      <c r="E229" s="13">
        <v>42703</v>
      </c>
      <c r="F229" s="1">
        <v>2.4</v>
      </c>
      <c r="G229" s="66">
        <f t="shared" si="10"/>
        <v>2.64</v>
      </c>
    </row>
    <row r="230" spans="1:7" x14ac:dyDescent="0.3">
      <c r="A230" s="2" t="s">
        <v>273</v>
      </c>
      <c r="B230" s="2" t="s">
        <v>370</v>
      </c>
      <c r="C230" s="2" t="s">
        <v>361</v>
      </c>
      <c r="D230" s="35">
        <v>1</v>
      </c>
      <c r="E230" s="13">
        <v>42704</v>
      </c>
      <c r="F230" s="1">
        <v>3.5</v>
      </c>
      <c r="G230" s="66">
        <f t="shared" si="10"/>
        <v>3.5700000000000003</v>
      </c>
    </row>
    <row r="231" spans="1:7" x14ac:dyDescent="0.3">
      <c r="A231" s="2" t="s">
        <v>274</v>
      </c>
      <c r="B231" s="2" t="s">
        <v>372</v>
      </c>
      <c r="C231" s="2" t="s">
        <v>361</v>
      </c>
      <c r="D231" s="35">
        <v>8</v>
      </c>
      <c r="E231" s="13">
        <v>42708</v>
      </c>
      <c r="F231" s="1">
        <v>2.6</v>
      </c>
      <c r="G231" s="66">
        <f t="shared" si="10"/>
        <v>2.8600000000000003</v>
      </c>
    </row>
    <row r="232" spans="1:7" x14ac:dyDescent="0.3">
      <c r="A232" s="2" t="s">
        <v>275</v>
      </c>
      <c r="B232" s="2" t="s">
        <v>372</v>
      </c>
      <c r="C232" s="2" t="s">
        <v>360</v>
      </c>
      <c r="D232" s="35">
        <v>2</v>
      </c>
      <c r="E232" s="13">
        <v>42704</v>
      </c>
      <c r="F232" s="1">
        <v>2</v>
      </c>
      <c r="G232" s="66">
        <f t="shared" si="10"/>
        <v>2.2000000000000002</v>
      </c>
    </row>
    <row r="233" spans="1:7" x14ac:dyDescent="0.3">
      <c r="A233" s="2" t="s">
        <v>276</v>
      </c>
      <c r="B233" s="2" t="s">
        <v>374</v>
      </c>
      <c r="C233" s="2" t="s">
        <v>361</v>
      </c>
      <c r="D233" s="35">
        <v>1</v>
      </c>
      <c r="E233" s="13">
        <v>42704</v>
      </c>
      <c r="F233" s="1">
        <v>1.8</v>
      </c>
      <c r="G233" s="66">
        <f t="shared" si="10"/>
        <v>1.8</v>
      </c>
    </row>
    <row r="234" spans="1:7" x14ac:dyDescent="0.3">
      <c r="A234" s="2" t="s">
        <v>277</v>
      </c>
      <c r="B234" s="2" t="s">
        <v>372</v>
      </c>
      <c r="C234" s="2" t="s">
        <v>360</v>
      </c>
      <c r="D234" s="35">
        <v>13</v>
      </c>
      <c r="E234" s="13">
        <v>42716</v>
      </c>
      <c r="F234" s="1">
        <v>2.8</v>
      </c>
      <c r="G234" s="66">
        <f t="shared" si="10"/>
        <v>3.08</v>
      </c>
    </row>
    <row r="235" spans="1:7" x14ac:dyDescent="0.3">
      <c r="A235" s="2" t="s">
        <v>278</v>
      </c>
      <c r="B235" s="2" t="s">
        <v>372</v>
      </c>
      <c r="C235" s="2" t="s">
        <v>361</v>
      </c>
      <c r="D235" s="35">
        <v>3</v>
      </c>
      <c r="E235" s="13">
        <v>42718</v>
      </c>
      <c r="F235" s="1">
        <v>4</v>
      </c>
      <c r="G235" s="66">
        <f t="shared" si="10"/>
        <v>4</v>
      </c>
    </row>
    <row r="236" spans="1:7" x14ac:dyDescent="0.3">
      <c r="A236" s="2" t="s">
        <v>279</v>
      </c>
      <c r="B236" s="2" t="s">
        <v>372</v>
      </c>
      <c r="C236" s="2" t="s">
        <v>361</v>
      </c>
      <c r="D236" s="35">
        <v>13</v>
      </c>
      <c r="E236" s="13">
        <v>42716</v>
      </c>
      <c r="F236" s="1">
        <v>2.5</v>
      </c>
      <c r="G236" s="66">
        <f t="shared" si="10"/>
        <v>2.75</v>
      </c>
    </row>
    <row r="237" spans="1:7" x14ac:dyDescent="0.3">
      <c r="A237" s="2" t="s">
        <v>280</v>
      </c>
      <c r="B237" s="2" t="s">
        <v>372</v>
      </c>
      <c r="C237" s="2" t="s">
        <v>361</v>
      </c>
      <c r="D237" s="35">
        <v>8</v>
      </c>
      <c r="E237" s="13">
        <v>42708</v>
      </c>
      <c r="F237" s="1">
        <v>4</v>
      </c>
      <c r="G237" s="66">
        <f t="shared" si="10"/>
        <v>4</v>
      </c>
    </row>
    <row r="238" spans="1:7" x14ac:dyDescent="0.3">
      <c r="A238" s="2" t="s">
        <v>281</v>
      </c>
      <c r="B238" s="2" t="s">
        <v>370</v>
      </c>
      <c r="C238" s="2" t="s">
        <v>360</v>
      </c>
      <c r="D238" s="35">
        <v>8</v>
      </c>
      <c r="E238" s="13">
        <v>42708</v>
      </c>
      <c r="F238" s="1">
        <v>1.5</v>
      </c>
      <c r="G238" s="66">
        <f t="shared" si="10"/>
        <v>1.5</v>
      </c>
    </row>
    <row r="239" spans="1:7" x14ac:dyDescent="0.3">
      <c r="A239" s="2" t="s">
        <v>282</v>
      </c>
      <c r="B239" s="2" t="s">
        <v>372</v>
      </c>
      <c r="C239" s="2" t="s">
        <v>361</v>
      </c>
      <c r="D239" s="35">
        <v>14</v>
      </c>
      <c r="E239" s="13">
        <v>42701</v>
      </c>
      <c r="F239" s="1">
        <v>4</v>
      </c>
      <c r="G239" s="66">
        <f t="shared" si="10"/>
        <v>4</v>
      </c>
    </row>
    <row r="240" spans="1:7" x14ac:dyDescent="0.3">
      <c r="A240" s="2" t="s">
        <v>283</v>
      </c>
      <c r="B240" s="2" t="s">
        <v>370</v>
      </c>
      <c r="C240" s="2" t="s">
        <v>361</v>
      </c>
      <c r="D240" s="35">
        <v>7</v>
      </c>
      <c r="E240" s="13">
        <v>42704</v>
      </c>
      <c r="F240" s="1">
        <v>0</v>
      </c>
      <c r="G240" s="66">
        <f t="shared" si="10"/>
        <v>0</v>
      </c>
    </row>
    <row r="241" spans="1:7" x14ac:dyDescent="0.3">
      <c r="A241" s="2" t="s">
        <v>284</v>
      </c>
      <c r="B241" s="2" t="s">
        <v>373</v>
      </c>
      <c r="C241" s="2" t="s">
        <v>360</v>
      </c>
      <c r="D241" s="35">
        <v>9</v>
      </c>
      <c r="E241" s="13">
        <v>42723</v>
      </c>
      <c r="F241" s="1">
        <v>4</v>
      </c>
      <c r="G241" s="66">
        <f t="shared" si="10"/>
        <v>4</v>
      </c>
    </row>
    <row r="242" spans="1:7" x14ac:dyDescent="0.3">
      <c r="A242" s="2" t="s">
        <v>285</v>
      </c>
      <c r="B242" s="2" t="s">
        <v>372</v>
      </c>
      <c r="C242" s="2" t="s">
        <v>360</v>
      </c>
      <c r="D242" s="35">
        <v>6</v>
      </c>
      <c r="E242" s="13">
        <v>42703</v>
      </c>
      <c r="F242" s="1">
        <v>2.7</v>
      </c>
      <c r="G242" s="66">
        <f t="shared" si="10"/>
        <v>2.9700000000000006</v>
      </c>
    </row>
    <row r="243" spans="1:7" x14ac:dyDescent="0.3">
      <c r="A243" s="2" t="s">
        <v>286</v>
      </c>
      <c r="B243" s="2" t="s">
        <v>370</v>
      </c>
      <c r="C243" s="2" t="s">
        <v>360</v>
      </c>
      <c r="D243" s="35">
        <v>12</v>
      </c>
      <c r="E243" s="13">
        <v>42706</v>
      </c>
      <c r="F243" s="1">
        <v>4</v>
      </c>
      <c r="G243" s="66">
        <f t="shared" si="10"/>
        <v>4</v>
      </c>
    </row>
    <row r="244" spans="1:7" x14ac:dyDescent="0.3">
      <c r="A244" s="2" t="s">
        <v>287</v>
      </c>
      <c r="B244" s="2" t="s">
        <v>372</v>
      </c>
      <c r="C244" s="2" t="s">
        <v>361</v>
      </c>
      <c r="D244" s="35">
        <v>4</v>
      </c>
      <c r="E244" s="13">
        <v>42695</v>
      </c>
      <c r="F244" s="1">
        <v>2.4</v>
      </c>
      <c r="G244" s="66">
        <f t="shared" si="10"/>
        <v>2.64</v>
      </c>
    </row>
    <row r="245" spans="1:7" x14ac:dyDescent="0.3">
      <c r="A245" s="2" t="s">
        <v>288</v>
      </c>
      <c r="B245" s="2" t="s">
        <v>372</v>
      </c>
      <c r="C245" s="2" t="s">
        <v>360</v>
      </c>
      <c r="D245" s="35">
        <v>9</v>
      </c>
      <c r="E245" s="13">
        <v>42723</v>
      </c>
      <c r="F245" s="1">
        <v>3.5</v>
      </c>
      <c r="G245" s="66">
        <f t="shared" si="10"/>
        <v>3.5700000000000003</v>
      </c>
    </row>
    <row r="246" spans="1:7" x14ac:dyDescent="0.3">
      <c r="A246" s="2" t="s">
        <v>289</v>
      </c>
      <c r="B246" s="2" t="s">
        <v>372</v>
      </c>
      <c r="C246" s="2" t="s">
        <v>360</v>
      </c>
      <c r="D246" s="35">
        <v>2</v>
      </c>
      <c r="E246" s="13">
        <v>42704</v>
      </c>
      <c r="F246" s="1">
        <v>3</v>
      </c>
      <c r="G246" s="66">
        <f t="shared" si="10"/>
        <v>3.1500000000000004</v>
      </c>
    </row>
    <row r="247" spans="1:7" x14ac:dyDescent="0.3">
      <c r="A247" s="2" t="s">
        <v>290</v>
      </c>
      <c r="B247" s="2" t="s">
        <v>372</v>
      </c>
      <c r="C247" s="2" t="s">
        <v>360</v>
      </c>
      <c r="D247" s="35">
        <v>8</v>
      </c>
      <c r="E247" s="13">
        <v>42708</v>
      </c>
      <c r="F247" s="1">
        <v>3.8</v>
      </c>
      <c r="G247" s="66">
        <f t="shared" si="10"/>
        <v>3.8759999999999999</v>
      </c>
    </row>
    <row r="248" spans="1:7" x14ac:dyDescent="0.3">
      <c r="A248" s="2" t="s">
        <v>35</v>
      </c>
      <c r="B248" s="2" t="s">
        <v>374</v>
      </c>
      <c r="C248" s="2" t="s">
        <v>360</v>
      </c>
      <c r="D248" s="35">
        <v>5</v>
      </c>
      <c r="E248" s="13">
        <v>42698</v>
      </c>
      <c r="F248" s="1">
        <v>4</v>
      </c>
      <c r="G248" s="66">
        <f t="shared" si="10"/>
        <v>4</v>
      </c>
    </row>
    <row r="249" spans="1:7" x14ac:dyDescent="0.3">
      <c r="A249" s="2" t="s">
        <v>291</v>
      </c>
      <c r="B249" s="2" t="s">
        <v>374</v>
      </c>
      <c r="C249" s="2" t="s">
        <v>361</v>
      </c>
      <c r="D249" s="35">
        <v>10</v>
      </c>
      <c r="E249" s="13">
        <v>42711</v>
      </c>
      <c r="F249" s="1">
        <v>4</v>
      </c>
      <c r="G249" s="66">
        <f t="shared" si="10"/>
        <v>4</v>
      </c>
    </row>
    <row r="250" spans="1:7" x14ac:dyDescent="0.3">
      <c r="A250" s="2" t="s">
        <v>292</v>
      </c>
      <c r="B250" s="2" t="s">
        <v>372</v>
      </c>
      <c r="C250" s="2" t="s">
        <v>360</v>
      </c>
      <c r="D250" s="35">
        <v>8</v>
      </c>
      <c r="E250" s="13">
        <v>42708</v>
      </c>
      <c r="F250" s="1">
        <v>3.5</v>
      </c>
      <c r="G250" s="66">
        <f t="shared" si="10"/>
        <v>3.5700000000000003</v>
      </c>
    </row>
    <row r="251" spans="1:7" x14ac:dyDescent="0.3">
      <c r="A251" s="2" t="s">
        <v>293</v>
      </c>
      <c r="B251" s="2" t="s">
        <v>374</v>
      </c>
      <c r="C251" s="2" t="s">
        <v>360</v>
      </c>
      <c r="D251" s="35">
        <v>6</v>
      </c>
      <c r="E251" s="13">
        <v>42703</v>
      </c>
      <c r="F251" s="1">
        <v>3.7</v>
      </c>
      <c r="G251" s="66">
        <f t="shared" si="10"/>
        <v>3.7740000000000005</v>
      </c>
    </row>
    <row r="252" spans="1:7" x14ac:dyDescent="0.3">
      <c r="A252" s="2" t="s">
        <v>294</v>
      </c>
      <c r="B252" s="2" t="s">
        <v>372</v>
      </c>
      <c r="C252" s="2" t="s">
        <v>361</v>
      </c>
      <c r="D252" s="35">
        <v>1</v>
      </c>
      <c r="E252" s="13">
        <v>42704</v>
      </c>
      <c r="F252" s="1">
        <v>4</v>
      </c>
      <c r="G252" s="66">
        <f t="shared" si="10"/>
        <v>4</v>
      </c>
    </row>
    <row r="253" spans="1:7" x14ac:dyDescent="0.3">
      <c r="A253" s="2" t="s">
        <v>295</v>
      </c>
      <c r="B253" s="2" t="s">
        <v>370</v>
      </c>
      <c r="C253" s="2" t="s">
        <v>361</v>
      </c>
      <c r="D253" s="35">
        <v>9</v>
      </c>
      <c r="E253" s="13">
        <v>42723</v>
      </c>
      <c r="F253" s="1">
        <v>0</v>
      </c>
      <c r="G253" s="66">
        <f t="shared" si="10"/>
        <v>0</v>
      </c>
    </row>
    <row r="254" spans="1:7" x14ac:dyDescent="0.3">
      <c r="A254" s="2" t="s">
        <v>296</v>
      </c>
      <c r="B254" s="2" t="s">
        <v>372</v>
      </c>
      <c r="C254" s="2" t="s">
        <v>360</v>
      </c>
      <c r="D254" s="35">
        <v>4</v>
      </c>
      <c r="E254" s="13">
        <v>42695</v>
      </c>
      <c r="F254" s="1">
        <v>3.5</v>
      </c>
      <c r="G254" s="66">
        <f t="shared" si="10"/>
        <v>3.5700000000000003</v>
      </c>
    </row>
    <row r="255" spans="1:7" x14ac:dyDescent="0.3">
      <c r="A255" s="2" t="s">
        <v>297</v>
      </c>
      <c r="B255" s="2" t="s">
        <v>372</v>
      </c>
      <c r="C255" s="2" t="s">
        <v>361</v>
      </c>
      <c r="D255" s="35">
        <v>5</v>
      </c>
      <c r="E255" s="13">
        <v>42698</v>
      </c>
      <c r="F255" s="1">
        <v>4</v>
      </c>
      <c r="G255" s="66">
        <f t="shared" si="10"/>
        <v>4</v>
      </c>
    </row>
    <row r="256" spans="1:7" x14ac:dyDescent="0.3">
      <c r="A256" s="2" t="s">
        <v>298</v>
      </c>
      <c r="B256" s="2" t="s">
        <v>372</v>
      </c>
      <c r="C256" s="2" t="s">
        <v>361</v>
      </c>
      <c r="D256" s="35">
        <v>2</v>
      </c>
      <c r="E256" s="13">
        <v>42704</v>
      </c>
      <c r="F256" s="1">
        <v>4</v>
      </c>
      <c r="G256" s="66">
        <f t="shared" si="10"/>
        <v>4</v>
      </c>
    </row>
    <row r="257" spans="1:7" x14ac:dyDescent="0.3">
      <c r="A257" s="2" t="s">
        <v>299</v>
      </c>
      <c r="B257" s="2" t="s">
        <v>370</v>
      </c>
      <c r="C257" s="2" t="s">
        <v>361</v>
      </c>
      <c r="D257" s="35">
        <v>12</v>
      </c>
      <c r="E257" s="13">
        <v>42706</v>
      </c>
      <c r="F257" s="1">
        <v>0.1</v>
      </c>
      <c r="G257" s="66">
        <f t="shared" si="10"/>
        <v>0.1</v>
      </c>
    </row>
    <row r="258" spans="1:7" x14ac:dyDescent="0.3">
      <c r="A258" s="2" t="s">
        <v>36</v>
      </c>
      <c r="B258" s="2" t="s">
        <v>373</v>
      </c>
      <c r="C258" s="2" t="s">
        <v>361</v>
      </c>
      <c r="D258" s="35">
        <v>1</v>
      </c>
      <c r="E258" s="13">
        <v>42704</v>
      </c>
      <c r="F258" s="1">
        <v>2.1</v>
      </c>
      <c r="G258" s="66">
        <f t="shared" si="10"/>
        <v>2.3100000000000005</v>
      </c>
    </row>
    <row r="259" spans="1:7" x14ac:dyDescent="0.3">
      <c r="A259" s="2" t="s">
        <v>300</v>
      </c>
      <c r="B259" s="2" t="s">
        <v>372</v>
      </c>
      <c r="C259" s="2" t="s">
        <v>360</v>
      </c>
      <c r="D259" s="35">
        <v>11</v>
      </c>
      <c r="E259" s="13">
        <v>42720</v>
      </c>
      <c r="F259" s="1">
        <v>4</v>
      </c>
      <c r="G259" s="66">
        <f t="shared" ref="G259:G322" si="11">IF(F259*(1+VLOOKUP(F259,$K$93:$L$96,2,TRUE))&gt;4,4,F259*(1+VLOOKUP(F259,$K$93:$L$96,2,TRUE)))</f>
        <v>4</v>
      </c>
    </row>
    <row r="260" spans="1:7" x14ac:dyDescent="0.3">
      <c r="A260" s="2" t="s">
        <v>301</v>
      </c>
      <c r="B260" s="2" t="s">
        <v>372</v>
      </c>
      <c r="C260" s="2" t="s">
        <v>361</v>
      </c>
      <c r="D260" s="35">
        <v>3</v>
      </c>
      <c r="E260" s="13">
        <v>42718</v>
      </c>
      <c r="F260" s="1">
        <v>4</v>
      </c>
      <c r="G260" s="66">
        <f t="shared" si="11"/>
        <v>4</v>
      </c>
    </row>
    <row r="261" spans="1:7" x14ac:dyDescent="0.3">
      <c r="A261" s="2" t="s">
        <v>302</v>
      </c>
      <c r="B261" s="2" t="s">
        <v>373</v>
      </c>
      <c r="C261" s="2" t="s">
        <v>360</v>
      </c>
      <c r="D261" s="35">
        <v>9</v>
      </c>
      <c r="E261" s="13">
        <v>42723</v>
      </c>
      <c r="F261" s="1">
        <v>4</v>
      </c>
      <c r="G261" s="66">
        <f t="shared" si="11"/>
        <v>4</v>
      </c>
    </row>
    <row r="262" spans="1:7" x14ac:dyDescent="0.3">
      <c r="A262" s="2" t="s">
        <v>303</v>
      </c>
      <c r="B262" s="2" t="s">
        <v>370</v>
      </c>
      <c r="C262" s="2" t="s">
        <v>360</v>
      </c>
      <c r="D262" s="35">
        <v>10</v>
      </c>
      <c r="E262" s="13">
        <v>42711</v>
      </c>
      <c r="F262" s="1">
        <v>1.4</v>
      </c>
      <c r="G262" s="66">
        <f t="shared" si="11"/>
        <v>1.4</v>
      </c>
    </row>
    <row r="263" spans="1:7" x14ac:dyDescent="0.3">
      <c r="A263" s="2" t="s">
        <v>304</v>
      </c>
      <c r="B263" s="2" t="s">
        <v>372</v>
      </c>
      <c r="C263" s="2" t="s">
        <v>361</v>
      </c>
      <c r="D263" s="35">
        <v>2</v>
      </c>
      <c r="E263" s="13">
        <v>42704</v>
      </c>
      <c r="F263" s="1">
        <v>3.9</v>
      </c>
      <c r="G263" s="66">
        <f t="shared" si="11"/>
        <v>3.9779999999999998</v>
      </c>
    </row>
    <row r="264" spans="1:7" x14ac:dyDescent="0.3">
      <c r="A264" s="2" t="s">
        <v>305</v>
      </c>
      <c r="B264" s="2" t="s">
        <v>373</v>
      </c>
      <c r="C264" s="2" t="s">
        <v>360</v>
      </c>
      <c r="D264" s="35">
        <v>3</v>
      </c>
      <c r="E264" s="13">
        <v>42718</v>
      </c>
      <c r="F264" s="1">
        <v>3.7</v>
      </c>
      <c r="G264" s="66">
        <f t="shared" si="11"/>
        <v>3.7740000000000005</v>
      </c>
    </row>
    <row r="265" spans="1:7" x14ac:dyDescent="0.3">
      <c r="A265" s="2" t="s">
        <v>306</v>
      </c>
      <c r="B265" s="2" t="s">
        <v>370</v>
      </c>
      <c r="C265" s="2" t="s">
        <v>361</v>
      </c>
      <c r="D265" s="35">
        <v>2</v>
      </c>
      <c r="E265" s="13">
        <v>42704</v>
      </c>
      <c r="F265" s="1">
        <v>3.8</v>
      </c>
      <c r="G265" s="66">
        <f t="shared" si="11"/>
        <v>3.8759999999999999</v>
      </c>
    </row>
    <row r="266" spans="1:7" x14ac:dyDescent="0.3">
      <c r="A266" s="2" t="s">
        <v>307</v>
      </c>
      <c r="B266" s="2" t="s">
        <v>372</v>
      </c>
      <c r="C266" s="2" t="s">
        <v>361</v>
      </c>
      <c r="D266" s="35">
        <v>11</v>
      </c>
      <c r="E266" s="13">
        <v>42720</v>
      </c>
      <c r="F266" s="1">
        <v>3.8</v>
      </c>
      <c r="G266" s="66">
        <f t="shared" si="11"/>
        <v>3.8759999999999999</v>
      </c>
    </row>
    <row r="267" spans="1:7" x14ac:dyDescent="0.3">
      <c r="A267" s="2" t="s">
        <v>37</v>
      </c>
      <c r="B267" s="2" t="s">
        <v>370</v>
      </c>
      <c r="C267" s="2" t="s">
        <v>361</v>
      </c>
      <c r="D267" s="35">
        <v>1</v>
      </c>
      <c r="E267" s="13">
        <v>42704</v>
      </c>
      <c r="F267" s="1">
        <v>0.8</v>
      </c>
      <c r="G267" s="66">
        <f t="shared" si="11"/>
        <v>0.8</v>
      </c>
    </row>
    <row r="268" spans="1:7" x14ac:dyDescent="0.3">
      <c r="A268" s="2" t="s">
        <v>308</v>
      </c>
      <c r="B268" s="2" t="s">
        <v>372</v>
      </c>
      <c r="C268" s="2" t="s">
        <v>360</v>
      </c>
      <c r="D268" s="35">
        <v>14</v>
      </c>
      <c r="E268" s="13">
        <v>42701</v>
      </c>
      <c r="F268" s="1">
        <v>3.9</v>
      </c>
      <c r="G268" s="66">
        <f t="shared" si="11"/>
        <v>3.9779999999999998</v>
      </c>
    </row>
    <row r="269" spans="1:7" x14ac:dyDescent="0.3">
      <c r="A269" s="2" t="s">
        <v>309</v>
      </c>
      <c r="B269" s="2" t="s">
        <v>370</v>
      </c>
      <c r="C269" s="2" t="s">
        <v>361</v>
      </c>
      <c r="D269" s="35">
        <v>1</v>
      </c>
      <c r="E269" s="13">
        <v>42704</v>
      </c>
      <c r="F269" s="1">
        <v>3.9</v>
      </c>
      <c r="G269" s="66">
        <f t="shared" si="11"/>
        <v>3.9779999999999998</v>
      </c>
    </row>
    <row r="270" spans="1:7" x14ac:dyDescent="0.3">
      <c r="A270" s="2" t="s">
        <v>310</v>
      </c>
      <c r="B270" s="2" t="s">
        <v>372</v>
      </c>
      <c r="C270" s="2" t="s">
        <v>361</v>
      </c>
      <c r="D270" s="35">
        <v>9</v>
      </c>
      <c r="E270" s="13">
        <v>42723</v>
      </c>
      <c r="F270" s="1">
        <v>0</v>
      </c>
      <c r="G270" s="66">
        <f t="shared" si="11"/>
        <v>0</v>
      </c>
    </row>
    <row r="271" spans="1:7" x14ac:dyDescent="0.3">
      <c r="A271" s="2" t="s">
        <v>311</v>
      </c>
      <c r="B271" s="2" t="s">
        <v>370</v>
      </c>
      <c r="C271" s="2" t="s">
        <v>360</v>
      </c>
      <c r="D271" s="35">
        <v>14</v>
      </c>
      <c r="E271" s="13">
        <v>42701</v>
      </c>
      <c r="F271" s="1">
        <v>3.5</v>
      </c>
      <c r="G271" s="66">
        <f t="shared" si="11"/>
        <v>3.5700000000000003</v>
      </c>
    </row>
    <row r="272" spans="1:7" x14ac:dyDescent="0.3">
      <c r="A272" s="2" t="s">
        <v>312</v>
      </c>
      <c r="B272" s="2" t="s">
        <v>370</v>
      </c>
      <c r="C272" s="2" t="s">
        <v>360</v>
      </c>
      <c r="D272" s="35">
        <v>12</v>
      </c>
      <c r="E272" s="13">
        <v>42706</v>
      </c>
      <c r="F272" s="1">
        <v>3.2</v>
      </c>
      <c r="G272" s="66">
        <f t="shared" si="11"/>
        <v>3.3600000000000003</v>
      </c>
    </row>
    <row r="273" spans="1:7" x14ac:dyDescent="0.3">
      <c r="A273" s="2" t="s">
        <v>313</v>
      </c>
      <c r="B273" s="2" t="s">
        <v>370</v>
      </c>
      <c r="C273" s="2" t="s">
        <v>360</v>
      </c>
      <c r="D273" s="35">
        <v>11</v>
      </c>
      <c r="E273" s="13">
        <v>42720</v>
      </c>
      <c r="F273" s="1">
        <v>1.2</v>
      </c>
      <c r="G273" s="66">
        <f t="shared" si="11"/>
        <v>1.2</v>
      </c>
    </row>
    <row r="274" spans="1:7" x14ac:dyDescent="0.3">
      <c r="A274" s="2" t="s">
        <v>314</v>
      </c>
      <c r="B274" s="2" t="s">
        <v>372</v>
      </c>
      <c r="C274" s="2" t="s">
        <v>360</v>
      </c>
      <c r="D274" s="35">
        <v>4</v>
      </c>
      <c r="E274" s="13">
        <v>42695</v>
      </c>
      <c r="F274" s="1">
        <v>2.9</v>
      </c>
      <c r="G274" s="66">
        <f t="shared" si="11"/>
        <v>3.19</v>
      </c>
    </row>
    <row r="275" spans="1:7" x14ac:dyDescent="0.3">
      <c r="A275" s="2" t="s">
        <v>315</v>
      </c>
      <c r="B275" s="2" t="s">
        <v>372</v>
      </c>
      <c r="C275" s="2" t="s">
        <v>360</v>
      </c>
      <c r="D275" s="35">
        <v>9</v>
      </c>
      <c r="E275" s="13">
        <v>42723</v>
      </c>
      <c r="F275" s="1">
        <v>2.5</v>
      </c>
      <c r="G275" s="66">
        <f t="shared" si="11"/>
        <v>2.75</v>
      </c>
    </row>
    <row r="276" spans="1:7" x14ac:dyDescent="0.3">
      <c r="A276" s="2" t="s">
        <v>316</v>
      </c>
      <c r="B276" s="2" t="s">
        <v>371</v>
      </c>
      <c r="C276" s="2" t="s">
        <v>360</v>
      </c>
      <c r="D276" s="35">
        <v>13</v>
      </c>
      <c r="E276" s="13">
        <v>42716</v>
      </c>
      <c r="F276" s="1">
        <v>1.5</v>
      </c>
      <c r="G276" s="66">
        <f t="shared" si="11"/>
        <v>1.5</v>
      </c>
    </row>
    <row r="277" spans="1:7" x14ac:dyDescent="0.3">
      <c r="A277" s="2" t="s">
        <v>317</v>
      </c>
      <c r="B277" s="2" t="s">
        <v>374</v>
      </c>
      <c r="C277" s="2" t="s">
        <v>360</v>
      </c>
      <c r="D277" s="35">
        <v>8</v>
      </c>
      <c r="E277" s="13">
        <v>42708</v>
      </c>
      <c r="F277" s="1">
        <v>3.5</v>
      </c>
      <c r="G277" s="66">
        <f t="shared" si="11"/>
        <v>3.5700000000000003</v>
      </c>
    </row>
    <row r="278" spans="1:7" x14ac:dyDescent="0.3">
      <c r="A278" s="2" t="s">
        <v>38</v>
      </c>
      <c r="B278" s="2" t="s">
        <v>372</v>
      </c>
      <c r="C278" s="2" t="s">
        <v>360</v>
      </c>
      <c r="D278" s="35">
        <v>2</v>
      </c>
      <c r="E278" s="13">
        <v>42704</v>
      </c>
      <c r="F278" s="1">
        <v>4</v>
      </c>
      <c r="G278" s="66">
        <f t="shared" si="11"/>
        <v>4</v>
      </c>
    </row>
    <row r="279" spans="1:7" x14ac:dyDescent="0.3">
      <c r="A279" s="2" t="s">
        <v>318</v>
      </c>
      <c r="B279" s="2" t="s">
        <v>374</v>
      </c>
      <c r="C279" s="2" t="s">
        <v>360</v>
      </c>
      <c r="D279" s="35">
        <v>1</v>
      </c>
      <c r="E279" s="13">
        <v>42704</v>
      </c>
      <c r="F279" s="1">
        <v>2.5</v>
      </c>
      <c r="G279" s="66">
        <f t="shared" si="11"/>
        <v>2.75</v>
      </c>
    </row>
    <row r="280" spans="1:7" x14ac:dyDescent="0.3">
      <c r="A280" s="2" t="s">
        <v>319</v>
      </c>
      <c r="B280" s="2" t="s">
        <v>372</v>
      </c>
      <c r="C280" s="2" t="s">
        <v>361</v>
      </c>
      <c r="D280" s="35">
        <v>9</v>
      </c>
      <c r="E280" s="13">
        <v>42723</v>
      </c>
      <c r="F280" s="1">
        <v>2.9</v>
      </c>
      <c r="G280" s="66">
        <f t="shared" si="11"/>
        <v>3.19</v>
      </c>
    </row>
    <row r="281" spans="1:7" x14ac:dyDescent="0.3">
      <c r="A281" s="2" t="s">
        <v>320</v>
      </c>
      <c r="B281" s="2" t="s">
        <v>372</v>
      </c>
      <c r="C281" s="2" t="s">
        <v>361</v>
      </c>
      <c r="D281" s="35">
        <v>5</v>
      </c>
      <c r="E281" s="13">
        <v>42698</v>
      </c>
      <c r="F281" s="1">
        <v>2.2999999999999998</v>
      </c>
      <c r="G281" s="66">
        <f t="shared" si="11"/>
        <v>2.5299999999999998</v>
      </c>
    </row>
    <row r="282" spans="1:7" x14ac:dyDescent="0.3">
      <c r="A282" s="2" t="s">
        <v>321</v>
      </c>
      <c r="B282" s="2" t="s">
        <v>373</v>
      </c>
      <c r="C282" s="2" t="s">
        <v>361</v>
      </c>
      <c r="D282" s="35">
        <v>3</v>
      </c>
      <c r="E282" s="13">
        <v>42718</v>
      </c>
      <c r="F282" s="1">
        <v>4</v>
      </c>
      <c r="G282" s="66">
        <f t="shared" si="11"/>
        <v>4</v>
      </c>
    </row>
    <row r="283" spans="1:7" x14ac:dyDescent="0.3">
      <c r="A283" s="2" t="s">
        <v>322</v>
      </c>
      <c r="B283" s="2" t="s">
        <v>371</v>
      </c>
      <c r="C283" s="2" t="s">
        <v>360</v>
      </c>
      <c r="D283" s="35">
        <v>10</v>
      </c>
      <c r="E283" s="13">
        <v>42711</v>
      </c>
      <c r="F283" s="1">
        <v>4</v>
      </c>
      <c r="G283" s="66">
        <f t="shared" si="11"/>
        <v>4</v>
      </c>
    </row>
    <row r="284" spans="1:7" x14ac:dyDescent="0.3">
      <c r="A284" s="2" t="s">
        <v>323</v>
      </c>
      <c r="B284" s="2" t="s">
        <v>373</v>
      </c>
      <c r="C284" s="2" t="s">
        <v>360</v>
      </c>
      <c r="D284" s="35">
        <v>10</v>
      </c>
      <c r="E284" s="13">
        <v>42711</v>
      </c>
      <c r="F284" s="1">
        <v>4</v>
      </c>
      <c r="G284" s="66">
        <f t="shared" si="11"/>
        <v>4</v>
      </c>
    </row>
    <row r="285" spans="1:7" x14ac:dyDescent="0.3">
      <c r="A285" s="2" t="s">
        <v>324</v>
      </c>
      <c r="B285" s="2" t="s">
        <v>372</v>
      </c>
      <c r="C285" s="2" t="s">
        <v>360</v>
      </c>
      <c r="D285" s="35">
        <v>6</v>
      </c>
      <c r="E285" s="13">
        <v>42703</v>
      </c>
      <c r="F285" s="1">
        <v>3.1</v>
      </c>
      <c r="G285" s="66">
        <f t="shared" si="11"/>
        <v>3.2550000000000003</v>
      </c>
    </row>
    <row r="286" spans="1:7" x14ac:dyDescent="0.3">
      <c r="A286" s="2" t="s">
        <v>325</v>
      </c>
      <c r="B286" s="2" t="s">
        <v>370</v>
      </c>
      <c r="C286" s="2" t="s">
        <v>361</v>
      </c>
      <c r="D286" s="35">
        <v>3</v>
      </c>
      <c r="E286" s="13">
        <v>42718</v>
      </c>
      <c r="F286" s="1">
        <v>3.3</v>
      </c>
      <c r="G286" s="66">
        <f t="shared" si="11"/>
        <v>3.4649999999999999</v>
      </c>
    </row>
    <row r="287" spans="1:7" x14ac:dyDescent="0.3">
      <c r="A287" s="2" t="s">
        <v>39</v>
      </c>
      <c r="B287" s="2" t="s">
        <v>372</v>
      </c>
      <c r="C287" s="2" t="s">
        <v>360</v>
      </c>
      <c r="D287" s="35">
        <v>3</v>
      </c>
      <c r="E287" s="13">
        <v>42718</v>
      </c>
      <c r="F287" s="1">
        <v>3.8</v>
      </c>
      <c r="G287" s="66">
        <f t="shared" si="11"/>
        <v>3.8759999999999999</v>
      </c>
    </row>
    <row r="288" spans="1:7" x14ac:dyDescent="0.3">
      <c r="A288" s="2" t="s">
        <v>326</v>
      </c>
      <c r="B288" s="2" t="s">
        <v>373</v>
      </c>
      <c r="C288" s="2" t="s">
        <v>361</v>
      </c>
      <c r="D288" s="35">
        <v>4</v>
      </c>
      <c r="E288" s="13">
        <v>42695</v>
      </c>
      <c r="F288" s="1">
        <v>3.3</v>
      </c>
      <c r="G288" s="66">
        <f t="shared" si="11"/>
        <v>3.4649999999999999</v>
      </c>
    </row>
    <row r="289" spans="1:7" x14ac:dyDescent="0.3">
      <c r="A289" s="2" t="s">
        <v>327</v>
      </c>
      <c r="B289" s="2" t="s">
        <v>371</v>
      </c>
      <c r="C289" s="2" t="s">
        <v>360</v>
      </c>
      <c r="D289" s="35">
        <v>9</v>
      </c>
      <c r="E289" s="13">
        <v>42723</v>
      </c>
      <c r="F289" s="1">
        <v>4</v>
      </c>
      <c r="G289" s="66">
        <f t="shared" si="11"/>
        <v>4</v>
      </c>
    </row>
    <row r="290" spans="1:7" x14ac:dyDescent="0.3">
      <c r="A290" s="2" t="s">
        <v>328</v>
      </c>
      <c r="B290" s="2" t="s">
        <v>373</v>
      </c>
      <c r="C290" s="2" t="s">
        <v>360</v>
      </c>
      <c r="D290" s="35">
        <v>9</v>
      </c>
      <c r="E290" s="13">
        <v>42723</v>
      </c>
      <c r="F290" s="1">
        <v>2.6</v>
      </c>
      <c r="G290" s="66">
        <f t="shared" si="11"/>
        <v>2.8600000000000003</v>
      </c>
    </row>
    <row r="291" spans="1:7" x14ac:dyDescent="0.3">
      <c r="A291" s="2" t="s">
        <v>329</v>
      </c>
      <c r="B291" s="2" t="s">
        <v>371</v>
      </c>
      <c r="C291" s="2" t="s">
        <v>360</v>
      </c>
      <c r="D291" s="35">
        <v>9</v>
      </c>
      <c r="E291" s="13">
        <v>42723</v>
      </c>
      <c r="F291" s="1">
        <v>4</v>
      </c>
      <c r="G291" s="66">
        <f t="shared" si="11"/>
        <v>4</v>
      </c>
    </row>
    <row r="292" spans="1:7" x14ac:dyDescent="0.3">
      <c r="A292" s="2" t="s">
        <v>330</v>
      </c>
      <c r="B292" s="2" t="s">
        <v>373</v>
      </c>
      <c r="C292" s="2" t="s">
        <v>360</v>
      </c>
      <c r="D292" s="35">
        <v>1</v>
      </c>
      <c r="E292" s="13">
        <v>42704</v>
      </c>
      <c r="F292" s="1">
        <v>3.5</v>
      </c>
      <c r="G292" s="66">
        <f t="shared" si="11"/>
        <v>3.5700000000000003</v>
      </c>
    </row>
    <row r="293" spans="1:7" x14ac:dyDescent="0.3">
      <c r="A293" s="2" t="s">
        <v>331</v>
      </c>
      <c r="B293" s="2" t="s">
        <v>372</v>
      </c>
      <c r="C293" s="2" t="s">
        <v>360</v>
      </c>
      <c r="D293" s="35">
        <v>10</v>
      </c>
      <c r="E293" s="13">
        <v>42711</v>
      </c>
      <c r="F293" s="1">
        <v>2.5</v>
      </c>
      <c r="G293" s="66">
        <f t="shared" si="11"/>
        <v>2.75</v>
      </c>
    </row>
    <row r="294" spans="1:7" x14ac:dyDescent="0.3">
      <c r="A294" s="2" t="s">
        <v>332</v>
      </c>
      <c r="B294" s="2" t="s">
        <v>373</v>
      </c>
      <c r="C294" s="2" t="s">
        <v>361</v>
      </c>
      <c r="D294" s="35">
        <v>6</v>
      </c>
      <c r="E294" s="13">
        <v>42703</v>
      </c>
      <c r="F294" s="1">
        <v>4</v>
      </c>
      <c r="G294" s="66">
        <f t="shared" si="11"/>
        <v>4</v>
      </c>
    </row>
    <row r="295" spans="1:7" x14ac:dyDescent="0.3">
      <c r="A295" s="2" t="s">
        <v>333</v>
      </c>
      <c r="B295" s="2" t="s">
        <v>370</v>
      </c>
      <c r="C295" s="2" t="s">
        <v>361</v>
      </c>
      <c r="D295" s="35">
        <v>9</v>
      </c>
      <c r="E295" s="13">
        <v>42723</v>
      </c>
      <c r="F295" s="1">
        <v>3.1</v>
      </c>
      <c r="G295" s="66">
        <f t="shared" si="11"/>
        <v>3.2550000000000003</v>
      </c>
    </row>
    <row r="296" spans="1:7" x14ac:dyDescent="0.3">
      <c r="A296" s="2" t="s">
        <v>334</v>
      </c>
      <c r="B296" s="2" t="s">
        <v>370</v>
      </c>
      <c r="C296" s="2" t="s">
        <v>360</v>
      </c>
      <c r="D296" s="35">
        <v>3</v>
      </c>
      <c r="E296" s="13">
        <v>42718</v>
      </c>
      <c r="F296" s="1">
        <v>4</v>
      </c>
      <c r="G296" s="66">
        <f t="shared" si="11"/>
        <v>4</v>
      </c>
    </row>
    <row r="297" spans="1:7" x14ac:dyDescent="0.3">
      <c r="A297" s="2" t="s">
        <v>335</v>
      </c>
      <c r="B297" s="2" t="s">
        <v>370</v>
      </c>
      <c r="C297" s="2" t="s">
        <v>360</v>
      </c>
      <c r="D297" s="35">
        <v>14</v>
      </c>
      <c r="E297" s="13">
        <v>42701</v>
      </c>
      <c r="F297" s="1">
        <v>3.5</v>
      </c>
      <c r="G297" s="66">
        <f t="shared" si="11"/>
        <v>3.5700000000000003</v>
      </c>
    </row>
    <row r="298" spans="1:7" x14ac:dyDescent="0.3">
      <c r="A298" s="2" t="s">
        <v>336</v>
      </c>
      <c r="B298" s="2" t="s">
        <v>370</v>
      </c>
      <c r="C298" s="2" t="s">
        <v>360</v>
      </c>
      <c r="D298" s="35">
        <v>2</v>
      </c>
      <c r="E298" s="13">
        <v>42704</v>
      </c>
      <c r="F298" s="1">
        <v>3.9</v>
      </c>
      <c r="G298" s="66">
        <f t="shared" si="11"/>
        <v>3.9779999999999998</v>
      </c>
    </row>
    <row r="299" spans="1:7" x14ac:dyDescent="0.3">
      <c r="A299" s="2" t="s">
        <v>337</v>
      </c>
      <c r="B299" s="2" t="s">
        <v>370</v>
      </c>
      <c r="C299" s="2" t="s">
        <v>360</v>
      </c>
      <c r="D299" s="35">
        <v>8</v>
      </c>
      <c r="E299" s="13">
        <v>42708</v>
      </c>
      <c r="F299" s="1">
        <v>4</v>
      </c>
      <c r="G299" s="66">
        <f t="shared" si="11"/>
        <v>4</v>
      </c>
    </row>
    <row r="300" spans="1:7" x14ac:dyDescent="0.3">
      <c r="A300" s="2" t="s">
        <v>338</v>
      </c>
      <c r="B300" s="2" t="s">
        <v>371</v>
      </c>
      <c r="C300" s="2" t="s">
        <v>361</v>
      </c>
      <c r="D300" s="35">
        <v>12</v>
      </c>
      <c r="E300" s="13">
        <v>42706</v>
      </c>
      <c r="F300" s="1">
        <v>2.8</v>
      </c>
      <c r="G300" s="66">
        <f t="shared" si="11"/>
        <v>3.08</v>
      </c>
    </row>
    <row r="301" spans="1:7" x14ac:dyDescent="0.3">
      <c r="A301" s="2" t="s">
        <v>339</v>
      </c>
      <c r="B301" s="2" t="s">
        <v>370</v>
      </c>
      <c r="C301" s="2" t="s">
        <v>361</v>
      </c>
      <c r="D301" s="35">
        <v>4</v>
      </c>
      <c r="E301" s="13">
        <v>42695</v>
      </c>
      <c r="F301" s="1">
        <v>0</v>
      </c>
      <c r="G301" s="66">
        <f t="shared" si="11"/>
        <v>0</v>
      </c>
    </row>
    <row r="302" spans="1:7" x14ac:dyDescent="0.3">
      <c r="A302" s="2" t="s">
        <v>40</v>
      </c>
      <c r="B302" s="2" t="s">
        <v>372</v>
      </c>
      <c r="C302" s="2" t="s">
        <v>360</v>
      </c>
      <c r="D302" s="35">
        <v>13</v>
      </c>
      <c r="E302" s="13">
        <v>42716</v>
      </c>
      <c r="F302" s="1">
        <v>3</v>
      </c>
      <c r="G302" s="66">
        <f t="shared" si="11"/>
        <v>3.1500000000000004</v>
      </c>
    </row>
    <row r="303" spans="1:7" x14ac:dyDescent="0.3">
      <c r="A303" s="2" t="s">
        <v>340</v>
      </c>
      <c r="B303" s="2" t="s">
        <v>370</v>
      </c>
      <c r="C303" s="2" t="s">
        <v>361</v>
      </c>
      <c r="D303" s="35">
        <v>8</v>
      </c>
      <c r="E303" s="13">
        <v>42708</v>
      </c>
      <c r="F303" s="1">
        <v>3.9</v>
      </c>
      <c r="G303" s="66">
        <f t="shared" si="11"/>
        <v>3.9779999999999998</v>
      </c>
    </row>
    <row r="304" spans="1:7" x14ac:dyDescent="0.3">
      <c r="A304" s="2" t="s">
        <v>341</v>
      </c>
      <c r="B304" s="2" t="s">
        <v>374</v>
      </c>
      <c r="C304" s="2" t="s">
        <v>361</v>
      </c>
      <c r="D304" s="35">
        <v>13</v>
      </c>
      <c r="E304" s="13">
        <v>42716</v>
      </c>
      <c r="F304" s="1">
        <v>2.8</v>
      </c>
      <c r="G304" s="66">
        <f t="shared" si="11"/>
        <v>3.08</v>
      </c>
    </row>
    <row r="305" spans="1:7" x14ac:dyDescent="0.3">
      <c r="A305" s="2" t="s">
        <v>342</v>
      </c>
      <c r="B305" s="2" t="s">
        <v>374</v>
      </c>
      <c r="C305" s="2" t="s">
        <v>360</v>
      </c>
      <c r="D305" s="35">
        <v>6</v>
      </c>
      <c r="E305" s="13">
        <v>42703</v>
      </c>
      <c r="F305" s="1">
        <v>3</v>
      </c>
      <c r="G305" s="66">
        <f t="shared" si="11"/>
        <v>3.1500000000000004</v>
      </c>
    </row>
    <row r="306" spans="1:7" x14ac:dyDescent="0.3">
      <c r="A306" s="2" t="s">
        <v>343</v>
      </c>
      <c r="B306" s="2" t="s">
        <v>372</v>
      </c>
      <c r="C306" s="2" t="s">
        <v>360</v>
      </c>
      <c r="D306" s="35">
        <v>9</v>
      </c>
      <c r="E306" s="13">
        <v>42723</v>
      </c>
      <c r="F306" s="1">
        <v>1.2</v>
      </c>
      <c r="G306" s="66">
        <f t="shared" si="11"/>
        <v>1.2</v>
      </c>
    </row>
    <row r="307" spans="1:7" x14ac:dyDescent="0.3">
      <c r="A307" s="2" t="s">
        <v>344</v>
      </c>
      <c r="B307" s="2" t="s">
        <v>370</v>
      </c>
      <c r="C307" s="2" t="s">
        <v>361</v>
      </c>
      <c r="D307" s="35">
        <v>11</v>
      </c>
      <c r="E307" s="13">
        <v>42720</v>
      </c>
      <c r="F307" s="1">
        <v>3.3</v>
      </c>
      <c r="G307" s="66">
        <f t="shared" si="11"/>
        <v>3.4649999999999999</v>
      </c>
    </row>
    <row r="308" spans="1:7" x14ac:dyDescent="0.3">
      <c r="A308" s="2" t="s">
        <v>345</v>
      </c>
      <c r="B308" s="2" t="s">
        <v>372</v>
      </c>
      <c r="C308" s="2" t="s">
        <v>361</v>
      </c>
      <c r="D308" s="35">
        <v>5</v>
      </c>
      <c r="E308" s="13">
        <v>42698</v>
      </c>
      <c r="F308" s="1">
        <v>3</v>
      </c>
      <c r="G308" s="66">
        <f t="shared" si="11"/>
        <v>3.1500000000000004</v>
      </c>
    </row>
    <row r="309" spans="1:7" x14ac:dyDescent="0.3">
      <c r="A309" s="2" t="s">
        <v>41</v>
      </c>
      <c r="B309" s="2" t="s">
        <v>372</v>
      </c>
      <c r="C309" s="2" t="s">
        <v>360</v>
      </c>
      <c r="D309" s="35">
        <v>11</v>
      </c>
      <c r="E309" s="13">
        <v>42720</v>
      </c>
      <c r="F309" s="1">
        <v>3.7</v>
      </c>
      <c r="G309" s="66">
        <f t="shared" si="11"/>
        <v>3.7740000000000005</v>
      </c>
    </row>
    <row r="310" spans="1:7" x14ac:dyDescent="0.3">
      <c r="A310" s="2" t="s">
        <v>346</v>
      </c>
      <c r="B310" s="2" t="s">
        <v>372</v>
      </c>
      <c r="C310" s="2" t="s">
        <v>360</v>
      </c>
      <c r="D310" s="35">
        <v>5</v>
      </c>
      <c r="E310" s="13">
        <v>42698</v>
      </c>
      <c r="F310" s="1">
        <v>4</v>
      </c>
      <c r="G310" s="66">
        <f t="shared" si="11"/>
        <v>4</v>
      </c>
    </row>
    <row r="311" spans="1:7" x14ac:dyDescent="0.3">
      <c r="A311" s="2" t="s">
        <v>347</v>
      </c>
      <c r="B311" s="2" t="s">
        <v>370</v>
      </c>
      <c r="C311" s="2" t="s">
        <v>361</v>
      </c>
      <c r="D311" s="35">
        <v>3</v>
      </c>
      <c r="E311" s="13">
        <v>42718</v>
      </c>
      <c r="F311" s="1">
        <v>3.5</v>
      </c>
      <c r="G311" s="66">
        <f t="shared" si="11"/>
        <v>3.5700000000000003</v>
      </c>
    </row>
    <row r="312" spans="1:7" x14ac:dyDescent="0.3">
      <c r="A312" s="2" t="s">
        <v>348</v>
      </c>
      <c r="B312" s="2" t="s">
        <v>374</v>
      </c>
      <c r="C312" s="2" t="s">
        <v>361</v>
      </c>
      <c r="D312" s="35">
        <v>5</v>
      </c>
      <c r="E312" s="13">
        <v>42698</v>
      </c>
      <c r="F312" s="1">
        <v>3</v>
      </c>
      <c r="G312" s="66">
        <f t="shared" si="11"/>
        <v>3.1500000000000004</v>
      </c>
    </row>
    <row r="313" spans="1:7" x14ac:dyDescent="0.3">
      <c r="A313" s="2" t="s">
        <v>349</v>
      </c>
      <c r="B313" s="2" t="s">
        <v>372</v>
      </c>
      <c r="C313" s="2" t="s">
        <v>360</v>
      </c>
      <c r="D313" s="35">
        <v>9</v>
      </c>
      <c r="E313" s="13">
        <v>42723</v>
      </c>
      <c r="F313" s="1">
        <v>3.5</v>
      </c>
      <c r="G313" s="66">
        <f t="shared" si="11"/>
        <v>3.5700000000000003</v>
      </c>
    </row>
    <row r="314" spans="1:7" x14ac:dyDescent="0.3">
      <c r="A314" s="2" t="s">
        <v>350</v>
      </c>
      <c r="B314" s="2" t="s">
        <v>370</v>
      </c>
      <c r="C314" s="2" t="s">
        <v>360</v>
      </c>
      <c r="D314" s="35">
        <v>2</v>
      </c>
      <c r="E314" s="13">
        <v>42704</v>
      </c>
      <c r="F314" s="1">
        <v>4</v>
      </c>
      <c r="G314" s="66">
        <f t="shared" si="11"/>
        <v>4</v>
      </c>
    </row>
    <row r="315" spans="1:7" x14ac:dyDescent="0.3">
      <c r="A315" s="2" t="s">
        <v>351</v>
      </c>
      <c r="B315" s="2" t="s">
        <v>373</v>
      </c>
      <c r="C315" s="2" t="s">
        <v>360</v>
      </c>
      <c r="D315" s="35">
        <v>1</v>
      </c>
      <c r="E315" s="13">
        <v>42704</v>
      </c>
      <c r="F315" s="1">
        <v>4</v>
      </c>
      <c r="G315" s="66">
        <f t="shared" si="11"/>
        <v>4</v>
      </c>
    </row>
    <row r="316" spans="1:7" x14ac:dyDescent="0.3">
      <c r="A316" s="2" t="s">
        <v>42</v>
      </c>
      <c r="B316" s="2" t="s">
        <v>374</v>
      </c>
      <c r="C316" s="2" t="s">
        <v>360</v>
      </c>
      <c r="D316" s="35">
        <v>5</v>
      </c>
      <c r="E316" s="13">
        <v>42698</v>
      </c>
      <c r="F316" s="1">
        <v>4</v>
      </c>
      <c r="G316" s="66">
        <f t="shared" si="11"/>
        <v>4</v>
      </c>
    </row>
    <row r="317" spans="1:7" x14ac:dyDescent="0.3">
      <c r="A317" s="2" t="s">
        <v>352</v>
      </c>
      <c r="B317" s="2" t="s">
        <v>374</v>
      </c>
      <c r="C317" s="2" t="s">
        <v>361</v>
      </c>
      <c r="D317" s="35">
        <v>4</v>
      </c>
      <c r="E317" s="13">
        <v>42695</v>
      </c>
      <c r="F317" s="1">
        <v>3.5</v>
      </c>
      <c r="G317" s="66">
        <f t="shared" si="11"/>
        <v>3.5700000000000003</v>
      </c>
    </row>
    <row r="318" spans="1:7" x14ac:dyDescent="0.3">
      <c r="A318" s="2" t="s">
        <v>353</v>
      </c>
      <c r="B318" s="2" t="s">
        <v>370</v>
      </c>
      <c r="C318" s="2" t="s">
        <v>360</v>
      </c>
      <c r="D318" s="35">
        <v>11</v>
      </c>
      <c r="E318" s="13">
        <v>42720</v>
      </c>
      <c r="F318" s="1">
        <v>3.5</v>
      </c>
      <c r="G318" s="66">
        <f t="shared" si="11"/>
        <v>3.5700000000000003</v>
      </c>
    </row>
    <row r="319" spans="1:7" x14ac:dyDescent="0.3">
      <c r="A319" s="2" t="s">
        <v>354</v>
      </c>
      <c r="B319" s="2" t="s">
        <v>373</v>
      </c>
      <c r="C319" s="2" t="s">
        <v>360</v>
      </c>
      <c r="D319" s="35">
        <v>14</v>
      </c>
      <c r="E319" s="13">
        <v>42701</v>
      </c>
      <c r="F319" s="1">
        <v>2.7</v>
      </c>
      <c r="G319" s="66">
        <f t="shared" si="11"/>
        <v>2.9700000000000006</v>
      </c>
    </row>
    <row r="320" spans="1:7" x14ac:dyDescent="0.3">
      <c r="A320" s="2" t="s">
        <v>355</v>
      </c>
      <c r="B320" s="2" t="s">
        <v>370</v>
      </c>
      <c r="C320" s="2" t="s">
        <v>360</v>
      </c>
      <c r="D320" s="35">
        <v>11</v>
      </c>
      <c r="E320" s="13">
        <v>42720</v>
      </c>
      <c r="F320" s="1">
        <v>2.1</v>
      </c>
      <c r="G320" s="66">
        <f t="shared" si="11"/>
        <v>2.3100000000000005</v>
      </c>
    </row>
    <row r="321" spans="1:7" x14ac:dyDescent="0.3">
      <c r="A321" s="2" t="s">
        <v>356</v>
      </c>
      <c r="B321" s="2" t="s">
        <v>372</v>
      </c>
      <c r="C321" s="2" t="s">
        <v>360</v>
      </c>
      <c r="D321" s="35">
        <v>14</v>
      </c>
      <c r="E321" s="13">
        <v>42701</v>
      </c>
      <c r="F321" s="1">
        <v>3.5</v>
      </c>
      <c r="G321" s="66">
        <f t="shared" si="11"/>
        <v>3.5700000000000003</v>
      </c>
    </row>
    <row r="322" spans="1:7" x14ac:dyDescent="0.3">
      <c r="A322" s="2" t="s">
        <v>357</v>
      </c>
      <c r="B322" s="2" t="s">
        <v>373</v>
      </c>
      <c r="C322" s="2" t="s">
        <v>361</v>
      </c>
      <c r="D322" s="35">
        <v>12</v>
      </c>
      <c r="E322" s="13">
        <v>42706</v>
      </c>
      <c r="F322" s="1">
        <v>3.1</v>
      </c>
      <c r="G322" s="66">
        <f t="shared" si="11"/>
        <v>3.2550000000000003</v>
      </c>
    </row>
    <row r="323" spans="1:7" x14ac:dyDescent="0.3">
      <c r="A323" s="2" t="s">
        <v>358</v>
      </c>
      <c r="B323" s="2" t="s">
        <v>372</v>
      </c>
      <c r="C323" s="2" t="s">
        <v>360</v>
      </c>
      <c r="D323" s="35">
        <v>2</v>
      </c>
      <c r="E323" s="13">
        <v>42745</v>
      </c>
      <c r="F323" s="1">
        <v>3.4</v>
      </c>
      <c r="G323" s="66">
        <f t="shared" ref="G323:G359" si="12">IF(F323*(1+VLOOKUP(F323,$K$93:$L$96,2,TRUE))&gt;4,4,F323*(1+VLOOKUP(F323,$K$93:$L$96,2,TRUE)))</f>
        <v>3.57</v>
      </c>
    </row>
    <row r="324" spans="1:7" x14ac:dyDescent="0.3">
      <c r="A324" s="2" t="s">
        <v>4</v>
      </c>
      <c r="B324" s="2" t="s">
        <v>370</v>
      </c>
      <c r="C324" s="2" t="s">
        <v>360</v>
      </c>
      <c r="D324" s="35">
        <v>5</v>
      </c>
      <c r="E324" s="13">
        <v>42698</v>
      </c>
      <c r="F324" s="1">
        <v>3</v>
      </c>
      <c r="G324" s="66">
        <f t="shared" si="12"/>
        <v>3.1500000000000004</v>
      </c>
    </row>
    <row r="325" spans="1:7" x14ac:dyDescent="0.3">
      <c r="A325" s="2" t="s">
        <v>43</v>
      </c>
      <c r="B325" s="2" t="s">
        <v>372</v>
      </c>
      <c r="C325" s="2" t="s">
        <v>361</v>
      </c>
      <c r="D325" s="35">
        <v>8</v>
      </c>
      <c r="E325" s="13">
        <v>42708</v>
      </c>
      <c r="F325" s="1">
        <v>3.5</v>
      </c>
      <c r="G325" s="66">
        <f t="shared" si="12"/>
        <v>3.5700000000000003</v>
      </c>
    </row>
    <row r="326" spans="1:7" x14ac:dyDescent="0.3">
      <c r="A326" s="2" t="s">
        <v>359</v>
      </c>
      <c r="B326" s="2" t="s">
        <v>371</v>
      </c>
      <c r="C326" s="2" t="s">
        <v>360</v>
      </c>
      <c r="D326" s="35">
        <v>2</v>
      </c>
      <c r="E326" s="13">
        <v>42704</v>
      </c>
      <c r="F326" s="1">
        <v>4</v>
      </c>
      <c r="G326" s="66">
        <f t="shared" si="12"/>
        <v>4</v>
      </c>
    </row>
    <row r="327" spans="1:7" x14ac:dyDescent="0.3">
      <c r="A327" s="2" t="s">
        <v>44</v>
      </c>
      <c r="B327" s="2" t="s">
        <v>370</v>
      </c>
      <c r="C327" s="2" t="s">
        <v>361</v>
      </c>
      <c r="D327" s="35">
        <v>5</v>
      </c>
      <c r="E327" s="13">
        <v>42698</v>
      </c>
      <c r="F327" s="1">
        <v>3.9</v>
      </c>
      <c r="G327" s="66">
        <f t="shared" si="12"/>
        <v>3.9779999999999998</v>
      </c>
    </row>
    <row r="328" spans="1:7" x14ac:dyDescent="0.3">
      <c r="A328" s="2" t="s">
        <v>45</v>
      </c>
      <c r="B328" s="2" t="s">
        <v>373</v>
      </c>
      <c r="C328" s="2" t="s">
        <v>360</v>
      </c>
      <c r="D328" s="35">
        <v>10</v>
      </c>
      <c r="E328" s="13">
        <v>42711</v>
      </c>
      <c r="F328" s="1">
        <v>3.2</v>
      </c>
      <c r="G328" s="66">
        <f t="shared" si="12"/>
        <v>3.3600000000000003</v>
      </c>
    </row>
    <row r="329" spans="1:7" x14ac:dyDescent="0.3">
      <c r="A329" s="2" t="s">
        <v>46</v>
      </c>
      <c r="B329" s="2" t="s">
        <v>370</v>
      </c>
      <c r="C329" s="2" t="s">
        <v>361</v>
      </c>
      <c r="D329" s="35">
        <v>2</v>
      </c>
      <c r="E329" s="13">
        <v>42704</v>
      </c>
      <c r="F329" s="1">
        <v>4</v>
      </c>
      <c r="G329" s="66">
        <f t="shared" si="12"/>
        <v>4</v>
      </c>
    </row>
    <row r="330" spans="1:7" x14ac:dyDescent="0.3">
      <c r="A330" s="2" t="s">
        <v>47</v>
      </c>
      <c r="B330" s="2" t="s">
        <v>373</v>
      </c>
      <c r="C330" s="2" t="s">
        <v>361</v>
      </c>
      <c r="D330" s="35">
        <v>7</v>
      </c>
      <c r="E330" s="13">
        <v>42704</v>
      </c>
      <c r="F330" s="1">
        <v>3.8</v>
      </c>
      <c r="G330" s="66">
        <f t="shared" si="12"/>
        <v>3.8759999999999999</v>
      </c>
    </row>
    <row r="331" spans="1:7" x14ac:dyDescent="0.3">
      <c r="A331" s="2" t="s">
        <v>48</v>
      </c>
      <c r="B331" s="2" t="s">
        <v>372</v>
      </c>
      <c r="C331" s="2" t="s">
        <v>361</v>
      </c>
      <c r="D331" s="35">
        <v>1</v>
      </c>
      <c r="E331" s="13">
        <v>42704</v>
      </c>
      <c r="F331" s="1">
        <v>4</v>
      </c>
      <c r="G331" s="66">
        <f t="shared" si="12"/>
        <v>4</v>
      </c>
    </row>
    <row r="332" spans="1:7" x14ac:dyDescent="0.3">
      <c r="A332" s="2" t="s">
        <v>49</v>
      </c>
      <c r="B332" s="2" t="s">
        <v>373</v>
      </c>
      <c r="C332" s="2" t="s">
        <v>360</v>
      </c>
      <c r="D332" s="35">
        <v>8</v>
      </c>
      <c r="E332" s="13">
        <v>42708</v>
      </c>
      <c r="F332" s="1">
        <v>4</v>
      </c>
      <c r="G332" s="66">
        <f t="shared" si="12"/>
        <v>4</v>
      </c>
    </row>
    <row r="333" spans="1:7" x14ac:dyDescent="0.3">
      <c r="A333" s="2" t="s">
        <v>50</v>
      </c>
      <c r="B333" s="2" t="s">
        <v>372</v>
      </c>
      <c r="C333" s="2" t="s">
        <v>360</v>
      </c>
      <c r="D333" s="35">
        <v>3</v>
      </c>
      <c r="E333" s="13">
        <v>42718</v>
      </c>
      <c r="F333" s="1">
        <v>3</v>
      </c>
      <c r="G333" s="66">
        <f t="shared" si="12"/>
        <v>3.1500000000000004</v>
      </c>
    </row>
    <row r="334" spans="1:7" x14ac:dyDescent="0.3">
      <c r="A334" s="2" t="s">
        <v>5</v>
      </c>
      <c r="B334" s="2" t="s">
        <v>370</v>
      </c>
      <c r="C334" s="2" t="s">
        <v>361</v>
      </c>
      <c r="D334" s="35">
        <v>13</v>
      </c>
      <c r="E334" s="13">
        <v>42716</v>
      </c>
      <c r="F334" s="1">
        <v>2</v>
      </c>
      <c r="G334" s="66">
        <f t="shared" si="12"/>
        <v>2.2000000000000002</v>
      </c>
    </row>
    <row r="335" spans="1:7" x14ac:dyDescent="0.3">
      <c r="A335" s="2" t="s">
        <v>51</v>
      </c>
      <c r="B335" s="2" t="s">
        <v>372</v>
      </c>
      <c r="C335" s="2" t="s">
        <v>361</v>
      </c>
      <c r="D335" s="35">
        <v>10</v>
      </c>
      <c r="E335" s="13">
        <v>42711</v>
      </c>
      <c r="F335" s="1">
        <v>2.6</v>
      </c>
      <c r="G335" s="66">
        <f t="shared" si="12"/>
        <v>2.8600000000000003</v>
      </c>
    </row>
    <row r="336" spans="1:7" x14ac:dyDescent="0.3">
      <c r="A336" s="2" t="s">
        <v>52</v>
      </c>
      <c r="B336" s="2" t="s">
        <v>371</v>
      </c>
      <c r="C336" s="2" t="s">
        <v>360</v>
      </c>
      <c r="D336" s="35">
        <v>11</v>
      </c>
      <c r="E336" s="13">
        <v>42720</v>
      </c>
      <c r="F336" s="1">
        <v>2.5</v>
      </c>
      <c r="G336" s="66">
        <f t="shared" si="12"/>
        <v>2.75</v>
      </c>
    </row>
    <row r="337" spans="1:7" x14ac:dyDescent="0.3">
      <c r="A337" s="2" t="s">
        <v>53</v>
      </c>
      <c r="B337" s="2" t="s">
        <v>370</v>
      </c>
      <c r="C337" s="2" t="s">
        <v>361</v>
      </c>
      <c r="D337" s="35">
        <v>10</v>
      </c>
      <c r="E337" s="13">
        <v>42711</v>
      </c>
      <c r="F337" s="1">
        <v>3.5</v>
      </c>
      <c r="G337" s="66">
        <f t="shared" si="12"/>
        <v>3.5700000000000003</v>
      </c>
    </row>
    <row r="338" spans="1:7" x14ac:dyDescent="0.3">
      <c r="A338" s="2" t="s">
        <v>54</v>
      </c>
      <c r="B338" s="2" t="s">
        <v>371</v>
      </c>
      <c r="C338" s="2" t="s">
        <v>361</v>
      </c>
      <c r="D338" s="35">
        <v>13</v>
      </c>
      <c r="E338" s="13">
        <v>42716</v>
      </c>
      <c r="F338" s="1">
        <v>2.5</v>
      </c>
      <c r="G338" s="66">
        <f t="shared" si="12"/>
        <v>2.75</v>
      </c>
    </row>
    <row r="339" spans="1:7" x14ac:dyDescent="0.3">
      <c r="A339" s="2" t="s">
        <v>55</v>
      </c>
      <c r="B339" s="2" t="s">
        <v>370</v>
      </c>
      <c r="C339" s="2" t="s">
        <v>361</v>
      </c>
      <c r="D339" s="35">
        <v>10</v>
      </c>
      <c r="E339" s="13">
        <v>42711</v>
      </c>
      <c r="F339" s="1">
        <v>3</v>
      </c>
      <c r="G339" s="66">
        <f t="shared" si="12"/>
        <v>3.1500000000000004</v>
      </c>
    </row>
    <row r="340" spans="1:7" x14ac:dyDescent="0.3">
      <c r="A340" s="2" t="s">
        <v>56</v>
      </c>
      <c r="B340" s="2" t="s">
        <v>372</v>
      </c>
      <c r="C340" s="2" t="s">
        <v>361</v>
      </c>
      <c r="D340" s="35">
        <v>4</v>
      </c>
      <c r="E340" s="13">
        <v>42695</v>
      </c>
      <c r="F340" s="1">
        <v>3.7</v>
      </c>
      <c r="G340" s="66">
        <f t="shared" si="12"/>
        <v>3.7740000000000005</v>
      </c>
    </row>
    <row r="341" spans="1:7" x14ac:dyDescent="0.3">
      <c r="A341" s="2" t="s">
        <v>57</v>
      </c>
      <c r="B341" s="2" t="s">
        <v>370</v>
      </c>
      <c r="C341" s="2" t="s">
        <v>361</v>
      </c>
      <c r="D341" s="35">
        <v>11</v>
      </c>
      <c r="E341" s="13">
        <v>42720</v>
      </c>
      <c r="F341" s="1">
        <v>2.4</v>
      </c>
      <c r="G341" s="66">
        <f t="shared" si="12"/>
        <v>2.64</v>
      </c>
    </row>
    <row r="342" spans="1:7" x14ac:dyDescent="0.3">
      <c r="A342" s="2" t="s">
        <v>58</v>
      </c>
      <c r="B342" s="2" t="s">
        <v>372</v>
      </c>
      <c r="C342" s="2" t="s">
        <v>361</v>
      </c>
      <c r="D342" s="35">
        <v>8</v>
      </c>
      <c r="E342" s="13">
        <v>42708</v>
      </c>
      <c r="F342" s="1">
        <v>4</v>
      </c>
      <c r="G342" s="66">
        <f t="shared" si="12"/>
        <v>4</v>
      </c>
    </row>
    <row r="343" spans="1:7" x14ac:dyDescent="0.3">
      <c r="A343" s="2" t="s">
        <v>59</v>
      </c>
      <c r="B343" s="2" t="s">
        <v>374</v>
      </c>
      <c r="C343" s="2" t="s">
        <v>360</v>
      </c>
      <c r="D343" s="35">
        <v>5</v>
      </c>
      <c r="E343" s="13">
        <v>42698</v>
      </c>
      <c r="F343" s="1">
        <v>3.7</v>
      </c>
      <c r="G343" s="66">
        <f t="shared" si="12"/>
        <v>3.7740000000000005</v>
      </c>
    </row>
    <row r="344" spans="1:7" x14ac:dyDescent="0.3">
      <c r="A344" s="2" t="s">
        <v>60</v>
      </c>
      <c r="B344" s="2" t="s">
        <v>372</v>
      </c>
      <c r="C344" s="2" t="s">
        <v>360</v>
      </c>
      <c r="D344" s="35">
        <v>9</v>
      </c>
      <c r="E344" s="13">
        <v>42723</v>
      </c>
      <c r="F344" s="1">
        <v>4</v>
      </c>
      <c r="G344" s="66">
        <f t="shared" si="12"/>
        <v>4</v>
      </c>
    </row>
    <row r="345" spans="1:7" x14ac:dyDescent="0.3">
      <c r="A345" s="2" t="s">
        <v>61</v>
      </c>
      <c r="B345" s="2" t="s">
        <v>370</v>
      </c>
      <c r="C345" s="2" t="s">
        <v>360</v>
      </c>
      <c r="D345" s="35">
        <v>5</v>
      </c>
      <c r="E345" s="13">
        <v>42698</v>
      </c>
      <c r="F345" s="1">
        <v>2.5</v>
      </c>
      <c r="G345" s="66">
        <f t="shared" si="12"/>
        <v>2.75</v>
      </c>
    </row>
    <row r="346" spans="1:7" x14ac:dyDescent="0.3">
      <c r="A346" s="2" t="s">
        <v>62</v>
      </c>
      <c r="B346" s="2" t="s">
        <v>370</v>
      </c>
      <c r="C346" s="2" t="s">
        <v>360</v>
      </c>
      <c r="D346" s="35">
        <v>11</v>
      </c>
      <c r="E346" s="13">
        <v>42720</v>
      </c>
      <c r="F346" s="1">
        <v>3.5</v>
      </c>
      <c r="G346" s="66">
        <f t="shared" si="12"/>
        <v>3.5700000000000003</v>
      </c>
    </row>
    <row r="347" spans="1:7" x14ac:dyDescent="0.3">
      <c r="A347" s="2" t="s">
        <v>63</v>
      </c>
      <c r="B347" s="2" t="s">
        <v>372</v>
      </c>
      <c r="C347" s="2" t="s">
        <v>361</v>
      </c>
      <c r="D347" s="35">
        <v>6</v>
      </c>
      <c r="E347" s="13">
        <v>42703</v>
      </c>
      <c r="F347" s="1">
        <v>3.7</v>
      </c>
      <c r="G347" s="66">
        <f t="shared" si="12"/>
        <v>3.7740000000000005</v>
      </c>
    </row>
    <row r="348" spans="1:7" x14ac:dyDescent="0.3">
      <c r="A348" s="2" t="s">
        <v>64</v>
      </c>
      <c r="B348" s="2" t="s">
        <v>372</v>
      </c>
      <c r="C348" s="2" t="s">
        <v>361</v>
      </c>
      <c r="D348" s="35">
        <v>10</v>
      </c>
      <c r="E348" s="13">
        <v>42711</v>
      </c>
      <c r="F348" s="1">
        <v>3.5</v>
      </c>
      <c r="G348" s="66">
        <f t="shared" si="12"/>
        <v>3.5700000000000003</v>
      </c>
    </row>
    <row r="349" spans="1:7" x14ac:dyDescent="0.3">
      <c r="A349" s="2" t="s">
        <v>65</v>
      </c>
      <c r="B349" s="2" t="s">
        <v>372</v>
      </c>
      <c r="C349" s="2" t="s">
        <v>360</v>
      </c>
      <c r="D349" s="35">
        <v>1</v>
      </c>
      <c r="E349" s="13">
        <v>42704</v>
      </c>
      <c r="F349" s="1">
        <v>3.6</v>
      </c>
      <c r="G349" s="66">
        <f t="shared" si="12"/>
        <v>3.6720000000000002</v>
      </c>
    </row>
    <row r="350" spans="1:7" x14ac:dyDescent="0.3">
      <c r="A350" s="2" t="s">
        <v>66</v>
      </c>
      <c r="B350" s="2" t="s">
        <v>374</v>
      </c>
      <c r="C350" s="2" t="s">
        <v>360</v>
      </c>
      <c r="D350" s="35">
        <v>7</v>
      </c>
      <c r="E350" s="13">
        <v>42704</v>
      </c>
      <c r="F350" s="1">
        <v>4</v>
      </c>
      <c r="G350" s="66">
        <f t="shared" si="12"/>
        <v>4</v>
      </c>
    </row>
    <row r="351" spans="1:7" x14ac:dyDescent="0.3">
      <c r="A351" s="2" t="s">
        <v>67</v>
      </c>
      <c r="B351" s="2" t="s">
        <v>372</v>
      </c>
      <c r="C351" s="2" t="s">
        <v>360</v>
      </c>
      <c r="D351" s="35">
        <v>1</v>
      </c>
      <c r="E351" s="13">
        <v>42704</v>
      </c>
      <c r="F351" s="1">
        <v>3.8</v>
      </c>
      <c r="G351" s="66">
        <f t="shared" si="12"/>
        <v>3.8759999999999999</v>
      </c>
    </row>
    <row r="352" spans="1:7" x14ac:dyDescent="0.3">
      <c r="A352" s="2" t="s">
        <v>68</v>
      </c>
      <c r="B352" s="2" t="s">
        <v>373</v>
      </c>
      <c r="C352" s="2" t="s">
        <v>361</v>
      </c>
      <c r="D352" s="35">
        <v>1</v>
      </c>
      <c r="E352" s="13">
        <v>42704</v>
      </c>
      <c r="F352" s="1">
        <v>2</v>
      </c>
      <c r="G352" s="66">
        <f t="shared" si="12"/>
        <v>2.2000000000000002</v>
      </c>
    </row>
    <row r="353" spans="1:7" x14ac:dyDescent="0.3">
      <c r="A353" s="2" t="s">
        <v>6</v>
      </c>
      <c r="B353" s="2" t="s">
        <v>370</v>
      </c>
      <c r="C353" s="2" t="s">
        <v>361</v>
      </c>
      <c r="D353" s="35">
        <v>13</v>
      </c>
      <c r="E353" s="13">
        <v>42716</v>
      </c>
      <c r="F353" s="1">
        <v>3.2</v>
      </c>
      <c r="G353" s="66">
        <f t="shared" si="12"/>
        <v>3.3600000000000003</v>
      </c>
    </row>
    <row r="354" spans="1:7" x14ac:dyDescent="0.3">
      <c r="A354" s="2" t="s">
        <v>69</v>
      </c>
      <c r="B354" s="2" t="s">
        <v>371</v>
      </c>
      <c r="C354" s="2" t="s">
        <v>361</v>
      </c>
      <c r="D354" s="35">
        <v>13</v>
      </c>
      <c r="E354" s="13">
        <v>42716</v>
      </c>
      <c r="F354" s="1">
        <v>1.4</v>
      </c>
      <c r="G354" s="66">
        <f t="shared" si="12"/>
        <v>1.4</v>
      </c>
    </row>
    <row r="355" spans="1:7" x14ac:dyDescent="0.3">
      <c r="A355" s="2" t="s">
        <v>70</v>
      </c>
      <c r="B355" s="2" t="s">
        <v>374</v>
      </c>
      <c r="C355" s="2" t="s">
        <v>360</v>
      </c>
      <c r="D355" s="35">
        <v>6</v>
      </c>
      <c r="E355" s="13">
        <v>42703</v>
      </c>
      <c r="F355" s="1">
        <v>4</v>
      </c>
      <c r="G355" s="66">
        <f t="shared" si="12"/>
        <v>4</v>
      </c>
    </row>
    <row r="356" spans="1:7" x14ac:dyDescent="0.3">
      <c r="A356" s="2" t="s">
        <v>71</v>
      </c>
      <c r="B356" s="2" t="s">
        <v>372</v>
      </c>
      <c r="C356" s="2" t="s">
        <v>361</v>
      </c>
      <c r="D356" s="35">
        <v>6</v>
      </c>
      <c r="E356" s="13">
        <v>42703</v>
      </c>
      <c r="F356" s="1">
        <v>3.7</v>
      </c>
      <c r="G356" s="66">
        <f t="shared" si="12"/>
        <v>3.7740000000000005</v>
      </c>
    </row>
    <row r="357" spans="1:7" x14ac:dyDescent="0.3">
      <c r="A357" s="2" t="s">
        <v>72</v>
      </c>
      <c r="B357" s="2" t="s">
        <v>372</v>
      </c>
      <c r="C357" s="2" t="s">
        <v>361</v>
      </c>
      <c r="D357" s="35">
        <v>3</v>
      </c>
      <c r="E357" s="13">
        <v>42718</v>
      </c>
      <c r="F357" s="1">
        <v>3</v>
      </c>
      <c r="G357" s="66">
        <f t="shared" si="12"/>
        <v>3.1500000000000004</v>
      </c>
    </row>
    <row r="358" spans="1:7" x14ac:dyDescent="0.3">
      <c r="A358" s="2" t="s">
        <v>73</v>
      </c>
      <c r="B358" s="2" t="s">
        <v>374</v>
      </c>
      <c r="C358" s="2" t="s">
        <v>361</v>
      </c>
      <c r="D358" s="35">
        <v>11</v>
      </c>
      <c r="E358" s="13">
        <v>42720</v>
      </c>
      <c r="F358" s="1">
        <v>3.7</v>
      </c>
      <c r="G358" s="66">
        <f t="shared" si="12"/>
        <v>3.7740000000000005</v>
      </c>
    </row>
    <row r="359" spans="1:7" x14ac:dyDescent="0.3">
      <c r="A359" s="2" t="s">
        <v>74</v>
      </c>
      <c r="B359" s="2" t="s">
        <v>370</v>
      </c>
      <c r="C359" s="2" t="s">
        <v>360</v>
      </c>
      <c r="D359" s="35">
        <v>4</v>
      </c>
      <c r="E359" s="13">
        <v>42695</v>
      </c>
      <c r="F359" s="1">
        <v>1.5</v>
      </c>
      <c r="G359" s="66">
        <f t="shared" si="12"/>
        <v>1.5</v>
      </c>
    </row>
  </sheetData>
  <sortState xmlns:xlrd2="http://schemas.microsoft.com/office/spreadsheetml/2017/richdata2" ref="P77:P83">
    <sortCondition ref="P77"/>
  </sortState>
  <mergeCells count="9">
    <mergeCell ref="J101:S102"/>
    <mergeCell ref="J54:S55"/>
    <mergeCell ref="J18:N19"/>
    <mergeCell ref="J73:T74"/>
    <mergeCell ref="J76:J77"/>
    <mergeCell ref="K76:K77"/>
    <mergeCell ref="L76:L77"/>
    <mergeCell ref="M76:M77"/>
    <mergeCell ref="J87:T89"/>
  </mergeCells>
  <pageMargins left="0.75" right="0.75" top="1" bottom="1" header="0.5" footer="0.5"/>
  <pageSetup paperSize="9" orientation="portrait" horizontalDpi="4294967292" verticalDpi="4294967292" r:id="rId3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6</vt:i4>
      </vt:variant>
    </vt:vector>
  </HeadingPairs>
  <TitlesOfParts>
    <vt:vector size="7" baseType="lpstr">
      <vt:lpstr>Φύλλο 1</vt:lpstr>
      <vt:lpstr>Βαθμός</vt:lpstr>
      <vt:lpstr>Εργαστήριο</vt:lpstr>
      <vt:lpstr>Έτος</vt:lpstr>
      <vt:lpstr>Ημ._Εξέτασης</vt:lpstr>
      <vt:lpstr>Φοιτητής</vt:lpstr>
      <vt:lpstr>Φύλο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Athanasia Arnokourou</dc:creator>
  <cp:lastModifiedBy>Dimitris Papadopoulos</cp:lastModifiedBy>
  <dcterms:created xsi:type="dcterms:W3CDTF">2016-01-25T18:39:13Z</dcterms:created>
  <dcterms:modified xsi:type="dcterms:W3CDTF">2025-01-09T17:03:17Z</dcterms:modified>
</cp:coreProperties>
</file>