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Dow Jones" sheetId="1" r:id="rId1"/>
    <sheet name="Child Mortality" sheetId="5" r:id="rId2"/>
    <sheet name="Child Mortality 2022 " sheetId="7" r:id="rId3"/>
    <sheet name="Apartments" sheetId="8" r:id="rId4"/>
    <sheet name="Logarithmic Apartments" sheetId="9" r:id="rId5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Apartments!#REF!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<sst xmlns="http://schemas.openxmlformats.org/spreadsheetml/2006/main" count="341" uniqueCount="86">
  <si>
    <t>Year</t>
  </si>
  <si>
    <t>Month</t>
  </si>
  <si>
    <t>Year_Month</t>
  </si>
  <si>
    <t>Dow Jones</t>
  </si>
  <si>
    <t>Rate</t>
  </si>
  <si>
    <t>Sorted Rate</t>
  </si>
  <si>
    <t>Q1</t>
  </si>
  <si>
    <t>Category</t>
  </si>
  <si>
    <t>Frequency</t>
  </si>
  <si>
    <t>Cummulative Freq</t>
  </si>
  <si>
    <t>Jan</t>
  </si>
  <si>
    <t>Q2 (median)</t>
  </si>
  <si>
    <t>Feb</t>
  </si>
  <si>
    <t>Q3</t>
  </si>
  <si>
    <t>Mar</t>
  </si>
  <si>
    <t>Mean</t>
  </si>
  <si>
    <t>Apr</t>
  </si>
  <si>
    <t>Var</t>
  </si>
  <si>
    <t>May</t>
  </si>
  <si>
    <t>St.dev</t>
  </si>
  <si>
    <t>Jun</t>
  </si>
  <si>
    <t>Skew</t>
  </si>
  <si>
    <t>Jul</t>
  </si>
  <si>
    <t>Range</t>
  </si>
  <si>
    <t>Aug</t>
  </si>
  <si>
    <t>Range/10</t>
  </si>
  <si>
    <t>Sep</t>
  </si>
  <si>
    <t>Oct</t>
  </si>
  <si>
    <t>&gt;</t>
  </si>
  <si>
    <t>Nov</t>
  </si>
  <si>
    <t>Dec</t>
  </si>
  <si>
    <t>Q2 (Median)</t>
  </si>
  <si>
    <t>GDP per capita</t>
  </si>
  <si>
    <t>Ln of GDP</t>
  </si>
  <si>
    <t>Mortality Rate</t>
  </si>
  <si>
    <t>LN of MR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</si>
  <si>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</si>
  <si>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</si>
  <si>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</si>
  <si>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</si>
  <si>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</si>
  <si>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</si>
  <si>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</si>
  <si>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</si>
  <si>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</si>
  <si>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</si>
  <si>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</si>
  <si>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</si>
  <si>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</si>
  <si>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</si>
  <si>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</si>
  <si>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</si>
  <si>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</si>
  <si>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</si>
  <si>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</si>
  <si>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</si>
  <si>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</si>
  <si>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</si>
  <si>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</si>
  <si>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PROBABILITY OUTPUT</t>
  </si>
  <si>
    <t>Observation</t>
  </si>
  <si>
    <t>Predicted LN of MR</t>
  </si>
  <si>
    <t>Residuals</t>
  </si>
  <si>
    <t>Standard Residuals</t>
  </si>
  <si>
    <t>Percentile</t>
  </si>
  <si>
    <t>ln of GDP</t>
  </si>
  <si>
    <t>Mortality rate</t>
  </si>
  <si>
    <t>ln of mr</t>
  </si>
  <si>
    <t>Lower 95.0%</t>
  </si>
  <si>
    <t>Upper 95.0%</t>
  </si>
  <si>
    <t>Predicted ln of mr</t>
  </si>
  <si>
    <t>Apartment</t>
  </si>
  <si>
    <t>Sale Price</t>
  </si>
  <si>
    <t>Apartments</t>
  </si>
  <si>
    <t>Age of structure</t>
  </si>
  <si>
    <t>Apartment Size</t>
  </si>
  <si>
    <t>Park Spaces</t>
  </si>
  <si>
    <t>Is excelent</t>
  </si>
  <si>
    <t>Is Good</t>
  </si>
  <si>
    <t>Building Condition</t>
  </si>
  <si>
    <t>G</t>
  </si>
  <si>
    <t>E</t>
  </si>
  <si>
    <t>Predicted Sale Price</t>
  </si>
  <si>
    <t>95% lower</t>
  </si>
  <si>
    <t>95% upper</t>
  </si>
  <si>
    <t xml:space="preserve">Logarithmic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</si>
</sst>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0.0000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61"/>
      <scheme val="minor"/>
    </font>
    <font>
      <sz val="11"/>
      <color theme="1"/>
      <name val="Calibri"/>
      <charset val="161"/>
      <scheme val="minor"/>
    </font>
    <font>
      <b/>
      <sz val="9"/>
      <color theme="1"/>
      <name val="Times New Roman"/>
      <charset val="161"/>
    </font>
    <font>
      <i/>
      <sz val="11"/>
      <color theme="1"/>
      <name val="Calibri"/>
      <charset val="161"/>
      <scheme val="minor"/>
    </font>
    <font>
      <sz val="9"/>
      <color theme="1"/>
      <name val="Times New Roman"/>
      <charset val="161"/>
    </font>
    <font>
      <b/>
      <sz val="9"/>
      <color rgb="FFFF0000"/>
      <name val="Times New Roman"/>
      <charset val="161"/>
    </font>
    <font>
      <b/>
      <sz val="11"/>
      <color rgb="FFFF0000"/>
      <name val="Calibri"/>
      <charset val="161"/>
      <scheme val="minor"/>
    </font>
    <font>
      <sz val="11"/>
      <color indexed="8"/>
      <name val="Calibri"/>
      <charset val="161"/>
    </font>
    <font>
      <b/>
      <sz val="11"/>
      <color indexed="8"/>
      <name val="Calibri"/>
      <charset val="161"/>
    </font>
    <font>
      <b/>
      <sz val="10"/>
      <name val="Times"/>
      <charset val="134"/>
    </font>
    <font>
      <sz val="10"/>
      <color rgb="FFFF0000"/>
      <name val="Times"/>
      <charset val="134"/>
    </font>
    <font>
      <sz val="10"/>
      <name val="Times"/>
      <charset val="134"/>
    </font>
    <font>
      <sz val="10"/>
      <color theme="1"/>
      <name val="Times"/>
      <charset val="134"/>
    </font>
    <font>
      <b/>
      <sz val="10"/>
      <color theme="1"/>
      <name val="Arial"/>
      <charset val="161"/>
    </font>
    <font>
      <sz val="10"/>
      <color theme="1"/>
      <name val="Arial"/>
      <charset val="161"/>
    </font>
    <font>
      <sz val="11"/>
      <color rgb="FFFF0000"/>
      <name val="Calibri"/>
      <charset val="16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17" applyNumberFormat="0" applyAlignment="0" applyProtection="0">
      <alignment vertical="center"/>
    </xf>
    <xf numFmtId="0" fontId="26" fillId="5" borderId="18" applyNumberFormat="0" applyAlignment="0" applyProtection="0">
      <alignment vertical="center"/>
    </xf>
    <xf numFmtId="0" fontId="27" fillId="5" borderId="17" applyNumberFormat="0" applyAlignment="0" applyProtection="0">
      <alignment vertical="center"/>
    </xf>
    <xf numFmtId="0" fontId="28" fillId="6" borderId="19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Continuous"/>
    </xf>
    <xf numFmtId="0" fontId="5" fillId="0" borderId="0" xfId="0" applyFont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7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4" fillId="0" borderId="3" xfId="0" applyFont="1" applyBorder="1" applyAlignment="1">
      <alignment horizontal="centerContinuous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1" fillId="0" borderId="10" xfId="0" applyFont="1" applyBorder="1" applyAlignment="1">
      <alignment horizontal="right" vertical="center"/>
    </xf>
    <xf numFmtId="178" fontId="12" fillId="0" borderId="0" xfId="0" applyNumberFormat="1" applyFont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78" fontId="0" fillId="0" borderId="0" xfId="0" applyNumberFormat="1"/>
    <xf numFmtId="0" fontId="13" fillId="0" borderId="10" xfId="0" applyFont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2" fontId="0" fillId="0" borderId="0" xfId="0" applyNumberFormat="1"/>
    <xf numFmtId="0" fontId="14" fillId="2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2" fontId="14" fillId="2" borderId="9" xfId="0" applyNumberFormat="1" applyFont="1" applyFill="1" applyBorder="1" applyAlignment="1">
      <alignment horizontal="center"/>
    </xf>
    <xf numFmtId="0" fontId="15" fillId="0" borderId="10" xfId="0" applyFont="1" applyBorder="1"/>
    <xf numFmtId="0" fontId="15" fillId="0" borderId="0" xfId="0" applyFont="1"/>
    <xf numFmtId="17" fontId="15" fillId="0" borderId="0" xfId="0" applyNumberFormat="1" applyFont="1"/>
    <xf numFmtId="2" fontId="15" fillId="0" borderId="11" xfId="0" applyNumberFormat="1" applyFont="1" applyBorder="1" applyAlignment="1">
      <alignment horizontal="right"/>
    </xf>
    <xf numFmtId="179" fontId="0" fillId="0" borderId="0" xfId="0" applyNumberFormat="1"/>
    <xf numFmtId="0" fontId="16" fillId="2" borderId="0" xfId="0" applyFont="1" applyFill="1"/>
    <xf numFmtId="9" fontId="0" fillId="0" borderId="0" xfId="3" applyFont="1" applyAlignment="1"/>
    <xf numFmtId="2" fontId="2" fillId="0" borderId="0" xfId="0" applyNumberFormat="1" applyFont="1"/>
    <xf numFmtId="0" fontId="15" fillId="0" borderId="12" xfId="0" applyFont="1" applyBorder="1"/>
    <xf numFmtId="0" fontId="15" fillId="0" borderId="5" xfId="0" applyFont="1" applyBorder="1"/>
    <xf numFmtId="17" fontId="15" fillId="0" borderId="5" xfId="0" applyNumberFormat="1" applyFont="1" applyBorder="1"/>
    <xf numFmtId="2" fontId="15" fillId="0" borderId="13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</a:t>
            </a:r>
            <a:r>
              <a:rPr lang="en-US" baseline="0"/>
              <a:t> Jones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'Dow Jones'!$D$2:$D$121</c:f>
              <c:numCache>
                <c:formatCode>0.00</c:formatCode>
                <c:ptCount val="120"/>
                <c:pt idx="0">
                  <c:v>947.27</c:v>
                </c:pt>
                <c:pt idx="1">
                  <c:v>974.58</c:v>
                </c:pt>
                <c:pt idx="2">
                  <c:v>1003.87</c:v>
                </c:pt>
                <c:pt idx="3">
                  <c:v>997.75</c:v>
                </c:pt>
                <c:pt idx="4">
                  <c:v>991.75</c:v>
                </c:pt>
                <c:pt idx="5">
                  <c:v>976.88</c:v>
                </c:pt>
                <c:pt idx="6">
                  <c:v>952.34</c:v>
                </c:pt>
                <c:pt idx="7">
                  <c:v>881.47</c:v>
                </c:pt>
                <c:pt idx="8">
                  <c:v>849.98</c:v>
                </c:pt>
                <c:pt idx="9">
                  <c:v>852.55</c:v>
                </c:pt>
                <c:pt idx="10">
                  <c:v>888.98</c:v>
                </c:pt>
                <c:pt idx="11">
                  <c:v>875</c:v>
                </c:pt>
                <c:pt idx="12">
                  <c:v>871.1</c:v>
                </c:pt>
                <c:pt idx="13">
                  <c:v>824.39</c:v>
                </c:pt>
                <c:pt idx="14">
                  <c:v>822.77</c:v>
                </c:pt>
                <c:pt idx="15">
                  <c:v>848.36</c:v>
                </c:pt>
                <c:pt idx="16">
                  <c:v>819.54</c:v>
                </c:pt>
                <c:pt idx="17">
                  <c:v>811.93</c:v>
                </c:pt>
                <c:pt idx="18">
                  <c:v>808.6</c:v>
                </c:pt>
                <c:pt idx="19">
                  <c:v>901.31</c:v>
                </c:pt>
                <c:pt idx="20">
                  <c:v>896.25</c:v>
                </c:pt>
                <c:pt idx="21">
                  <c:v>991.72</c:v>
                </c:pt>
                <c:pt idx="22">
                  <c:v>1039.28</c:v>
                </c:pt>
                <c:pt idx="23">
                  <c:v>1046.54</c:v>
                </c:pt>
                <c:pt idx="24">
                  <c:v>1075.7</c:v>
                </c:pt>
                <c:pt idx="25">
                  <c:v>1112.62</c:v>
                </c:pt>
                <c:pt idx="26">
                  <c:v>1130.03</c:v>
                </c:pt>
                <c:pt idx="27">
                  <c:v>1226.2</c:v>
                </c:pt>
                <c:pt idx="28">
                  <c:v>1199.98</c:v>
                </c:pt>
                <c:pt idx="29">
                  <c:v>1221.96</c:v>
                </c:pt>
                <c:pt idx="30">
                  <c:v>1199.22</c:v>
                </c:pt>
                <c:pt idx="31">
                  <c:v>1216.16</c:v>
                </c:pt>
                <c:pt idx="32">
                  <c:v>1233.13</c:v>
                </c:pt>
                <c:pt idx="33">
                  <c:v>1225.2</c:v>
                </c:pt>
                <c:pt idx="34">
                  <c:v>1276.02</c:v>
                </c:pt>
                <c:pt idx="35">
                  <c:v>1258.64</c:v>
                </c:pt>
                <c:pt idx="36">
                  <c:v>1220.58</c:v>
                </c:pt>
                <c:pt idx="37">
                  <c:v>1154.63</c:v>
                </c:pt>
                <c:pt idx="38">
                  <c:v>1164.89</c:v>
                </c:pt>
                <c:pt idx="39">
                  <c:v>1170.75</c:v>
                </c:pt>
                <c:pt idx="40">
                  <c:v>1104.85</c:v>
                </c:pt>
                <c:pt idx="41">
                  <c:v>1132.4</c:v>
                </c:pt>
                <c:pt idx="42">
                  <c:v>1115.28</c:v>
                </c:pt>
                <c:pt idx="43">
                  <c:v>1224.38</c:v>
                </c:pt>
                <c:pt idx="44">
                  <c:v>1206.71</c:v>
                </c:pt>
                <c:pt idx="45">
                  <c:v>1207.38</c:v>
                </c:pt>
                <c:pt idx="46">
                  <c:v>1188.94</c:v>
                </c:pt>
                <c:pt idx="47">
                  <c:v>1211.57</c:v>
                </c:pt>
                <c:pt idx="48">
                  <c:v>1286.77</c:v>
                </c:pt>
                <c:pt idx="49">
                  <c:v>1284.01</c:v>
                </c:pt>
                <c:pt idx="50">
                  <c:v>1266.78</c:v>
                </c:pt>
                <c:pt idx="51">
                  <c:v>1258.06</c:v>
                </c:pt>
                <c:pt idx="52">
                  <c:v>1315.41</c:v>
                </c:pt>
                <c:pt idx="53">
                  <c:v>1335.46</c:v>
                </c:pt>
                <c:pt idx="54">
                  <c:v>1347.45</c:v>
                </c:pt>
                <c:pt idx="55">
                  <c:v>1334.01</c:v>
                </c:pt>
                <c:pt idx="56">
                  <c:v>1328.63</c:v>
                </c:pt>
                <c:pt idx="57">
                  <c:v>1374.31</c:v>
                </c:pt>
                <c:pt idx="58">
                  <c:v>1472.13</c:v>
                </c:pt>
                <c:pt idx="59">
                  <c:v>1546.67</c:v>
                </c:pt>
                <c:pt idx="60">
                  <c:v>1570.99</c:v>
                </c:pt>
                <c:pt idx="61">
                  <c:v>1709.06</c:v>
                </c:pt>
                <c:pt idx="62">
                  <c:v>1818.61</c:v>
                </c:pt>
                <c:pt idx="63">
                  <c:v>1783.98</c:v>
                </c:pt>
                <c:pt idx="64">
                  <c:v>1876.71</c:v>
                </c:pt>
                <c:pt idx="65">
                  <c:v>1892.72</c:v>
                </c:pt>
                <c:pt idx="66">
                  <c:v>1775.31</c:v>
                </c:pt>
                <c:pt idx="67">
                  <c:v>1898.34</c:v>
                </c:pt>
                <c:pt idx="68">
                  <c:v>1767.58</c:v>
                </c:pt>
                <c:pt idx="69">
                  <c:v>1877.81</c:v>
                </c:pt>
                <c:pt idx="70">
                  <c:v>1914.23</c:v>
                </c:pt>
                <c:pt idx="71">
                  <c:v>1895.95</c:v>
                </c:pt>
                <c:pt idx="72">
                  <c:v>2158.04</c:v>
                </c:pt>
                <c:pt idx="73">
                  <c:v>2223.99</c:v>
                </c:pt>
                <c:pt idx="74">
                  <c:v>2304.69</c:v>
                </c:pt>
                <c:pt idx="75">
                  <c:v>2286.36</c:v>
                </c:pt>
                <c:pt idx="76">
                  <c:v>2291.57</c:v>
                </c:pt>
                <c:pt idx="77">
                  <c:v>2418.53</c:v>
                </c:pt>
                <c:pt idx="78">
                  <c:v>2572.07</c:v>
                </c:pt>
                <c:pt idx="79">
                  <c:v>2662.95</c:v>
                </c:pt>
                <c:pt idx="80">
                  <c:v>2596.28</c:v>
                </c:pt>
                <c:pt idx="81">
                  <c:v>1993.53</c:v>
                </c:pt>
                <c:pt idx="82">
                  <c:v>1833.55</c:v>
                </c:pt>
                <c:pt idx="83">
                  <c:v>1938.83</c:v>
                </c:pt>
                <c:pt idx="84">
                  <c:v>1958.22</c:v>
                </c:pt>
                <c:pt idx="85">
                  <c:v>2071.62</c:v>
                </c:pt>
                <c:pt idx="86">
                  <c:v>1988.06</c:v>
                </c:pt>
                <c:pt idx="87">
                  <c:v>2032.33</c:v>
                </c:pt>
                <c:pt idx="88">
                  <c:v>2031.12</c:v>
                </c:pt>
                <c:pt idx="89">
                  <c:v>2141.71</c:v>
                </c:pt>
                <c:pt idx="90">
                  <c:v>2128.73</c:v>
                </c:pt>
                <c:pt idx="91">
                  <c:v>2031.65</c:v>
                </c:pt>
                <c:pt idx="92">
                  <c:v>2112.91</c:v>
                </c:pt>
                <c:pt idx="93">
                  <c:v>2148.65</c:v>
                </c:pt>
                <c:pt idx="94">
                  <c:v>2114.51</c:v>
                </c:pt>
                <c:pt idx="95">
                  <c:v>2168.57</c:v>
                </c:pt>
                <c:pt idx="96">
                  <c:v>2342.32</c:v>
                </c:pt>
                <c:pt idx="97">
                  <c:v>2258.39</c:v>
                </c:pt>
                <c:pt idx="98">
                  <c:v>2277.49</c:v>
                </c:pt>
                <c:pt idx="99">
                  <c:v>2418.8</c:v>
                </c:pt>
                <c:pt idx="100">
                  <c:v>2480.15</c:v>
                </c:pt>
                <c:pt idx="101">
                  <c:v>2440.06</c:v>
                </c:pt>
                <c:pt idx="102">
                  <c:v>2660.66</c:v>
                </c:pt>
                <c:pt idx="103">
                  <c:v>2737.27</c:v>
                </c:pt>
                <c:pt idx="104">
                  <c:v>2692.82</c:v>
                </c:pt>
                <c:pt idx="105">
                  <c:v>2645.08</c:v>
                </c:pt>
                <c:pt idx="106">
                  <c:v>2706.27</c:v>
                </c:pt>
                <c:pt idx="107">
                  <c:v>2753.2</c:v>
                </c:pt>
                <c:pt idx="108">
                  <c:v>2590.54</c:v>
                </c:pt>
                <c:pt idx="109">
                  <c:v>2627.25</c:v>
                </c:pt>
                <c:pt idx="110">
                  <c:v>2707.21</c:v>
                </c:pt>
                <c:pt idx="111">
                  <c:v>2656.76</c:v>
                </c:pt>
                <c:pt idx="112">
                  <c:v>2876.66</c:v>
                </c:pt>
                <c:pt idx="113">
                  <c:v>2880.69</c:v>
                </c:pt>
                <c:pt idx="114">
                  <c:v>2905.2</c:v>
                </c:pt>
                <c:pt idx="115">
                  <c:v>2614.36</c:v>
                </c:pt>
                <c:pt idx="116">
                  <c:v>2452.48</c:v>
                </c:pt>
                <c:pt idx="117">
                  <c:v>2442.33</c:v>
                </c:pt>
                <c:pt idx="118">
                  <c:v>2559.65</c:v>
                </c:pt>
                <c:pt idx="119">
                  <c:v>2633.66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8064"/>
        <c:axId val="978230944"/>
      </c:scatterChart>
      <c:valAx>
        <c:axId val="9782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230944"/>
        <c:crosses val="autoZero"/>
        <c:crossBetween val="midCat"/>
      </c:valAx>
      <c:valAx>
        <c:axId val="978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22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44c9ded-7eb4-4e4f-9f73-21cb2e82849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'Dow Jones'!$E$3:$E$121</c:f>
              <c:numCache>
                <c:formatCode>0.0000</c:formatCode>
                <c:ptCount val="119"/>
                <c:pt idx="0">
                  <c:v>0.0288302173614704</c:v>
                </c:pt>
                <c:pt idx="1">
                  <c:v>0.0300539719674116</c:v>
                </c:pt>
                <c:pt idx="2">
                  <c:v>-0.00609640690527658</c:v>
                </c:pt>
                <c:pt idx="3">
                  <c:v>-0.00601353044349787</c:v>
                </c:pt>
                <c:pt idx="4">
                  <c:v>-0.0149936980085707</c:v>
                </c:pt>
                <c:pt idx="5">
                  <c:v>-0.0251207927278683</c:v>
                </c:pt>
                <c:pt idx="6">
                  <c:v>-0.0744166999180965</c:v>
                </c:pt>
                <c:pt idx="7">
                  <c:v>-0.0357244148978411</c:v>
                </c:pt>
                <c:pt idx="8">
                  <c:v>0.00302360055530711</c:v>
                </c:pt>
                <c:pt idx="9">
                  <c:v>0.0427306316345083</c:v>
                </c:pt>
                <c:pt idx="10">
                  <c:v>-0.0157258880964701</c:v>
                </c:pt>
                <c:pt idx="11">
                  <c:v>-0.00445714285714283</c:v>
                </c:pt>
                <c:pt idx="12">
                  <c:v>-0.0536218574216508</c:v>
                </c:pt>
                <c:pt idx="13">
                  <c:v>-0.00196508933878383</c:v>
                </c:pt>
                <c:pt idx="14">
                  <c:v>0.031102252148231</c:v>
                </c:pt>
                <c:pt idx="15">
                  <c:v>-0.0339714272242916</c:v>
                </c:pt>
                <c:pt idx="16">
                  <c:v>-0.00928569685433294</c:v>
                </c:pt>
                <c:pt idx="17">
                  <c:v>-0.00410133878536318</c:v>
                </c:pt>
                <c:pt idx="18">
                  <c:v>0.114654959188721</c:v>
                </c:pt>
                <c:pt idx="19">
                  <c:v>-0.00561405065959542</c:v>
                </c:pt>
                <c:pt idx="20">
                  <c:v>0.106521617852162</c:v>
                </c:pt>
                <c:pt idx="21">
                  <c:v>0.047957084660993</c:v>
                </c:pt>
                <c:pt idx="22">
                  <c:v>0.00698560541913632</c:v>
                </c:pt>
                <c:pt idx="23">
                  <c:v>0.0278632445964799</c:v>
                </c:pt>
                <c:pt idx="24">
                  <c:v>0.0343218369433856</c:v>
                </c:pt>
                <c:pt idx="25">
                  <c:v>0.015647750355018</c:v>
                </c:pt>
                <c:pt idx="26">
                  <c:v>0.0851039352937533</c:v>
                </c:pt>
                <c:pt idx="27">
                  <c:v>-0.0213831348882727</c:v>
                </c:pt>
                <c:pt idx="28">
                  <c:v>0.0183169719495325</c:v>
                </c:pt>
                <c:pt idx="29">
                  <c:v>-0.0186094471177453</c:v>
                </c:pt>
                <c:pt idx="30">
                  <c:v>0.014125848468171</c:v>
                </c:pt>
                <c:pt idx="31">
                  <c:v>0.0139537560847257</c:v>
                </c:pt>
                <c:pt idx="32">
                  <c:v>-0.00643078994104439</c:v>
                </c:pt>
                <c:pt idx="33">
                  <c:v>0.0414789422135161</c:v>
                </c:pt>
                <c:pt idx="34">
                  <c:v>-0.013620476168085</c:v>
                </c:pt>
                <c:pt idx="35">
                  <c:v>-0.0302389881141551</c:v>
                </c:pt>
                <c:pt idx="36">
                  <c:v>-0.0540316898523651</c:v>
                </c:pt>
                <c:pt idx="37">
                  <c:v>0.00888596346881684</c:v>
                </c:pt>
                <c:pt idx="38">
                  <c:v>0.00503051790297788</c:v>
                </c:pt>
                <c:pt idx="39">
                  <c:v>-0.0562887038223362</c:v>
                </c:pt>
                <c:pt idx="40">
                  <c:v>0.0249355116079107</c:v>
                </c:pt>
                <c:pt idx="41">
                  <c:v>-0.0151183327446133</c:v>
                </c:pt>
                <c:pt idx="42">
                  <c:v>0.0978229682232266</c:v>
                </c:pt>
                <c:pt idx="43">
                  <c:v>-0.0144317940508666</c:v>
                </c:pt>
                <c:pt idx="44">
                  <c:v>0.000555228679633112</c:v>
                </c:pt>
                <c:pt idx="45">
                  <c:v>-0.0152727393198496</c:v>
                </c:pt>
                <c:pt idx="46">
                  <c:v>0.0190337611654077</c:v>
                </c:pt>
                <c:pt idx="47">
                  <c:v>0.0620682255255578</c:v>
                </c:pt>
                <c:pt idx="48">
                  <c:v>-0.00214490546096038</c:v>
                </c:pt>
                <c:pt idx="49">
                  <c:v>-0.0134188986067087</c:v>
                </c:pt>
                <c:pt idx="50">
                  <c:v>-0.00688359462574403</c:v>
                </c:pt>
                <c:pt idx="51">
                  <c:v>0.0455860610781681</c:v>
                </c:pt>
                <c:pt idx="52">
                  <c:v>0.0152423959069795</c:v>
                </c:pt>
                <c:pt idx="53">
                  <c:v>0.00897817980321388</c:v>
                </c:pt>
                <c:pt idx="54">
                  <c:v>-0.00997439608148729</c:v>
                </c:pt>
                <c:pt idx="55">
                  <c:v>-0.00403295327621223</c:v>
                </c:pt>
                <c:pt idx="56">
                  <c:v>0.0343812799650767</c:v>
                </c:pt>
                <c:pt idx="57">
                  <c:v>0.0711775363637026</c:v>
                </c:pt>
                <c:pt idx="58">
                  <c:v>0.050634115193631</c:v>
                </c:pt>
                <c:pt idx="59">
                  <c:v>0.0157241040428792</c:v>
                </c:pt>
                <c:pt idx="60">
                  <c:v>0.0878872558068479</c:v>
                </c:pt>
                <c:pt idx="61">
                  <c:v>0.0640995635027442</c:v>
                </c:pt>
                <c:pt idx="62">
                  <c:v>-0.0190420156053249</c:v>
                </c:pt>
                <c:pt idx="63">
                  <c:v>0.0519792822789493</c:v>
                </c:pt>
                <c:pt idx="64">
                  <c:v>0.00853088649818032</c:v>
                </c:pt>
                <c:pt idx="65">
                  <c:v>-0.0620324189526185</c:v>
                </c:pt>
                <c:pt idx="66">
                  <c:v>0.0693005728576981</c:v>
                </c:pt>
                <c:pt idx="67">
                  <c:v>-0.0688812330773202</c:v>
                </c:pt>
                <c:pt idx="68">
                  <c:v>0.0623620995937949</c:v>
                </c:pt>
                <c:pt idx="69">
                  <c:v>0.0193949334597217</c:v>
                </c:pt>
                <c:pt idx="70">
                  <c:v>-0.00954953166547383</c:v>
                </c:pt>
                <c:pt idx="71">
                  <c:v>0.138236767847253</c:v>
                </c:pt>
                <c:pt idx="72">
                  <c:v>0.0305601379029118</c:v>
                </c:pt>
                <c:pt idx="73">
                  <c:v>0.0362861343801008</c:v>
                </c:pt>
                <c:pt idx="74">
                  <c:v>-0.00795334730484357</c:v>
                </c:pt>
                <c:pt idx="75">
                  <c:v>0.00227873125841951</c:v>
                </c:pt>
                <c:pt idx="76">
                  <c:v>0.0554030642747112</c:v>
                </c:pt>
                <c:pt idx="77">
                  <c:v>0.063484844099515</c:v>
                </c:pt>
                <c:pt idx="78">
                  <c:v>0.0353334084997685</c:v>
                </c:pt>
                <c:pt idx="79">
                  <c:v>-0.0250361441258753</c:v>
                </c:pt>
                <c:pt idx="80">
                  <c:v>-0.232159089158334</c:v>
                </c:pt>
                <c:pt idx="81">
                  <c:v>-0.0802496074801985</c:v>
                </c:pt>
                <c:pt idx="82">
                  <c:v>0.0574186687027897</c:v>
                </c:pt>
                <c:pt idx="83">
                  <c:v>0.0100008768174621</c:v>
                </c:pt>
                <c:pt idx="84">
                  <c:v>0.0579097343505836</c:v>
                </c:pt>
                <c:pt idx="85">
                  <c:v>-0.0403355827806258</c:v>
                </c:pt>
                <c:pt idx="86">
                  <c:v>0.0222679395994085</c:v>
                </c:pt>
                <c:pt idx="87">
                  <c:v>-0.00059537575098534</c:v>
                </c:pt>
                <c:pt idx="88">
                  <c:v>0.0544477923510182</c:v>
                </c:pt>
                <c:pt idx="89">
                  <c:v>-0.00606057776262894</c:v>
                </c:pt>
                <c:pt idx="90">
                  <c:v>-0.0456046562974167</c:v>
                </c:pt>
                <c:pt idx="91">
                  <c:v>0.039997046735412</c:v>
                </c:pt>
                <c:pt idx="92">
                  <c:v>0.016915060272326</c:v>
                </c:pt>
                <c:pt idx="93">
                  <c:v>-0.0158890466106624</c:v>
                </c:pt>
                <c:pt idx="94">
                  <c:v>0.0255662068280594</c:v>
                </c:pt>
                <c:pt idx="95">
                  <c:v>0.0801219236639813</c:v>
                </c:pt>
                <c:pt idx="96">
                  <c:v>-0.0358319956282661</c:v>
                </c:pt>
                <c:pt idx="97">
                  <c:v>0.00845735236163812</c:v>
                </c:pt>
                <c:pt idx="98">
                  <c:v>0.0620463756152608</c:v>
                </c:pt>
                <c:pt idx="99">
                  <c:v>0.0253638167686456</c:v>
                </c:pt>
                <c:pt idx="100">
                  <c:v>-0.0161643448984941</c:v>
                </c:pt>
                <c:pt idx="101">
                  <c:v>0.0904076129275509</c:v>
                </c:pt>
                <c:pt idx="102">
                  <c:v>0.0287936076011216</c:v>
                </c:pt>
                <c:pt idx="103">
                  <c:v>-0.016238807278785</c:v>
                </c:pt>
                <c:pt idx="104">
                  <c:v>-0.0177286264956441</c:v>
                </c:pt>
                <c:pt idx="105">
                  <c:v>0.0231335158104859</c:v>
                </c:pt>
                <c:pt idx="106">
                  <c:v>0.0173412113351587</c:v>
                </c:pt>
                <c:pt idx="107">
                  <c:v>-0.0590803428737469</c:v>
                </c:pt>
                <c:pt idx="108">
                  <c:v>0.0141707906459657</c:v>
                </c:pt>
                <c:pt idx="109">
                  <c:v>0.0304348653535065</c:v>
                </c:pt>
                <c:pt idx="110">
                  <c:v>-0.0186354217072188</c:v>
                </c:pt>
                <c:pt idx="111">
                  <c:v>0.0827699905147622</c:v>
                </c:pt>
                <c:pt idx="112">
                  <c:v>0.00140093024549311</c:v>
                </c:pt>
                <c:pt idx="113">
                  <c:v>0.00850837820105592</c:v>
                </c:pt>
                <c:pt idx="114">
                  <c:v>-0.100110147322043</c:v>
                </c:pt>
                <c:pt idx="115">
                  <c:v>-0.0619195520127297</c:v>
                </c:pt>
                <c:pt idx="116">
                  <c:v>-0.00413866779749482</c:v>
                </c:pt>
                <c:pt idx="117">
                  <c:v>0.0480360966781721</c:v>
                </c:pt>
                <c:pt idx="118">
                  <c:v>0.0289141093508877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226320"/>
        <c:axId val="1128223920"/>
      </c:scatterChart>
      <c:valAx>
        <c:axId val="11282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28223920"/>
        <c:crosses val="autoZero"/>
        <c:crossBetween val="midCat"/>
      </c:valAx>
      <c:valAx>
        <c:axId val="11282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282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bb5b19a-ccc8-470e-9b0a-9870849f238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 Jones'!$T$1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'Dow Jones'!$S$2:$S$11</c:f>
              <c:strCache>
                <c:ptCount val="10"/>
                <c:pt idx="0" c:formatCode="0.00">
                  <c:v>-0.20</c:v>
                </c:pt>
                <c:pt idx="1" c:formatCode="0.00">
                  <c:v>-0.16</c:v>
                </c:pt>
                <c:pt idx="2" c:formatCode="0.00">
                  <c:v>-0.12</c:v>
                </c:pt>
                <c:pt idx="3" c:formatCode="0.00">
                  <c:v>-0.08</c:v>
                </c:pt>
                <c:pt idx="4" c:formatCode="0.00">
                  <c:v>-0.05</c:v>
                </c:pt>
                <c:pt idx="5" c:formatCode="0.00">
                  <c:v>-0.01</c:v>
                </c:pt>
                <c:pt idx="6" c:formatCode="0.00">
                  <c:v>0.03</c:v>
                </c:pt>
                <c:pt idx="7" c:formatCode="0.00">
                  <c:v>0.06</c:v>
                </c:pt>
                <c:pt idx="8" c:formatCode="0.00">
                  <c:v>0.10</c:v>
                </c:pt>
                <c:pt idx="9" c:formatCode="0.00">
                  <c:v>&gt;</c:v>
                </c:pt>
              </c:strCache>
            </c:strRef>
          </c:cat>
          <c:val>
            <c:numRef>
              <c:f>'Dow Jones'!$T$2:$T$11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24</c:v>
                </c:pt>
                <c:pt idx="6">
                  <c:v>44</c:v>
                </c:pt>
                <c:pt idx="7">
                  <c:v>29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9368944"/>
        <c:axId val="1137813328"/>
      </c:barChart>
      <c:lineChart>
        <c:grouping val="standard"/>
        <c:varyColors val="0"/>
        <c:ser>
          <c:idx val="1"/>
          <c:order val="1"/>
          <c:tx>
            <c:strRef>
              <c:f>'Dow Jones'!$U$1</c:f>
              <c:strCache>
                <c:ptCount val="1"/>
                <c:pt idx="0">
                  <c:v>Cummulative Freq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'Dow Jones'!$S$2:$S$11</c:f>
              <c:strCache>
                <c:ptCount val="10"/>
                <c:pt idx="0" c:formatCode="0.00">
                  <c:v>-0.20</c:v>
                </c:pt>
                <c:pt idx="1" c:formatCode="0.00">
                  <c:v>-0.16</c:v>
                </c:pt>
                <c:pt idx="2" c:formatCode="0.00">
                  <c:v>-0.12</c:v>
                </c:pt>
                <c:pt idx="3" c:formatCode="0.00">
                  <c:v>-0.08</c:v>
                </c:pt>
                <c:pt idx="4" c:formatCode="0.00">
                  <c:v>-0.05</c:v>
                </c:pt>
                <c:pt idx="5" c:formatCode="0.00">
                  <c:v>-0.01</c:v>
                </c:pt>
                <c:pt idx="6" c:formatCode="0.00">
                  <c:v>0.03</c:v>
                </c:pt>
                <c:pt idx="7" c:formatCode="0.00">
                  <c:v>0.06</c:v>
                </c:pt>
                <c:pt idx="8" c:formatCode="0.00">
                  <c:v>0.10</c:v>
                </c:pt>
                <c:pt idx="9" c:formatCode="0.00">
                  <c:v>&gt;</c:v>
                </c:pt>
              </c:strCache>
            </c:strRef>
          </c:cat>
          <c:val>
            <c:numRef>
              <c:f>'Dow Jones'!$U$2:$U$11</c:f>
              <c:numCache>
                <c:formatCode>0%</c:formatCode>
                <c:ptCount val="10"/>
                <c:pt idx="0">
                  <c:v>0.00840336134453781</c:v>
                </c:pt>
                <c:pt idx="1">
                  <c:v>0.00840336134453781</c:v>
                </c:pt>
                <c:pt idx="2">
                  <c:v>0.00840336134453781</c:v>
                </c:pt>
                <c:pt idx="3">
                  <c:v>0.0168067226890756</c:v>
                </c:pt>
                <c:pt idx="4">
                  <c:v>0.092436974789916</c:v>
                </c:pt>
                <c:pt idx="5">
                  <c:v>0.294117647058824</c:v>
                </c:pt>
                <c:pt idx="6">
                  <c:v>0.663865546218487</c:v>
                </c:pt>
                <c:pt idx="7">
                  <c:v>0.907563025210084</c:v>
                </c:pt>
                <c:pt idx="8">
                  <c:v>0.974789915966387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37733360"/>
        <c:axId val="1036078000"/>
      </c:lineChart>
      <c:catAx>
        <c:axId val="11393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7813328"/>
        <c:crosses val="autoZero"/>
        <c:auto val="1"/>
        <c:lblAlgn val="ctr"/>
        <c:lblOffset val="100"/>
        <c:noMultiLvlLbl val="0"/>
      </c:catAx>
      <c:valAx>
        <c:axId val="11378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9368944"/>
        <c:crosses val="autoZero"/>
        <c:crossBetween val="between"/>
      </c:valAx>
      <c:catAx>
        <c:axId val="113773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6078000"/>
        <c:crosses val="autoZero"/>
        <c:auto val="1"/>
        <c:lblAlgn val="ctr"/>
        <c:lblOffset val="100"/>
        <c:noMultiLvlLbl val="0"/>
      </c:catAx>
      <c:valAx>
        <c:axId val="10360780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77333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947b0a2-e10f-41fa-96d1-56884cc7973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4.44370951986147</c:v>
                </c:pt>
                <c:pt idx="1">
                  <c:v>4.54041830875839</c:v>
                </c:pt>
                <c:pt idx="2">
                  <c:v>4.78724171152684</c:v>
                </c:pt>
                <c:pt idx="3">
                  <c:v>5.02032156368568</c:v>
                </c:pt>
                <c:pt idx="4">
                  <c:v>5.14668019188508</c:v>
                </c:pt>
                <c:pt idx="5">
                  <c:v>5.1656427496435</c:v>
                </c:pt>
                <c:pt idx="6">
                  <c:v>5.19106617580106</c:v>
                </c:pt>
                <c:pt idx="7">
                  <c:v>5.28020431112111</c:v>
                </c:pt>
                <c:pt idx="8">
                  <c:v>5.28437056041541</c:v>
                </c:pt>
                <c:pt idx="9">
                  <c:v>5.31423992709185</c:v>
                </c:pt>
                <c:pt idx="10">
                  <c:v>5.37054500054492</c:v>
                </c:pt>
                <c:pt idx="11">
                  <c:v>5.38224482648332</c:v>
                </c:pt>
                <c:pt idx="12">
                  <c:v>5.40200147782492</c:v>
                </c:pt>
                <c:pt idx="13">
                  <c:v>5.41698889626554</c:v>
                </c:pt>
                <c:pt idx="14">
                  <c:v>5.48130536788515</c:v>
                </c:pt>
                <c:pt idx="15">
                  <c:v>5.50618483030973</c:v>
                </c:pt>
                <c:pt idx="16">
                  <c:v>5.61960344641359</c:v>
                </c:pt>
                <c:pt idx="17">
                  <c:v>5.62202997278394</c:v>
                </c:pt>
                <c:pt idx="18">
                  <c:v>5.65885484130107</c:v>
                </c:pt>
                <c:pt idx="19">
                  <c:v>5.66021365550941</c:v>
                </c:pt>
                <c:pt idx="20">
                  <c:v>5.73363249662509</c:v>
                </c:pt>
                <c:pt idx="21">
                  <c:v>5.81416038212581</c:v>
                </c:pt>
                <c:pt idx="22">
                  <c:v>5.83492768928775</c:v>
                </c:pt>
                <c:pt idx="23">
                  <c:v>5.83778875450393</c:v>
                </c:pt>
                <c:pt idx="24">
                  <c:v>5.84096137370055</c:v>
                </c:pt>
                <c:pt idx="25">
                  <c:v>5.84279050972625</c:v>
                </c:pt>
                <c:pt idx="26">
                  <c:v>5.84658327328787</c:v>
                </c:pt>
                <c:pt idx="27">
                  <c:v>5.85464203038525</c:v>
                </c:pt>
                <c:pt idx="28">
                  <c:v>5.85616015507708</c:v>
                </c:pt>
                <c:pt idx="29">
                  <c:v>5.88768611263281</c:v>
                </c:pt>
                <c:pt idx="30">
                  <c:v>5.89250019895539</c:v>
                </c:pt>
                <c:pt idx="31">
                  <c:v>5.89773062435753</c:v>
                </c:pt>
                <c:pt idx="32">
                  <c:v>5.91738734371167</c:v>
                </c:pt>
                <c:pt idx="33">
                  <c:v>6.04325022025721</c:v>
                </c:pt>
                <c:pt idx="34">
                  <c:v>6.05565925914998</c:v>
                </c:pt>
                <c:pt idx="35">
                  <c:v>6.09829897602181</c:v>
                </c:pt>
                <c:pt idx="36">
                  <c:v>6.13370168452847</c:v>
                </c:pt>
                <c:pt idx="37">
                  <c:v>6.13872008138974</c:v>
                </c:pt>
                <c:pt idx="38">
                  <c:v>6.15175349203736</c:v>
                </c:pt>
                <c:pt idx="39">
                  <c:v>6.21776311611549</c:v>
                </c:pt>
                <c:pt idx="40">
                  <c:v>6.22267546949995</c:v>
                </c:pt>
                <c:pt idx="41">
                  <c:v>6.34868434258815</c:v>
                </c:pt>
                <c:pt idx="42">
                  <c:v>6.36787839082214</c:v>
                </c:pt>
                <c:pt idx="43">
                  <c:v>6.37261988599856</c:v>
                </c:pt>
                <c:pt idx="44">
                  <c:v>6.39894429114035</c:v>
                </c:pt>
                <c:pt idx="45">
                  <c:v>6.47382896605194</c:v>
                </c:pt>
                <c:pt idx="46">
                  <c:v>6.52906841190658</c:v>
                </c:pt>
                <c:pt idx="47">
                  <c:v>6.54569442848126</c:v>
                </c:pt>
                <c:pt idx="48">
                  <c:v>6.57552204508022</c:v>
                </c:pt>
                <c:pt idx="49">
                  <c:v>6.57975108705175</c:v>
                </c:pt>
                <c:pt idx="50">
                  <c:v>6.60027857920218</c:v>
                </c:pt>
                <c:pt idx="51">
                  <c:v>6.63661562314967</c:v>
                </c:pt>
                <c:pt idx="52">
                  <c:v>6.66296665410955</c:v>
                </c:pt>
                <c:pt idx="53">
                  <c:v>6.66433248680955</c:v>
                </c:pt>
                <c:pt idx="54">
                  <c:v>6.67574755672946</c:v>
                </c:pt>
                <c:pt idx="55">
                  <c:v>6.71396419794488</c:v>
                </c:pt>
                <c:pt idx="56">
                  <c:v>6.71773214100114</c:v>
                </c:pt>
                <c:pt idx="57">
                  <c:v>6.72665297859291</c:v>
                </c:pt>
                <c:pt idx="58">
                  <c:v>6.82026742485894</c:v>
                </c:pt>
                <c:pt idx="59">
                  <c:v>6.84985070448061</c:v>
                </c:pt>
                <c:pt idx="60">
                  <c:v>6.85334133094242</c:v>
                </c:pt>
                <c:pt idx="61">
                  <c:v>6.86808886651967</c:v>
                </c:pt>
                <c:pt idx="62">
                  <c:v>6.91089035947761</c:v>
                </c:pt>
                <c:pt idx="63">
                  <c:v>6.9722312981665</c:v>
                </c:pt>
                <c:pt idx="64">
                  <c:v>6.99711140489823</c:v>
                </c:pt>
                <c:pt idx="65">
                  <c:v>7.03830974495421</c:v>
                </c:pt>
                <c:pt idx="66">
                  <c:v>7.07464165727568</c:v>
                </c:pt>
                <c:pt idx="67">
                  <c:v>7.108235956392</c:v>
                </c:pt>
                <c:pt idx="68">
                  <c:v>7.13244163955386</c:v>
                </c:pt>
                <c:pt idx="69">
                  <c:v>7.14935152723856</c:v>
                </c:pt>
                <c:pt idx="70">
                  <c:v>7.21830146406839</c:v>
                </c:pt>
                <c:pt idx="71">
                  <c:v>7.27349501328392</c:v>
                </c:pt>
                <c:pt idx="72">
                  <c:v>7.28161275409436</c:v>
                </c:pt>
                <c:pt idx="73">
                  <c:v>7.29578256144528</c:v>
                </c:pt>
                <c:pt idx="74">
                  <c:v>7.34480302995177</c:v>
                </c:pt>
                <c:pt idx="75">
                  <c:v>7.3546246120815</c:v>
                </c:pt>
                <c:pt idx="76">
                  <c:v>7.35589027320673</c:v>
                </c:pt>
                <c:pt idx="77">
                  <c:v>7.3801747377604</c:v>
                </c:pt>
                <c:pt idx="78">
                  <c:v>7.42226610404486</c:v>
                </c:pt>
                <c:pt idx="79">
                  <c:v>7.48730813895715</c:v>
                </c:pt>
                <c:pt idx="80">
                  <c:v>7.54823453657491</c:v>
                </c:pt>
                <c:pt idx="81">
                  <c:v>7.59398357919629</c:v>
                </c:pt>
                <c:pt idx="82">
                  <c:v>7.60430167565529</c:v>
                </c:pt>
                <c:pt idx="83">
                  <c:v>7.66163060541148</c:v>
                </c:pt>
                <c:pt idx="84">
                  <c:v>7.71578796808495</c:v>
                </c:pt>
                <c:pt idx="85">
                  <c:v>7.75498313691923</c:v>
                </c:pt>
                <c:pt idx="86">
                  <c:v>7.79985577205507</c:v>
                </c:pt>
                <c:pt idx="87">
                  <c:v>7.87784456445969</c:v>
                </c:pt>
                <c:pt idx="88">
                  <c:v>7.89969878918229</c:v>
                </c:pt>
                <c:pt idx="89">
                  <c:v>7.90420563477178</c:v>
                </c:pt>
                <c:pt idx="90">
                  <c:v>7.90603881585344</c:v>
                </c:pt>
                <c:pt idx="91">
                  <c:v>7.9169168542609</c:v>
                </c:pt>
                <c:pt idx="92">
                  <c:v>7.94366558127207</c:v>
                </c:pt>
                <c:pt idx="93">
                  <c:v>7.9614782851391</c:v>
                </c:pt>
                <c:pt idx="94">
                  <c:v>7.99903407655002</c:v>
                </c:pt>
                <c:pt idx="95">
                  <c:v>8.0234442607392</c:v>
                </c:pt>
                <c:pt idx="96">
                  <c:v>8.0901938776951</c:v>
                </c:pt>
                <c:pt idx="97">
                  <c:v>8.09582123759078</c:v>
                </c:pt>
                <c:pt idx="98">
                  <c:v>8.14152763326659</c:v>
                </c:pt>
                <c:pt idx="99">
                  <c:v>8.16293532399311</c:v>
                </c:pt>
                <c:pt idx="100">
                  <c:v>8.21692018478503</c:v>
                </c:pt>
                <c:pt idx="101">
                  <c:v>8.29743390700517</c:v>
                </c:pt>
                <c:pt idx="102">
                  <c:v>8.3281394240609</c:v>
                </c:pt>
                <c:pt idx="103">
                  <c:v>8.35135582080169</c:v>
                </c:pt>
                <c:pt idx="104">
                  <c:v>8.37225527677808</c:v>
                </c:pt>
                <c:pt idx="105">
                  <c:v>8.37266902764356</c:v>
                </c:pt>
                <c:pt idx="106">
                  <c:v>8.38013788280095</c:v>
                </c:pt>
                <c:pt idx="107">
                  <c:v>8.38079827424444</c:v>
                </c:pt>
                <c:pt idx="108">
                  <c:v>8.46292494994275</c:v>
                </c:pt>
                <c:pt idx="109">
                  <c:v>8.60948792022374</c:v>
                </c:pt>
                <c:pt idx="110">
                  <c:v>8.630800409358</c:v>
                </c:pt>
                <c:pt idx="111">
                  <c:v>8.80591472344268</c:v>
                </c:pt>
                <c:pt idx="112">
                  <c:v>8.83562801326508</c:v>
                </c:pt>
                <c:pt idx="113">
                  <c:v>8.99762599724626</c:v>
                </c:pt>
                <c:pt idx="114">
                  <c:v>9.0666778321522</c:v>
                </c:pt>
                <c:pt idx="115">
                  <c:v>9.11422807055831</c:v>
                </c:pt>
                <c:pt idx="116">
                  <c:v>9.17327796799708</c:v>
                </c:pt>
                <c:pt idx="117">
                  <c:v>9.22446021613686</c:v>
                </c:pt>
                <c:pt idx="118">
                  <c:v>9.25211838936091</c:v>
                </c:pt>
                <c:pt idx="119">
                  <c:v>9.42539368539119</c:v>
                </c:pt>
                <c:pt idx="120">
                  <c:v>9.53890067736681</c:v>
                </c:pt>
                <c:pt idx="121">
                  <c:v>9.55370806590816</c:v>
                </c:pt>
                <c:pt idx="122">
                  <c:v>9.68198452981871</c:v>
                </c:pt>
                <c:pt idx="123">
                  <c:v>9.71987956864954</c:v>
                </c:pt>
                <c:pt idx="124">
                  <c:v>9.73021869612285</c:v>
                </c:pt>
                <c:pt idx="125">
                  <c:v>9.74187938463965</c:v>
                </c:pt>
                <c:pt idx="126">
                  <c:v>9.74920344714141</c:v>
                </c:pt>
                <c:pt idx="127">
                  <c:v>9.78106564895001</c:v>
                </c:pt>
                <c:pt idx="128">
                  <c:v>9.85224530947701</c:v>
                </c:pt>
                <c:pt idx="129">
                  <c:v>9.85429520750281</c:v>
                </c:pt>
                <c:pt idx="130">
                  <c:v>9.87044718166193</c:v>
                </c:pt>
                <c:pt idx="131">
                  <c:v>9.87930294838761</c:v>
                </c:pt>
                <c:pt idx="132">
                  <c:v>10.0632119559807</c:v>
                </c:pt>
                <c:pt idx="133">
                  <c:v>10.1089093979347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</c:v>
                </c:pt>
                <c:pt idx="140">
                  <c:v>10.1875621257803</c:v>
                </c:pt>
                <c:pt idx="141">
                  <c:v>10.2755730417035</c:v>
                </c:pt>
                <c:pt idx="142">
                  <c:v>10.295770489684</c:v>
                </c:pt>
                <c:pt idx="143">
                  <c:v>10.4034534220488</c:v>
                </c:pt>
                <c:pt idx="144">
                  <c:v>10.4250177770776</c:v>
                </c:pt>
                <c:pt idx="145">
                  <c:v>10.6121546733541</c:v>
                </c:pt>
                <c:pt idx="146">
                  <c:v>10.6173580148912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Mortality'!$O$25:$O$173</c:f>
              <c:numCache>
                <c:formatCode>General</c:formatCode>
                <c:ptCount val="149"/>
                <c:pt idx="0">
                  <c:v>-0.357202434722215</c:v>
                </c:pt>
                <c:pt idx="1">
                  <c:v>-0.384849106412429</c:v>
                </c:pt>
                <c:pt idx="2">
                  <c:v>-0.404372502750681</c:v>
                </c:pt>
                <c:pt idx="3">
                  <c:v>-0.00732307859088266</c:v>
                </c:pt>
                <c:pt idx="4">
                  <c:v>-0.604437531730713</c:v>
                </c:pt>
                <c:pt idx="5">
                  <c:v>-0.073295088687364</c:v>
                </c:pt>
                <c:pt idx="6">
                  <c:v>-0.0233823670385709</c:v>
                </c:pt>
                <c:pt idx="7">
                  <c:v>0.464027350741334</c:v>
                </c:pt>
                <c:pt idx="8">
                  <c:v>-0.294800063588484</c:v>
                </c:pt>
                <c:pt idx="9">
                  <c:v>0.451156949144628</c:v>
                </c:pt>
                <c:pt idx="10">
                  <c:v>-0.131285098155702</c:v>
                </c:pt>
                <c:pt idx="11">
                  <c:v>0.125958330148286</c:v>
                </c:pt>
                <c:pt idx="12">
                  <c:v>0.0344056846256589</c:v>
                </c:pt>
                <c:pt idx="13">
                  <c:v>0.333452041556999</c:v>
                </c:pt>
                <c:pt idx="14">
                  <c:v>0.344890334871014</c:v>
                </c:pt>
                <c:pt idx="15">
                  <c:v>-0.285369705136153</c:v>
                </c:pt>
                <c:pt idx="16">
                  <c:v>-1.06830123687245</c:v>
                </c:pt>
                <c:pt idx="17">
                  <c:v>-0.0552279461599419</c:v>
                </c:pt>
                <c:pt idx="18">
                  <c:v>0.000639512042344137</c:v>
                </c:pt>
                <c:pt idx="19">
                  <c:v>-0.00958581649579848</c:v>
                </c:pt>
                <c:pt idx="20">
                  <c:v>-0.046005450808897</c:v>
                </c:pt>
                <c:pt idx="21">
                  <c:v>-0.125523529994087</c:v>
                </c:pt>
                <c:pt idx="22">
                  <c:v>-0.260246960861326</c:v>
                </c:pt>
                <c:pt idx="23">
                  <c:v>0.152231254897456</c:v>
                </c:pt>
                <c:pt idx="24">
                  <c:v>0.747773936843343</c:v>
                </c:pt>
                <c:pt idx="25">
                  <c:v>0.346321480116358</c:v>
                </c:pt>
                <c:pt idx="26">
                  <c:v>0.168038934055758</c:v>
                </c:pt>
                <c:pt idx="27">
                  <c:v>-0.0873542338385258</c:v>
                </c:pt>
                <c:pt idx="28">
                  <c:v>-0.185805532842087</c:v>
                </c:pt>
                <c:pt idx="29">
                  <c:v>0.282591666081024</c:v>
                </c:pt>
                <c:pt idx="30">
                  <c:v>0.350051301060991</c:v>
                </c:pt>
                <c:pt idx="31">
                  <c:v>-0.190886558319737</c:v>
                </c:pt>
                <c:pt idx="32">
                  <c:v>-0.0492813387923032</c:v>
                </c:pt>
                <c:pt idx="33">
                  <c:v>0.450413052341392</c:v>
                </c:pt>
                <c:pt idx="34">
                  <c:v>-1.09139132129416</c:v>
                </c:pt>
                <c:pt idx="35">
                  <c:v>0.256237645766458</c:v>
                </c:pt>
                <c:pt idx="36">
                  <c:v>0.172358951361383</c:v>
                </c:pt>
                <c:pt idx="37">
                  <c:v>-0.457845001269685</c:v>
                </c:pt>
                <c:pt idx="38">
                  <c:v>0.576355099764892</c:v>
                </c:pt>
                <c:pt idx="39">
                  <c:v>0.688729390154895</c:v>
                </c:pt>
                <c:pt idx="40">
                  <c:v>0.550396597878684</c:v>
                </c:pt>
                <c:pt idx="41">
                  <c:v>-0.480724106680831</c:v>
                </c:pt>
                <c:pt idx="42">
                  <c:v>0.0143491973670473</c:v>
                </c:pt>
                <c:pt idx="43">
                  <c:v>0.353698500635054</c:v>
                </c:pt>
                <c:pt idx="44">
                  <c:v>0.460643524665589</c:v>
                </c:pt>
                <c:pt idx="45">
                  <c:v>-0.614508797005787</c:v>
                </c:pt>
                <c:pt idx="46">
                  <c:v>0.144946656010097</c:v>
                </c:pt>
                <c:pt idx="47">
                  <c:v>-0.308537670711253</c:v>
                </c:pt>
                <c:pt idx="48">
                  <c:v>0.156873488210171</c:v>
                </c:pt>
                <c:pt idx="49">
                  <c:v>-1.14807387716521</c:v>
                </c:pt>
                <c:pt idx="50">
                  <c:v>0.676142026583428</c:v>
                </c:pt>
                <c:pt idx="51">
                  <c:v>0.108421962164197</c:v>
                </c:pt>
                <c:pt idx="52">
                  <c:v>-0.163270708324188</c:v>
                </c:pt>
                <c:pt idx="53">
                  <c:v>-0.466124355760736</c:v>
                </c:pt>
                <c:pt idx="54">
                  <c:v>-0.525889240678505</c:v>
                </c:pt>
                <c:pt idx="55">
                  <c:v>0.839534403166319</c:v>
                </c:pt>
                <c:pt idx="56">
                  <c:v>0.422749973134713</c:v>
                </c:pt>
                <c:pt idx="57">
                  <c:v>0.532152714267514</c:v>
                </c:pt>
                <c:pt idx="58">
                  <c:v>-0.683127703831161</c:v>
                </c:pt>
                <c:pt idx="59">
                  <c:v>-0.568666122507834</c:v>
                </c:pt>
                <c:pt idx="60">
                  <c:v>0.221909296526964</c:v>
                </c:pt>
                <c:pt idx="61">
                  <c:v>0.541012803528663</c:v>
                </c:pt>
                <c:pt idx="62">
                  <c:v>0.0781373768108402</c:v>
                </c:pt>
                <c:pt idx="63">
                  <c:v>0.491409341739917</c:v>
                </c:pt>
                <c:pt idx="64">
                  <c:v>-0.114667471522799</c:v>
                </c:pt>
                <c:pt idx="65">
                  <c:v>0.696259964192351</c:v>
                </c:pt>
                <c:pt idx="66">
                  <c:v>-0.2499448587177</c:v>
                </c:pt>
                <c:pt idx="67">
                  <c:v>0.301067898478865</c:v>
                </c:pt>
                <c:pt idx="68">
                  <c:v>0.74063873022433</c:v>
                </c:pt>
                <c:pt idx="69">
                  <c:v>0.419542255105444</c:v>
                </c:pt>
                <c:pt idx="70">
                  <c:v>0.327848628031776</c:v>
                </c:pt>
                <c:pt idx="71">
                  <c:v>0.319666531886548</c:v>
                </c:pt>
                <c:pt idx="72">
                  <c:v>-0.830928168270433</c:v>
                </c:pt>
                <c:pt idx="73">
                  <c:v>0.171922127132714</c:v>
                </c:pt>
                <c:pt idx="74">
                  <c:v>-0.491480183992047</c:v>
                </c:pt>
                <c:pt idx="75">
                  <c:v>-0.427251690270538</c:v>
                </c:pt>
                <c:pt idx="76">
                  <c:v>0.0458756364521085</c:v>
                </c:pt>
                <c:pt idx="77">
                  <c:v>-0.133544936866807</c:v>
                </c:pt>
                <c:pt idx="78">
                  <c:v>0.197377109025433</c:v>
                </c:pt>
                <c:pt idx="79">
                  <c:v>-0.567529196119472</c:v>
                </c:pt>
                <c:pt idx="80">
                  <c:v>-0.846076862709863</c:v>
                </c:pt>
                <c:pt idx="81">
                  <c:v>-0.391574537837346</c:v>
                </c:pt>
                <c:pt idx="82">
                  <c:v>0.0879740294969258</c:v>
                </c:pt>
                <c:pt idx="83">
                  <c:v>-0.0760905127887956</c:v>
                </c:pt>
                <c:pt idx="84">
                  <c:v>-0.344333747439656</c:v>
                </c:pt>
                <c:pt idx="85">
                  <c:v>-0.342409513162345</c:v>
                </c:pt>
                <c:pt idx="86">
                  <c:v>0.550106691938362</c:v>
                </c:pt>
                <c:pt idx="87">
                  <c:v>-0.119248581367772</c:v>
                </c:pt>
                <c:pt idx="88">
                  <c:v>-0.562746175046556</c:v>
                </c:pt>
                <c:pt idx="89">
                  <c:v>0.702372076307402</c:v>
                </c:pt>
                <c:pt idx="90">
                  <c:v>0.43685575925467</c:v>
                </c:pt>
                <c:pt idx="91">
                  <c:v>0.261134829545663</c:v>
                </c:pt>
                <c:pt idx="92">
                  <c:v>0.0116623816483976</c:v>
                </c:pt>
                <c:pt idx="93">
                  <c:v>0.254272471572131</c:v>
                </c:pt>
                <c:pt idx="94">
                  <c:v>0.82178792599374</c:v>
                </c:pt>
                <c:pt idx="95">
                  <c:v>-0.465353560821203</c:v>
                </c:pt>
                <c:pt idx="96">
                  <c:v>-0.637025435610821</c:v>
                </c:pt>
                <c:pt idx="97">
                  <c:v>0.880516892808459</c:v>
                </c:pt>
                <c:pt idx="98">
                  <c:v>0.107518442372302</c:v>
                </c:pt>
                <c:pt idx="99">
                  <c:v>-0.0152527467517451</c:v>
                </c:pt>
                <c:pt idx="100">
                  <c:v>0.443172255307511</c:v>
                </c:pt>
                <c:pt idx="101">
                  <c:v>-0.717517100666577</c:v>
                </c:pt>
                <c:pt idx="102">
                  <c:v>-0.117950273285583</c:v>
                </c:pt>
                <c:pt idx="103">
                  <c:v>-0.478556368794036</c:v>
                </c:pt>
                <c:pt idx="104">
                  <c:v>-0.493526430358467</c:v>
                </c:pt>
                <c:pt idx="105">
                  <c:v>0.850052952565662</c:v>
                </c:pt>
                <c:pt idx="106">
                  <c:v>1.23535743499128</c:v>
                </c:pt>
                <c:pt idx="107">
                  <c:v>-0.817366082958592</c:v>
                </c:pt>
                <c:pt idx="108">
                  <c:v>-0.401808094633961</c:v>
                </c:pt>
                <c:pt idx="109">
                  <c:v>-0.0117708364125799</c:v>
                </c:pt>
                <c:pt idx="110">
                  <c:v>0.268640620681458</c:v>
                </c:pt>
                <c:pt idx="111">
                  <c:v>0.0384250675921769</c:v>
                </c:pt>
                <c:pt idx="112">
                  <c:v>0.71323417312215</c:v>
                </c:pt>
                <c:pt idx="113">
                  <c:v>0.615787491326157</c:v>
                </c:pt>
                <c:pt idx="114">
                  <c:v>-0.338271047539219</c:v>
                </c:pt>
                <c:pt idx="115">
                  <c:v>0.225504884135864</c:v>
                </c:pt>
                <c:pt idx="116">
                  <c:v>-0.672973779952087</c:v>
                </c:pt>
                <c:pt idx="117">
                  <c:v>-0.554905798758119</c:v>
                </c:pt>
                <c:pt idx="118">
                  <c:v>-0.32840271190847</c:v>
                </c:pt>
                <c:pt idx="119">
                  <c:v>0.719697062592904</c:v>
                </c:pt>
                <c:pt idx="120">
                  <c:v>0.409081745013603</c:v>
                </c:pt>
                <c:pt idx="121">
                  <c:v>-0.424116118147137</c:v>
                </c:pt>
                <c:pt idx="122">
                  <c:v>-0.166938996022024</c:v>
                </c:pt>
                <c:pt idx="123">
                  <c:v>-0.129129781118855</c:v>
                </c:pt>
                <c:pt idx="124">
                  <c:v>-0.317012171375119</c:v>
                </c:pt>
                <c:pt idx="125">
                  <c:v>0.200531772926347</c:v>
                </c:pt>
                <c:pt idx="126">
                  <c:v>-0.287792938150202</c:v>
                </c:pt>
                <c:pt idx="127">
                  <c:v>0.293659476022229</c:v>
                </c:pt>
                <c:pt idx="128">
                  <c:v>-0.125185255837071</c:v>
                </c:pt>
                <c:pt idx="129">
                  <c:v>-0.139941750460081</c:v>
                </c:pt>
                <c:pt idx="130">
                  <c:v>-0.146401500814546</c:v>
                </c:pt>
                <c:pt idx="131">
                  <c:v>-0.208850553549392</c:v>
                </c:pt>
                <c:pt idx="132">
                  <c:v>-0.311667256051791</c:v>
                </c:pt>
                <c:pt idx="133">
                  <c:v>-0.449018498588771</c:v>
                </c:pt>
                <c:pt idx="134">
                  <c:v>-0.409167311159651</c:v>
                </c:pt>
                <c:pt idx="135">
                  <c:v>-0.0807749763945171</c:v>
                </c:pt>
                <c:pt idx="136">
                  <c:v>-0.388641283195729</c:v>
                </c:pt>
                <c:pt idx="137">
                  <c:v>0.240073698617819</c:v>
                </c:pt>
                <c:pt idx="138">
                  <c:v>0.0378341845754298</c:v>
                </c:pt>
                <c:pt idx="139">
                  <c:v>-0.176096922390727</c:v>
                </c:pt>
                <c:pt idx="140">
                  <c:v>0.0460189899748906</c:v>
                </c:pt>
                <c:pt idx="141">
                  <c:v>-0.0224671519295441</c:v>
                </c:pt>
                <c:pt idx="142">
                  <c:v>-0.0289037828747793</c:v>
                </c:pt>
                <c:pt idx="143">
                  <c:v>0.0364365710870698</c:v>
                </c:pt>
                <c:pt idx="144">
                  <c:v>-0.207198355434016</c:v>
                </c:pt>
                <c:pt idx="145">
                  <c:v>0.200114565348187</c:v>
                </c:pt>
                <c:pt idx="146">
                  <c:v>1.1931509618241</c:v>
                </c:pt>
                <c:pt idx="147">
                  <c:v>-0.0427346151346228</c:v>
                </c:pt>
                <c:pt idx="148">
                  <c:v>0.124055342784439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7104"/>
        <c:axId val="978230464"/>
      </c:scatterChart>
      <c:valAx>
        <c:axId val="978227104"/>
        <c:scaling>
          <c:orientation val="minMax"/>
          <c:min val="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8230464"/>
        <c:crosses val="autoZero"/>
        <c:crossBetween val="midCat"/>
      </c:valAx>
      <c:valAx>
        <c:axId val="9782304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822710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78524773-1b91-4aae-8e49-fb231fbee83c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"LN of MR"</c:f>
              <c:strCache>
                <c:ptCount val="1"/>
                <c:pt idx="0">
                  <c:v>LN of MR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4.44370951986147</c:v>
                </c:pt>
                <c:pt idx="1">
                  <c:v>4.54041830875839</c:v>
                </c:pt>
                <c:pt idx="2">
                  <c:v>4.78724171152684</c:v>
                </c:pt>
                <c:pt idx="3">
                  <c:v>5.02032156368568</c:v>
                </c:pt>
                <c:pt idx="4">
                  <c:v>5.14668019188508</c:v>
                </c:pt>
                <c:pt idx="5">
                  <c:v>5.1656427496435</c:v>
                </c:pt>
                <c:pt idx="6">
                  <c:v>5.19106617580106</c:v>
                </c:pt>
                <c:pt idx="7">
                  <c:v>5.28020431112111</c:v>
                </c:pt>
                <c:pt idx="8">
                  <c:v>5.28437056041541</c:v>
                </c:pt>
                <c:pt idx="9">
                  <c:v>5.31423992709185</c:v>
                </c:pt>
                <c:pt idx="10">
                  <c:v>5.37054500054492</c:v>
                </c:pt>
                <c:pt idx="11">
                  <c:v>5.38224482648332</c:v>
                </c:pt>
                <c:pt idx="12">
                  <c:v>5.40200147782492</c:v>
                </c:pt>
                <c:pt idx="13">
                  <c:v>5.41698889626554</c:v>
                </c:pt>
                <c:pt idx="14">
                  <c:v>5.48130536788515</c:v>
                </c:pt>
                <c:pt idx="15">
                  <c:v>5.50618483030973</c:v>
                </c:pt>
                <c:pt idx="16">
                  <c:v>5.61960344641359</c:v>
                </c:pt>
                <c:pt idx="17">
                  <c:v>5.62202997278394</c:v>
                </c:pt>
                <c:pt idx="18">
                  <c:v>5.65885484130107</c:v>
                </c:pt>
                <c:pt idx="19">
                  <c:v>5.66021365550941</c:v>
                </c:pt>
                <c:pt idx="20">
                  <c:v>5.73363249662509</c:v>
                </c:pt>
                <c:pt idx="21">
                  <c:v>5.81416038212581</c:v>
                </c:pt>
                <c:pt idx="22">
                  <c:v>5.83492768928775</c:v>
                </c:pt>
                <c:pt idx="23">
                  <c:v>5.83778875450393</c:v>
                </c:pt>
                <c:pt idx="24">
                  <c:v>5.84096137370055</c:v>
                </c:pt>
                <c:pt idx="25">
                  <c:v>5.84279050972625</c:v>
                </c:pt>
                <c:pt idx="26">
                  <c:v>5.84658327328787</c:v>
                </c:pt>
                <c:pt idx="27">
                  <c:v>5.85464203038525</c:v>
                </c:pt>
                <c:pt idx="28">
                  <c:v>5.85616015507708</c:v>
                </c:pt>
                <c:pt idx="29">
                  <c:v>5.88768611263281</c:v>
                </c:pt>
                <c:pt idx="30">
                  <c:v>5.89250019895539</c:v>
                </c:pt>
                <c:pt idx="31">
                  <c:v>5.89773062435753</c:v>
                </c:pt>
                <c:pt idx="32">
                  <c:v>5.91738734371167</c:v>
                </c:pt>
                <c:pt idx="33">
                  <c:v>6.04325022025721</c:v>
                </c:pt>
                <c:pt idx="34">
                  <c:v>6.05565925914998</c:v>
                </c:pt>
                <c:pt idx="35">
                  <c:v>6.09829897602181</c:v>
                </c:pt>
                <c:pt idx="36">
                  <c:v>6.13370168452847</c:v>
                </c:pt>
                <c:pt idx="37">
                  <c:v>6.13872008138974</c:v>
                </c:pt>
                <c:pt idx="38">
                  <c:v>6.15175349203736</c:v>
                </c:pt>
                <c:pt idx="39">
                  <c:v>6.21776311611549</c:v>
                </c:pt>
                <c:pt idx="40">
                  <c:v>6.22267546949995</c:v>
                </c:pt>
                <c:pt idx="41">
                  <c:v>6.34868434258815</c:v>
                </c:pt>
                <c:pt idx="42">
                  <c:v>6.36787839082214</c:v>
                </c:pt>
                <c:pt idx="43">
                  <c:v>6.37261988599856</c:v>
                </c:pt>
                <c:pt idx="44">
                  <c:v>6.39894429114035</c:v>
                </c:pt>
                <c:pt idx="45">
                  <c:v>6.47382896605194</c:v>
                </c:pt>
                <c:pt idx="46">
                  <c:v>6.52906841190658</c:v>
                </c:pt>
                <c:pt idx="47">
                  <c:v>6.54569442848126</c:v>
                </c:pt>
                <c:pt idx="48">
                  <c:v>6.57552204508022</c:v>
                </c:pt>
                <c:pt idx="49">
                  <c:v>6.57975108705175</c:v>
                </c:pt>
                <c:pt idx="50">
                  <c:v>6.60027857920218</c:v>
                </c:pt>
                <c:pt idx="51">
                  <c:v>6.63661562314967</c:v>
                </c:pt>
                <c:pt idx="52">
                  <c:v>6.66296665410955</c:v>
                </c:pt>
                <c:pt idx="53">
                  <c:v>6.66433248680955</c:v>
                </c:pt>
                <c:pt idx="54">
                  <c:v>6.67574755672946</c:v>
                </c:pt>
                <c:pt idx="55">
                  <c:v>6.71396419794488</c:v>
                </c:pt>
                <c:pt idx="56">
                  <c:v>6.71773214100114</c:v>
                </c:pt>
                <c:pt idx="57">
                  <c:v>6.72665297859291</c:v>
                </c:pt>
                <c:pt idx="58">
                  <c:v>6.82026742485894</c:v>
                </c:pt>
                <c:pt idx="59">
                  <c:v>6.84985070448061</c:v>
                </c:pt>
                <c:pt idx="60">
                  <c:v>6.85334133094242</c:v>
                </c:pt>
                <c:pt idx="61">
                  <c:v>6.86808886651967</c:v>
                </c:pt>
                <c:pt idx="62">
                  <c:v>6.91089035947761</c:v>
                </c:pt>
                <c:pt idx="63">
                  <c:v>6.9722312981665</c:v>
                </c:pt>
                <c:pt idx="64">
                  <c:v>6.99711140489823</c:v>
                </c:pt>
                <c:pt idx="65">
                  <c:v>7.03830974495421</c:v>
                </c:pt>
                <c:pt idx="66">
                  <c:v>7.07464165727568</c:v>
                </c:pt>
                <c:pt idx="67">
                  <c:v>7.108235956392</c:v>
                </c:pt>
                <c:pt idx="68">
                  <c:v>7.13244163955386</c:v>
                </c:pt>
                <c:pt idx="69">
                  <c:v>7.14935152723856</c:v>
                </c:pt>
                <c:pt idx="70">
                  <c:v>7.21830146406839</c:v>
                </c:pt>
                <c:pt idx="71">
                  <c:v>7.27349501328392</c:v>
                </c:pt>
                <c:pt idx="72">
                  <c:v>7.28161275409436</c:v>
                </c:pt>
                <c:pt idx="73">
                  <c:v>7.29578256144528</c:v>
                </c:pt>
                <c:pt idx="74">
                  <c:v>7.34480302995177</c:v>
                </c:pt>
                <c:pt idx="75">
                  <c:v>7.3546246120815</c:v>
                </c:pt>
                <c:pt idx="76">
                  <c:v>7.35589027320673</c:v>
                </c:pt>
                <c:pt idx="77">
                  <c:v>7.3801747377604</c:v>
                </c:pt>
                <c:pt idx="78">
                  <c:v>7.42226610404486</c:v>
                </c:pt>
                <c:pt idx="79">
                  <c:v>7.48730813895715</c:v>
                </c:pt>
                <c:pt idx="80">
                  <c:v>7.54823453657491</c:v>
                </c:pt>
                <c:pt idx="81">
                  <c:v>7.59398357919629</c:v>
                </c:pt>
                <c:pt idx="82">
                  <c:v>7.60430167565529</c:v>
                </c:pt>
                <c:pt idx="83">
                  <c:v>7.66163060541148</c:v>
                </c:pt>
                <c:pt idx="84">
                  <c:v>7.71578796808495</c:v>
                </c:pt>
                <c:pt idx="85">
                  <c:v>7.75498313691923</c:v>
                </c:pt>
                <c:pt idx="86">
                  <c:v>7.79985577205507</c:v>
                </c:pt>
                <c:pt idx="87">
                  <c:v>7.87784456445969</c:v>
                </c:pt>
                <c:pt idx="88">
                  <c:v>7.89969878918229</c:v>
                </c:pt>
                <c:pt idx="89">
                  <c:v>7.90420563477178</c:v>
                </c:pt>
                <c:pt idx="90">
                  <c:v>7.90603881585344</c:v>
                </c:pt>
                <c:pt idx="91">
                  <c:v>7.9169168542609</c:v>
                </c:pt>
                <c:pt idx="92">
                  <c:v>7.94366558127207</c:v>
                </c:pt>
                <c:pt idx="93">
                  <c:v>7.9614782851391</c:v>
                </c:pt>
                <c:pt idx="94">
                  <c:v>7.99903407655002</c:v>
                </c:pt>
                <c:pt idx="95">
                  <c:v>8.0234442607392</c:v>
                </c:pt>
                <c:pt idx="96">
                  <c:v>8.0901938776951</c:v>
                </c:pt>
                <c:pt idx="97">
                  <c:v>8.09582123759078</c:v>
                </c:pt>
                <c:pt idx="98">
                  <c:v>8.14152763326659</c:v>
                </c:pt>
                <c:pt idx="99">
                  <c:v>8.16293532399311</c:v>
                </c:pt>
                <c:pt idx="100">
                  <c:v>8.21692018478503</c:v>
                </c:pt>
                <c:pt idx="101">
                  <c:v>8.29743390700517</c:v>
                </c:pt>
                <c:pt idx="102">
                  <c:v>8.3281394240609</c:v>
                </c:pt>
                <c:pt idx="103">
                  <c:v>8.35135582080169</c:v>
                </c:pt>
                <c:pt idx="104">
                  <c:v>8.37225527677808</c:v>
                </c:pt>
                <c:pt idx="105">
                  <c:v>8.37266902764356</c:v>
                </c:pt>
                <c:pt idx="106">
                  <c:v>8.38013788280095</c:v>
                </c:pt>
                <c:pt idx="107">
                  <c:v>8.38079827424444</c:v>
                </c:pt>
                <c:pt idx="108">
                  <c:v>8.46292494994275</c:v>
                </c:pt>
                <c:pt idx="109">
                  <c:v>8.60948792022374</c:v>
                </c:pt>
                <c:pt idx="110">
                  <c:v>8.630800409358</c:v>
                </c:pt>
                <c:pt idx="111">
                  <c:v>8.80591472344268</c:v>
                </c:pt>
                <c:pt idx="112">
                  <c:v>8.83562801326508</c:v>
                </c:pt>
                <c:pt idx="113">
                  <c:v>8.99762599724626</c:v>
                </c:pt>
                <c:pt idx="114">
                  <c:v>9.0666778321522</c:v>
                </c:pt>
                <c:pt idx="115">
                  <c:v>9.11422807055831</c:v>
                </c:pt>
                <c:pt idx="116">
                  <c:v>9.17327796799708</c:v>
                </c:pt>
                <c:pt idx="117">
                  <c:v>9.22446021613686</c:v>
                </c:pt>
                <c:pt idx="118">
                  <c:v>9.25211838936091</c:v>
                </c:pt>
                <c:pt idx="119">
                  <c:v>9.42539368539119</c:v>
                </c:pt>
                <c:pt idx="120">
                  <c:v>9.53890067736681</c:v>
                </c:pt>
                <c:pt idx="121">
                  <c:v>9.55370806590816</c:v>
                </c:pt>
                <c:pt idx="122">
                  <c:v>9.68198452981871</c:v>
                </c:pt>
                <c:pt idx="123">
                  <c:v>9.71987956864954</c:v>
                </c:pt>
                <c:pt idx="124">
                  <c:v>9.73021869612285</c:v>
                </c:pt>
                <c:pt idx="125">
                  <c:v>9.74187938463965</c:v>
                </c:pt>
                <c:pt idx="126">
                  <c:v>9.74920344714141</c:v>
                </c:pt>
                <c:pt idx="127">
                  <c:v>9.78106564895001</c:v>
                </c:pt>
                <c:pt idx="128">
                  <c:v>9.85224530947701</c:v>
                </c:pt>
                <c:pt idx="129">
                  <c:v>9.85429520750281</c:v>
                </c:pt>
                <c:pt idx="130">
                  <c:v>9.87044718166193</c:v>
                </c:pt>
                <c:pt idx="131">
                  <c:v>9.87930294838761</c:v>
                </c:pt>
                <c:pt idx="132">
                  <c:v>10.0632119559807</c:v>
                </c:pt>
                <c:pt idx="133">
                  <c:v>10.1089093979347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</c:v>
                </c:pt>
                <c:pt idx="140">
                  <c:v>10.1875621257803</c:v>
                </c:pt>
                <c:pt idx="141">
                  <c:v>10.2755730417035</c:v>
                </c:pt>
                <c:pt idx="142">
                  <c:v>10.295770489684</c:v>
                </c:pt>
                <c:pt idx="143">
                  <c:v>10.4034534220488</c:v>
                </c:pt>
                <c:pt idx="144">
                  <c:v>10.4250177770776</c:v>
                </c:pt>
                <c:pt idx="145">
                  <c:v>10.6121546733541</c:v>
                </c:pt>
                <c:pt idx="146">
                  <c:v>10.6173580148912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Mortality'!$D$2:$D$150</c:f>
              <c:numCache>
                <c:formatCode>0.000</c:formatCode>
                <c:ptCount val="149"/>
                <c:pt idx="0">
                  <c:v>4.89034912822175</c:v>
                </c:pt>
                <c:pt idx="1">
                  <c:v>4.80402104473326</c:v>
                </c:pt>
                <c:pt idx="2">
                  <c:v>4.63472898822964</c:v>
                </c:pt>
                <c:pt idx="3">
                  <c:v>4.89034912822175</c:v>
                </c:pt>
                <c:pt idx="4">
                  <c:v>4.21656219494635</c:v>
                </c:pt>
                <c:pt idx="5">
                  <c:v>4.7361984483945</c:v>
                </c:pt>
                <c:pt idx="6">
                  <c:v>4.77068462446567</c:v>
                </c:pt>
                <c:pt idx="7">
                  <c:v>5.2040066870768</c:v>
                </c:pt>
                <c:pt idx="8">
                  <c:v>4.44265125649032</c:v>
                </c:pt>
                <c:pt idx="9">
                  <c:v>5.17048399503815</c:v>
                </c:pt>
                <c:pt idx="10">
                  <c:v>4.55387689160054</c:v>
                </c:pt>
                <c:pt idx="11">
                  <c:v>4.80402104473326</c:v>
                </c:pt>
                <c:pt idx="12">
                  <c:v>4.70048036579242</c:v>
                </c:pt>
                <c:pt idx="13">
                  <c:v>4.99043258677874</c:v>
                </c:pt>
                <c:pt idx="14">
                  <c:v>4.96284463025991</c:v>
                </c:pt>
                <c:pt idx="15">
                  <c:v>4.31748811353631</c:v>
                </c:pt>
                <c:pt idx="16">
                  <c:v>3.46573590279973</c:v>
                </c:pt>
                <c:pt idx="17">
                  <c:v>4.47733681447821</c:v>
                </c:pt>
                <c:pt idx="18">
                  <c:v>4.51085950651685</c:v>
                </c:pt>
                <c:pt idx="19">
                  <c:v>4.49980967033027</c:v>
                </c:pt>
                <c:pt idx="20">
                  <c:v>4.4188406077966</c:v>
                </c:pt>
                <c:pt idx="21">
                  <c:v>4.29045944114839</c:v>
                </c:pt>
                <c:pt idx="22">
                  <c:v>4.14313472639153</c:v>
                </c:pt>
                <c:pt idx="23">
                  <c:v>4.55387689160054</c:v>
                </c:pt>
                <c:pt idx="24">
                  <c:v>5.14749447681345</c:v>
                </c:pt>
                <c:pt idx="25">
                  <c:v>4.74493212836325</c:v>
                </c:pt>
                <c:pt idx="26">
                  <c:v>4.56434819146784</c:v>
                </c:pt>
                <c:pt idx="27">
                  <c:v>4.30406509320417</c:v>
                </c:pt>
                <c:pt idx="28">
                  <c:v>4.20469261939097</c:v>
                </c:pt>
                <c:pt idx="29">
                  <c:v>4.65396035015752</c:v>
                </c:pt>
                <c:pt idx="30">
                  <c:v>4.71849887129509</c:v>
                </c:pt>
                <c:pt idx="31">
                  <c:v>4.17438726989564</c:v>
                </c:pt>
                <c:pt idx="32">
                  <c:v>4.30406509320417</c:v>
                </c:pt>
                <c:pt idx="33">
                  <c:v>4.72738781871234</c:v>
                </c:pt>
                <c:pt idx="34">
                  <c:v>3.17805383034795</c:v>
                </c:pt>
                <c:pt idx="35">
                  <c:v>4.49980967033027</c:v>
                </c:pt>
                <c:pt idx="36">
                  <c:v>4.39444915467244</c:v>
                </c:pt>
                <c:pt idx="37">
                  <c:v>3.76120011569356</c:v>
                </c:pt>
                <c:pt idx="38">
                  <c:v>4.78749174278205</c:v>
                </c:pt>
                <c:pt idx="39">
                  <c:v>4.85981240436167</c:v>
                </c:pt>
                <c:pt idx="40">
                  <c:v>4.71849887129509</c:v>
                </c:pt>
                <c:pt idx="41">
                  <c:v>3.61091791264422</c:v>
                </c:pt>
                <c:pt idx="42">
                  <c:v>4.0943445622221</c:v>
                </c:pt>
                <c:pt idx="43">
                  <c:v>4.43081679884331</c:v>
                </c:pt>
                <c:pt idx="44">
                  <c:v>4.52178857704904</c:v>
                </c:pt>
                <c:pt idx="45">
                  <c:v>3.40119738166216</c:v>
                </c:pt>
                <c:pt idx="46">
                  <c:v>4.12713438504509</c:v>
                </c:pt>
                <c:pt idx="47">
                  <c:v>3.66356164612965</c:v>
                </c:pt>
                <c:pt idx="48">
                  <c:v>4.11087386417331</c:v>
                </c:pt>
                <c:pt idx="49">
                  <c:v>2.80336038090653</c:v>
                </c:pt>
                <c:pt idx="50">
                  <c:v>4.61512051684126</c:v>
                </c:pt>
                <c:pt idx="51">
                  <c:v>4.02535169073515</c:v>
                </c:pt>
                <c:pt idx="52">
                  <c:v>3.73766961828337</c:v>
                </c:pt>
                <c:pt idx="53">
                  <c:v>3.43398720448515</c:v>
                </c:pt>
                <c:pt idx="54">
                  <c:v>3.36729582998647</c:v>
                </c:pt>
                <c:pt idx="55">
                  <c:v>4.70953020131233</c:v>
                </c:pt>
                <c:pt idx="56">
                  <c:v>4.29045944114839</c:v>
                </c:pt>
                <c:pt idx="57">
                  <c:v>4.39444915467244</c:v>
                </c:pt>
                <c:pt idx="58">
                  <c:v>3.12236492448736</c:v>
                </c:pt>
                <c:pt idx="59">
                  <c:v>3.2188758248682</c:v>
                </c:pt>
                <c:pt idx="60">
                  <c:v>4.00733318523247</c:v>
                </c:pt>
                <c:pt idx="61">
                  <c:v>4.31748811353631</c:v>
                </c:pt>
                <c:pt idx="62">
                  <c:v>3.82864139648909</c:v>
                </c:pt>
                <c:pt idx="63">
                  <c:v>4.20469261939097</c:v>
                </c:pt>
                <c:pt idx="64">
                  <c:v>3.58351893845611</c:v>
                </c:pt>
                <c:pt idx="65">
                  <c:v>4.36944785246702</c:v>
                </c:pt>
                <c:pt idx="66">
                  <c:v>3.40119738166216</c:v>
                </c:pt>
                <c:pt idx="67">
                  <c:v>3.93182563272433</c:v>
                </c:pt>
                <c:pt idx="68">
                  <c:v>4.35670882668959</c:v>
                </c:pt>
                <c:pt idx="69">
                  <c:v>4.02535169073515</c:v>
                </c:pt>
                <c:pt idx="70">
                  <c:v>3.89182029811063</c:v>
                </c:pt>
                <c:pt idx="71">
                  <c:v>3.85014760171006</c:v>
                </c:pt>
                <c:pt idx="72">
                  <c:v>2.69462718077007</c:v>
                </c:pt>
                <c:pt idx="73">
                  <c:v>3.68887945411394</c:v>
                </c:pt>
                <c:pt idx="74">
                  <c:v>2.99573227355399</c:v>
                </c:pt>
                <c:pt idx="75">
                  <c:v>3.05400118167797</c:v>
                </c:pt>
                <c:pt idx="76">
                  <c:v>3.52636052461616</c:v>
                </c:pt>
                <c:pt idx="77">
                  <c:v>3.3322045101752</c:v>
                </c:pt>
                <c:pt idx="78">
                  <c:v>3.63758615972639</c:v>
                </c:pt>
                <c:pt idx="79">
                  <c:v>2.83321334405622</c:v>
                </c:pt>
                <c:pt idx="80">
                  <c:v>2.51769647261099</c:v>
                </c:pt>
                <c:pt idx="81">
                  <c:v>2.94443897916644</c:v>
                </c:pt>
                <c:pt idx="82">
                  <c:v>3.41772668361337</c:v>
                </c:pt>
                <c:pt idx="83">
                  <c:v>3.2188758248682</c:v>
                </c:pt>
                <c:pt idx="84">
                  <c:v>2.91777073208428</c:v>
                </c:pt>
                <c:pt idx="85">
                  <c:v>2.89591193827178</c:v>
                </c:pt>
                <c:pt idx="86">
                  <c:v>3.76120011569356</c:v>
                </c:pt>
                <c:pt idx="87">
                  <c:v>3.04452243772342</c:v>
                </c:pt>
                <c:pt idx="88">
                  <c:v>2.58776403522771</c:v>
                </c:pt>
                <c:pt idx="89">
                  <c:v>3.85014760171006</c:v>
                </c:pt>
                <c:pt idx="90">
                  <c:v>3.58351893845611</c:v>
                </c:pt>
                <c:pt idx="91">
                  <c:v>3.40119738166216</c:v>
                </c:pt>
                <c:pt idx="92">
                  <c:v>3.13549421592915</c:v>
                </c:pt>
                <c:pt idx="93">
                  <c:v>3.36729582998647</c:v>
                </c:pt>
                <c:pt idx="94">
                  <c:v>3.91202300542815</c:v>
                </c:pt>
                <c:pt idx="95">
                  <c:v>2.61006979274201</c:v>
                </c:pt>
                <c:pt idx="96">
                  <c:v>2.39789527279837</c:v>
                </c:pt>
                <c:pt idx="97">
                  <c:v>3.91202300542815</c:v>
                </c:pt>
                <c:pt idx="98">
                  <c:v>3.11129061418826</c:v>
                </c:pt>
                <c:pt idx="99">
                  <c:v>2.97552956623647</c:v>
                </c:pt>
                <c:pt idx="100">
                  <c:v>3.40119738166216</c:v>
                </c:pt>
                <c:pt idx="101">
                  <c:v>2.19165353228676</c:v>
                </c:pt>
                <c:pt idx="102">
                  <c:v>2.77258872223978</c:v>
                </c:pt>
                <c:pt idx="103">
                  <c:v>2.39789527279837</c:v>
                </c:pt>
                <c:pt idx="104">
                  <c:v>2.37024374146786</c:v>
                </c:pt>
                <c:pt idx="105">
                  <c:v>3.71357206670431</c:v>
                </c:pt>
                <c:pt idx="106">
                  <c:v>4.0943445622221</c:v>
                </c:pt>
                <c:pt idx="107">
                  <c:v>2.04122032885964</c:v>
                </c:pt>
                <c:pt idx="108">
                  <c:v>2.40694510831829</c:v>
                </c:pt>
                <c:pt idx="109">
                  <c:v>2.70805020110221</c:v>
                </c:pt>
                <c:pt idx="110">
                  <c:v>2.97552956623647</c:v>
                </c:pt>
                <c:pt idx="111">
                  <c:v>2.63905732961526</c:v>
                </c:pt>
                <c:pt idx="112">
                  <c:v>3.29583686600433</c:v>
                </c:pt>
                <c:pt idx="113">
                  <c:v>3.10009228887823</c:v>
                </c:pt>
                <c:pt idx="114">
                  <c:v>2.10413415427021</c:v>
                </c:pt>
                <c:pt idx="115">
                  <c:v>2.63905732961526</c:v>
                </c:pt>
                <c:pt idx="116">
                  <c:v>1.70474809223843</c:v>
                </c:pt>
                <c:pt idx="117">
                  <c:v>1.79175946922805</c:v>
                </c:pt>
                <c:pt idx="118">
                  <c:v>2.00148000021012</c:v>
                </c:pt>
                <c:pt idx="119">
                  <c:v>2.94443897916644</c:v>
                </c:pt>
                <c:pt idx="120">
                  <c:v>2.56494935746154</c:v>
                </c:pt>
                <c:pt idx="121">
                  <c:v>1.7227665977411</c:v>
                </c:pt>
                <c:pt idx="122">
                  <c:v>1.90210752639692</c:v>
                </c:pt>
                <c:pt idx="123">
                  <c:v>1.91692261218206</c:v>
                </c:pt>
                <c:pt idx="124">
                  <c:v>1.7227665977411</c:v>
                </c:pt>
                <c:pt idx="125">
                  <c:v>2.23323501485925</c:v>
                </c:pt>
                <c:pt idx="126">
                  <c:v>1.7404661748405</c:v>
                </c:pt>
                <c:pt idx="127">
                  <c:v>2.30258509299405</c:v>
                </c:pt>
                <c:pt idx="128">
                  <c:v>1.84054963339749</c:v>
                </c:pt>
                <c:pt idx="129">
                  <c:v>1.82454929205105</c:v>
                </c:pt>
                <c:pt idx="130">
                  <c:v>1.80828877117927</c:v>
                </c:pt>
                <c:pt idx="131">
                  <c:v>1.7404661748405</c:v>
                </c:pt>
                <c:pt idx="132">
                  <c:v>1.52605630349505</c:v>
                </c:pt>
                <c:pt idx="133">
                  <c:v>1.3609765531356</c:v>
                </c:pt>
                <c:pt idx="134">
                  <c:v>1.38629436111989</c:v>
                </c:pt>
                <c:pt idx="135">
                  <c:v>1.70474809223843</c:v>
                </c:pt>
                <c:pt idx="136">
                  <c:v>1.38629436111989</c:v>
                </c:pt>
                <c:pt idx="137">
                  <c:v>2.01490302054226</c:v>
                </c:pt>
                <c:pt idx="138">
                  <c:v>1.80828877117927</c:v>
                </c:pt>
                <c:pt idx="139">
                  <c:v>1.58923520511658</c:v>
                </c:pt>
                <c:pt idx="140">
                  <c:v>1.80828877117927</c:v>
                </c:pt>
                <c:pt idx="141">
                  <c:v>1.68639895357023</c:v>
                </c:pt>
                <c:pt idx="142">
                  <c:v>1.66770682055808</c:v>
                </c:pt>
                <c:pt idx="143">
                  <c:v>1.66770682055808</c:v>
                </c:pt>
                <c:pt idx="144">
                  <c:v>1.41098697371026</c:v>
                </c:pt>
                <c:pt idx="145">
                  <c:v>1.70474809223843</c:v>
                </c:pt>
                <c:pt idx="146">
                  <c:v>2.69462718077007</c:v>
                </c:pt>
                <c:pt idx="147">
                  <c:v>1.45861502269952</c:v>
                </c:pt>
                <c:pt idx="148">
                  <c:v>1.6094379124341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LN of MR"</c:f>
              <c:strCache>
                <c:ptCount val="1"/>
                <c:pt idx="0">
                  <c:v>Predicted LN of MR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4.44370951986147</c:v>
                </c:pt>
                <c:pt idx="1">
                  <c:v>4.54041830875839</c:v>
                </c:pt>
                <c:pt idx="2">
                  <c:v>4.78724171152684</c:v>
                </c:pt>
                <c:pt idx="3">
                  <c:v>5.02032156368568</c:v>
                </c:pt>
                <c:pt idx="4">
                  <c:v>5.14668019188508</c:v>
                </c:pt>
                <c:pt idx="5">
                  <c:v>5.1656427496435</c:v>
                </c:pt>
                <c:pt idx="6">
                  <c:v>5.19106617580106</c:v>
                </c:pt>
                <c:pt idx="7">
                  <c:v>5.28020431112111</c:v>
                </c:pt>
                <c:pt idx="8">
                  <c:v>5.28437056041541</c:v>
                </c:pt>
                <c:pt idx="9">
                  <c:v>5.31423992709185</c:v>
                </c:pt>
                <c:pt idx="10">
                  <c:v>5.37054500054492</c:v>
                </c:pt>
                <c:pt idx="11">
                  <c:v>5.38224482648332</c:v>
                </c:pt>
                <c:pt idx="12">
                  <c:v>5.40200147782492</c:v>
                </c:pt>
                <c:pt idx="13">
                  <c:v>5.41698889626554</c:v>
                </c:pt>
                <c:pt idx="14">
                  <c:v>5.48130536788515</c:v>
                </c:pt>
                <c:pt idx="15">
                  <c:v>5.50618483030973</c:v>
                </c:pt>
                <c:pt idx="16">
                  <c:v>5.61960344641359</c:v>
                </c:pt>
                <c:pt idx="17">
                  <c:v>5.62202997278394</c:v>
                </c:pt>
                <c:pt idx="18">
                  <c:v>5.65885484130107</c:v>
                </c:pt>
                <c:pt idx="19">
                  <c:v>5.66021365550941</c:v>
                </c:pt>
                <c:pt idx="20">
                  <c:v>5.73363249662509</c:v>
                </c:pt>
                <c:pt idx="21">
                  <c:v>5.81416038212581</c:v>
                </c:pt>
                <c:pt idx="22">
                  <c:v>5.83492768928775</c:v>
                </c:pt>
                <c:pt idx="23">
                  <c:v>5.83778875450393</c:v>
                </c:pt>
                <c:pt idx="24">
                  <c:v>5.84096137370055</c:v>
                </c:pt>
                <c:pt idx="25">
                  <c:v>5.84279050972625</c:v>
                </c:pt>
                <c:pt idx="26">
                  <c:v>5.84658327328787</c:v>
                </c:pt>
                <c:pt idx="27">
                  <c:v>5.85464203038525</c:v>
                </c:pt>
                <c:pt idx="28">
                  <c:v>5.85616015507708</c:v>
                </c:pt>
                <c:pt idx="29">
                  <c:v>5.88768611263281</c:v>
                </c:pt>
                <c:pt idx="30">
                  <c:v>5.89250019895539</c:v>
                </c:pt>
                <c:pt idx="31">
                  <c:v>5.89773062435753</c:v>
                </c:pt>
                <c:pt idx="32">
                  <c:v>5.91738734371167</c:v>
                </c:pt>
                <c:pt idx="33">
                  <c:v>6.04325022025721</c:v>
                </c:pt>
                <c:pt idx="34">
                  <c:v>6.05565925914998</c:v>
                </c:pt>
                <c:pt idx="35">
                  <c:v>6.09829897602181</c:v>
                </c:pt>
                <c:pt idx="36">
                  <c:v>6.13370168452847</c:v>
                </c:pt>
                <c:pt idx="37">
                  <c:v>6.13872008138974</c:v>
                </c:pt>
                <c:pt idx="38">
                  <c:v>6.15175349203736</c:v>
                </c:pt>
                <c:pt idx="39">
                  <c:v>6.21776311611549</c:v>
                </c:pt>
                <c:pt idx="40">
                  <c:v>6.22267546949995</c:v>
                </c:pt>
                <c:pt idx="41">
                  <c:v>6.34868434258815</c:v>
                </c:pt>
                <c:pt idx="42">
                  <c:v>6.36787839082214</c:v>
                </c:pt>
                <c:pt idx="43">
                  <c:v>6.37261988599856</c:v>
                </c:pt>
                <c:pt idx="44">
                  <c:v>6.39894429114035</c:v>
                </c:pt>
                <c:pt idx="45">
                  <c:v>6.47382896605194</c:v>
                </c:pt>
                <c:pt idx="46">
                  <c:v>6.52906841190658</c:v>
                </c:pt>
                <c:pt idx="47">
                  <c:v>6.54569442848126</c:v>
                </c:pt>
                <c:pt idx="48">
                  <c:v>6.57552204508022</c:v>
                </c:pt>
                <c:pt idx="49">
                  <c:v>6.57975108705175</c:v>
                </c:pt>
                <c:pt idx="50">
                  <c:v>6.60027857920218</c:v>
                </c:pt>
                <c:pt idx="51">
                  <c:v>6.63661562314967</c:v>
                </c:pt>
                <c:pt idx="52">
                  <c:v>6.66296665410955</c:v>
                </c:pt>
                <c:pt idx="53">
                  <c:v>6.66433248680955</c:v>
                </c:pt>
                <c:pt idx="54">
                  <c:v>6.67574755672946</c:v>
                </c:pt>
                <c:pt idx="55">
                  <c:v>6.71396419794488</c:v>
                </c:pt>
                <c:pt idx="56">
                  <c:v>6.71773214100114</c:v>
                </c:pt>
                <c:pt idx="57">
                  <c:v>6.72665297859291</c:v>
                </c:pt>
                <c:pt idx="58">
                  <c:v>6.82026742485894</c:v>
                </c:pt>
                <c:pt idx="59">
                  <c:v>6.84985070448061</c:v>
                </c:pt>
                <c:pt idx="60">
                  <c:v>6.85334133094242</c:v>
                </c:pt>
                <c:pt idx="61">
                  <c:v>6.86808886651967</c:v>
                </c:pt>
                <c:pt idx="62">
                  <c:v>6.91089035947761</c:v>
                </c:pt>
                <c:pt idx="63">
                  <c:v>6.9722312981665</c:v>
                </c:pt>
                <c:pt idx="64">
                  <c:v>6.99711140489823</c:v>
                </c:pt>
                <c:pt idx="65">
                  <c:v>7.03830974495421</c:v>
                </c:pt>
                <c:pt idx="66">
                  <c:v>7.07464165727568</c:v>
                </c:pt>
                <c:pt idx="67">
                  <c:v>7.108235956392</c:v>
                </c:pt>
                <c:pt idx="68">
                  <c:v>7.13244163955386</c:v>
                </c:pt>
                <c:pt idx="69">
                  <c:v>7.14935152723856</c:v>
                </c:pt>
                <c:pt idx="70">
                  <c:v>7.21830146406839</c:v>
                </c:pt>
                <c:pt idx="71">
                  <c:v>7.27349501328392</c:v>
                </c:pt>
                <c:pt idx="72">
                  <c:v>7.28161275409436</c:v>
                </c:pt>
                <c:pt idx="73">
                  <c:v>7.29578256144528</c:v>
                </c:pt>
                <c:pt idx="74">
                  <c:v>7.34480302995177</c:v>
                </c:pt>
                <c:pt idx="75">
                  <c:v>7.3546246120815</c:v>
                </c:pt>
                <c:pt idx="76">
                  <c:v>7.35589027320673</c:v>
                </c:pt>
                <c:pt idx="77">
                  <c:v>7.3801747377604</c:v>
                </c:pt>
                <c:pt idx="78">
                  <c:v>7.42226610404486</c:v>
                </c:pt>
                <c:pt idx="79">
                  <c:v>7.48730813895715</c:v>
                </c:pt>
                <c:pt idx="80">
                  <c:v>7.54823453657491</c:v>
                </c:pt>
                <c:pt idx="81">
                  <c:v>7.59398357919629</c:v>
                </c:pt>
                <c:pt idx="82">
                  <c:v>7.60430167565529</c:v>
                </c:pt>
                <c:pt idx="83">
                  <c:v>7.66163060541148</c:v>
                </c:pt>
                <c:pt idx="84">
                  <c:v>7.71578796808495</c:v>
                </c:pt>
                <c:pt idx="85">
                  <c:v>7.75498313691923</c:v>
                </c:pt>
                <c:pt idx="86">
                  <c:v>7.79985577205507</c:v>
                </c:pt>
                <c:pt idx="87">
                  <c:v>7.87784456445969</c:v>
                </c:pt>
                <c:pt idx="88">
                  <c:v>7.89969878918229</c:v>
                </c:pt>
                <c:pt idx="89">
                  <c:v>7.90420563477178</c:v>
                </c:pt>
                <c:pt idx="90">
                  <c:v>7.90603881585344</c:v>
                </c:pt>
                <c:pt idx="91">
                  <c:v>7.9169168542609</c:v>
                </c:pt>
                <c:pt idx="92">
                  <c:v>7.94366558127207</c:v>
                </c:pt>
                <c:pt idx="93">
                  <c:v>7.9614782851391</c:v>
                </c:pt>
                <c:pt idx="94">
                  <c:v>7.99903407655002</c:v>
                </c:pt>
                <c:pt idx="95">
                  <c:v>8.0234442607392</c:v>
                </c:pt>
                <c:pt idx="96">
                  <c:v>8.0901938776951</c:v>
                </c:pt>
                <c:pt idx="97">
                  <c:v>8.09582123759078</c:v>
                </c:pt>
                <c:pt idx="98">
                  <c:v>8.14152763326659</c:v>
                </c:pt>
                <c:pt idx="99">
                  <c:v>8.16293532399311</c:v>
                </c:pt>
                <c:pt idx="100">
                  <c:v>8.21692018478503</c:v>
                </c:pt>
                <c:pt idx="101">
                  <c:v>8.29743390700517</c:v>
                </c:pt>
                <c:pt idx="102">
                  <c:v>8.3281394240609</c:v>
                </c:pt>
                <c:pt idx="103">
                  <c:v>8.35135582080169</c:v>
                </c:pt>
                <c:pt idx="104">
                  <c:v>8.37225527677808</c:v>
                </c:pt>
                <c:pt idx="105">
                  <c:v>8.37266902764356</c:v>
                </c:pt>
                <c:pt idx="106">
                  <c:v>8.38013788280095</c:v>
                </c:pt>
                <c:pt idx="107">
                  <c:v>8.38079827424444</c:v>
                </c:pt>
                <c:pt idx="108">
                  <c:v>8.46292494994275</c:v>
                </c:pt>
                <c:pt idx="109">
                  <c:v>8.60948792022374</c:v>
                </c:pt>
                <c:pt idx="110">
                  <c:v>8.630800409358</c:v>
                </c:pt>
                <c:pt idx="111">
                  <c:v>8.80591472344268</c:v>
                </c:pt>
                <c:pt idx="112">
                  <c:v>8.83562801326508</c:v>
                </c:pt>
                <c:pt idx="113">
                  <c:v>8.99762599724626</c:v>
                </c:pt>
                <c:pt idx="114">
                  <c:v>9.0666778321522</c:v>
                </c:pt>
                <c:pt idx="115">
                  <c:v>9.11422807055831</c:v>
                </c:pt>
                <c:pt idx="116">
                  <c:v>9.17327796799708</c:v>
                </c:pt>
                <c:pt idx="117">
                  <c:v>9.22446021613686</c:v>
                </c:pt>
                <c:pt idx="118">
                  <c:v>9.25211838936091</c:v>
                </c:pt>
                <c:pt idx="119">
                  <c:v>9.42539368539119</c:v>
                </c:pt>
                <c:pt idx="120">
                  <c:v>9.53890067736681</c:v>
                </c:pt>
                <c:pt idx="121">
                  <c:v>9.55370806590816</c:v>
                </c:pt>
                <c:pt idx="122">
                  <c:v>9.68198452981871</c:v>
                </c:pt>
                <c:pt idx="123">
                  <c:v>9.71987956864954</c:v>
                </c:pt>
                <c:pt idx="124">
                  <c:v>9.73021869612285</c:v>
                </c:pt>
                <c:pt idx="125">
                  <c:v>9.74187938463965</c:v>
                </c:pt>
                <c:pt idx="126">
                  <c:v>9.74920344714141</c:v>
                </c:pt>
                <c:pt idx="127">
                  <c:v>9.78106564895001</c:v>
                </c:pt>
                <c:pt idx="128">
                  <c:v>9.85224530947701</c:v>
                </c:pt>
                <c:pt idx="129">
                  <c:v>9.85429520750281</c:v>
                </c:pt>
                <c:pt idx="130">
                  <c:v>9.87044718166193</c:v>
                </c:pt>
                <c:pt idx="131">
                  <c:v>9.87930294838761</c:v>
                </c:pt>
                <c:pt idx="132">
                  <c:v>10.0632119559807</c:v>
                </c:pt>
                <c:pt idx="133">
                  <c:v>10.1089093979347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</c:v>
                </c:pt>
                <c:pt idx="140">
                  <c:v>10.1875621257803</c:v>
                </c:pt>
                <c:pt idx="141">
                  <c:v>10.2755730417035</c:v>
                </c:pt>
                <c:pt idx="142">
                  <c:v>10.295770489684</c:v>
                </c:pt>
                <c:pt idx="143">
                  <c:v>10.4034534220488</c:v>
                </c:pt>
                <c:pt idx="144">
                  <c:v>10.4250177770776</c:v>
                </c:pt>
                <c:pt idx="145">
                  <c:v>10.6121546733541</c:v>
                </c:pt>
                <c:pt idx="146">
                  <c:v>10.6173580148912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Mortality'!$N$25:$N$173</c:f>
              <c:numCache>
                <c:formatCode>General</c:formatCode>
                <c:ptCount val="149"/>
                <c:pt idx="0">
                  <c:v>5.24755156294397</c:v>
                </c:pt>
                <c:pt idx="1">
                  <c:v>5.18887015114569</c:v>
                </c:pt>
                <c:pt idx="2">
                  <c:v>5.03910149098032</c:v>
                </c:pt>
                <c:pt idx="3">
                  <c:v>4.89767220681264</c:v>
                </c:pt>
                <c:pt idx="4">
                  <c:v>4.82099972667706</c:v>
                </c:pt>
                <c:pt idx="5">
                  <c:v>4.80949353708186</c:v>
                </c:pt>
                <c:pt idx="6">
                  <c:v>4.79406699150424</c:v>
                </c:pt>
                <c:pt idx="7">
                  <c:v>4.73997933633546</c:v>
                </c:pt>
                <c:pt idx="8">
                  <c:v>4.7374513200788</c:v>
                </c:pt>
                <c:pt idx="9">
                  <c:v>4.71932704589352</c:v>
                </c:pt>
                <c:pt idx="10">
                  <c:v>4.68516198975624</c:v>
                </c:pt>
                <c:pt idx="11">
                  <c:v>4.67806271458497</c:v>
                </c:pt>
                <c:pt idx="12">
                  <c:v>4.66607468116676</c:v>
                </c:pt>
                <c:pt idx="13">
                  <c:v>4.65698054522174</c:v>
                </c:pt>
                <c:pt idx="14">
                  <c:v>4.61795429538889</c:v>
                </c:pt>
                <c:pt idx="15">
                  <c:v>4.60285781867246</c:v>
                </c:pt>
                <c:pt idx="16">
                  <c:v>4.53403713967217</c:v>
                </c:pt>
                <c:pt idx="17">
                  <c:v>4.53256476063815</c:v>
                </c:pt>
                <c:pt idx="18">
                  <c:v>4.51021999447451</c:v>
                </c:pt>
                <c:pt idx="19">
                  <c:v>4.50939548682606</c:v>
                </c:pt>
                <c:pt idx="20">
                  <c:v>4.4648460586055</c:v>
                </c:pt>
                <c:pt idx="21">
                  <c:v>4.41598297114248</c:v>
                </c:pt>
                <c:pt idx="22">
                  <c:v>4.40338168725286</c:v>
                </c:pt>
                <c:pt idx="23">
                  <c:v>4.40164563670309</c:v>
                </c:pt>
                <c:pt idx="24">
                  <c:v>4.39972053997011</c:v>
                </c:pt>
                <c:pt idx="25">
                  <c:v>4.39861064824689</c:v>
                </c:pt>
                <c:pt idx="26">
                  <c:v>4.39630925741208</c:v>
                </c:pt>
                <c:pt idx="27">
                  <c:v>4.3914193270427</c:v>
                </c:pt>
                <c:pt idx="28">
                  <c:v>4.39049815223305</c:v>
                </c:pt>
                <c:pt idx="29">
                  <c:v>4.3713686840765</c:v>
                </c:pt>
                <c:pt idx="30">
                  <c:v>4.3684475702341</c:v>
                </c:pt>
                <c:pt idx="31">
                  <c:v>4.36527382821537</c:v>
                </c:pt>
                <c:pt idx="32">
                  <c:v>4.35334643199647</c:v>
                </c:pt>
                <c:pt idx="33">
                  <c:v>4.27697476637095</c:v>
                </c:pt>
                <c:pt idx="34">
                  <c:v>4.2694451516421</c:v>
                </c:pt>
                <c:pt idx="35">
                  <c:v>4.24357202456381</c:v>
                </c:pt>
                <c:pt idx="36">
                  <c:v>4.22209020331106</c:v>
                </c:pt>
                <c:pt idx="37">
                  <c:v>4.21904511696325</c:v>
                </c:pt>
                <c:pt idx="38">
                  <c:v>4.21113664301715</c:v>
                </c:pt>
                <c:pt idx="39">
                  <c:v>4.17108301420678</c:v>
                </c:pt>
                <c:pt idx="40">
                  <c:v>4.16810227341641</c:v>
                </c:pt>
                <c:pt idx="41">
                  <c:v>4.09164201932506</c:v>
                </c:pt>
                <c:pt idx="42">
                  <c:v>4.07999536485505</c:v>
                </c:pt>
                <c:pt idx="43">
                  <c:v>4.07711829820826</c:v>
                </c:pt>
                <c:pt idx="44">
                  <c:v>4.06114505238345</c:v>
                </c:pt>
                <c:pt idx="45">
                  <c:v>4.01570617866794</c:v>
                </c:pt>
                <c:pt idx="46">
                  <c:v>3.98218772903499</c:v>
                </c:pt>
                <c:pt idx="47">
                  <c:v>3.9720993168409</c:v>
                </c:pt>
                <c:pt idx="48">
                  <c:v>3.95400037596314</c:v>
                </c:pt>
                <c:pt idx="49">
                  <c:v>3.95143425807175</c:v>
                </c:pt>
                <c:pt idx="50">
                  <c:v>3.93897849025783</c:v>
                </c:pt>
                <c:pt idx="51">
                  <c:v>3.91692972857095</c:v>
                </c:pt>
                <c:pt idx="52">
                  <c:v>3.90094032660756</c:v>
                </c:pt>
                <c:pt idx="53">
                  <c:v>3.90011156024588</c:v>
                </c:pt>
                <c:pt idx="54">
                  <c:v>3.89318507066498</c:v>
                </c:pt>
                <c:pt idx="55">
                  <c:v>3.86999579814601</c:v>
                </c:pt>
                <c:pt idx="56">
                  <c:v>3.86770946801368</c:v>
                </c:pt>
                <c:pt idx="57">
                  <c:v>3.86229644040492</c:v>
                </c:pt>
                <c:pt idx="58">
                  <c:v>3.80549262831852</c:v>
                </c:pt>
                <c:pt idx="59">
                  <c:v>3.78754194737603</c:v>
                </c:pt>
                <c:pt idx="60">
                  <c:v>3.78542388870551</c:v>
                </c:pt>
                <c:pt idx="61">
                  <c:v>3.77647531000765</c:v>
                </c:pt>
                <c:pt idx="62">
                  <c:v>3.75050401967825</c:v>
                </c:pt>
                <c:pt idx="63">
                  <c:v>3.71328327765105</c:v>
                </c:pt>
                <c:pt idx="64">
                  <c:v>3.69818640997891</c:v>
                </c:pt>
                <c:pt idx="65">
                  <c:v>3.67318788827467</c:v>
                </c:pt>
                <c:pt idx="66">
                  <c:v>3.65114224037986</c:v>
                </c:pt>
                <c:pt idx="67">
                  <c:v>3.63075773424546</c:v>
                </c:pt>
                <c:pt idx="68">
                  <c:v>3.61607009646526</c:v>
                </c:pt>
                <c:pt idx="69">
                  <c:v>3.60580943562971</c:v>
                </c:pt>
                <c:pt idx="70">
                  <c:v>3.56397167007885</c:v>
                </c:pt>
                <c:pt idx="71">
                  <c:v>3.53048106982351</c:v>
                </c:pt>
                <c:pt idx="72">
                  <c:v>3.5255553490405</c:v>
                </c:pt>
                <c:pt idx="73">
                  <c:v>3.51695732698122</c:v>
                </c:pt>
                <c:pt idx="74">
                  <c:v>3.48721245754604</c:v>
                </c:pt>
                <c:pt idx="75">
                  <c:v>3.4812528719485</c:v>
                </c:pt>
                <c:pt idx="76">
                  <c:v>3.48048488816405</c:v>
                </c:pt>
                <c:pt idx="77">
                  <c:v>3.46574944704201</c:v>
                </c:pt>
                <c:pt idx="78">
                  <c:v>3.44020905070095</c:v>
                </c:pt>
                <c:pt idx="79">
                  <c:v>3.40074254017569</c:v>
                </c:pt>
                <c:pt idx="80">
                  <c:v>3.36377333532085</c:v>
                </c:pt>
                <c:pt idx="81">
                  <c:v>3.33601351700379</c:v>
                </c:pt>
                <c:pt idx="82">
                  <c:v>3.32975265411644</c:v>
                </c:pt>
                <c:pt idx="83">
                  <c:v>3.294966337657</c:v>
                </c:pt>
                <c:pt idx="84">
                  <c:v>3.26210447952393</c:v>
                </c:pt>
                <c:pt idx="85">
                  <c:v>3.23832145143412</c:v>
                </c:pt>
                <c:pt idx="86">
                  <c:v>3.2110934237552</c:v>
                </c:pt>
                <c:pt idx="87">
                  <c:v>3.16377101909119</c:v>
                </c:pt>
                <c:pt idx="88">
                  <c:v>3.15051021027426</c:v>
                </c:pt>
                <c:pt idx="89">
                  <c:v>3.14777552540266</c:v>
                </c:pt>
                <c:pt idx="90">
                  <c:v>3.14666317920144</c:v>
                </c:pt>
                <c:pt idx="91">
                  <c:v>3.14006255211649</c:v>
                </c:pt>
                <c:pt idx="92">
                  <c:v>3.12383183428075</c:v>
                </c:pt>
                <c:pt idx="93">
                  <c:v>3.11302335841434</c:v>
                </c:pt>
                <c:pt idx="94">
                  <c:v>3.09023507943441</c:v>
                </c:pt>
                <c:pt idx="95">
                  <c:v>3.07542335356321</c:v>
                </c:pt>
                <c:pt idx="96">
                  <c:v>3.03492070840919</c:v>
                </c:pt>
                <c:pt idx="97">
                  <c:v>3.03150611261969</c:v>
                </c:pt>
                <c:pt idx="98">
                  <c:v>3.00377217181596</c:v>
                </c:pt>
                <c:pt idx="99">
                  <c:v>2.99078231298822</c:v>
                </c:pt>
                <c:pt idx="100">
                  <c:v>2.95802512635464</c:v>
                </c:pt>
                <c:pt idx="101">
                  <c:v>2.90917063295334</c:v>
                </c:pt>
                <c:pt idx="102">
                  <c:v>2.89053899552536</c:v>
                </c:pt>
                <c:pt idx="103">
                  <c:v>2.87645164159241</c:v>
                </c:pt>
                <c:pt idx="104">
                  <c:v>2.86377017182633</c:v>
                </c:pt>
                <c:pt idx="105">
                  <c:v>2.86351911413865</c:v>
                </c:pt>
                <c:pt idx="106">
                  <c:v>2.85898712723082</c:v>
                </c:pt>
                <c:pt idx="107">
                  <c:v>2.85858641181823</c:v>
                </c:pt>
                <c:pt idx="108">
                  <c:v>2.80875320295225</c:v>
                </c:pt>
                <c:pt idx="109">
                  <c:v>2.71982103751479</c:v>
                </c:pt>
                <c:pt idx="110">
                  <c:v>2.70688894555501</c:v>
                </c:pt>
                <c:pt idx="111">
                  <c:v>2.60063226202308</c:v>
                </c:pt>
                <c:pt idx="112">
                  <c:v>2.58260269288218</c:v>
                </c:pt>
                <c:pt idx="113">
                  <c:v>2.48430479755208</c:v>
                </c:pt>
                <c:pt idx="114">
                  <c:v>2.44240520180943</c:v>
                </c:pt>
                <c:pt idx="115">
                  <c:v>2.41355244547939</c:v>
                </c:pt>
                <c:pt idx="116">
                  <c:v>2.37772187219051</c:v>
                </c:pt>
                <c:pt idx="117">
                  <c:v>2.34666526798617</c:v>
                </c:pt>
                <c:pt idx="118">
                  <c:v>2.32988271211859</c:v>
                </c:pt>
                <c:pt idx="119">
                  <c:v>2.22474191657354</c:v>
                </c:pt>
                <c:pt idx="120">
                  <c:v>2.15586761244793</c:v>
                </c:pt>
                <c:pt idx="121">
                  <c:v>2.14688271588824</c:v>
                </c:pt>
                <c:pt idx="122">
                  <c:v>2.06904652241894</c:v>
                </c:pt>
                <c:pt idx="123">
                  <c:v>2.04605239330092</c:v>
                </c:pt>
                <c:pt idx="124">
                  <c:v>2.03977876911622</c:v>
                </c:pt>
                <c:pt idx="125">
                  <c:v>2.03270324193291</c:v>
                </c:pt>
                <c:pt idx="126">
                  <c:v>2.02825911299071</c:v>
                </c:pt>
                <c:pt idx="127">
                  <c:v>2.00892561697182</c:v>
                </c:pt>
                <c:pt idx="128">
                  <c:v>1.96573488923456</c:v>
                </c:pt>
                <c:pt idx="129">
                  <c:v>1.96449104251113</c:v>
                </c:pt>
                <c:pt idx="130">
                  <c:v>1.95469027199381</c:v>
                </c:pt>
                <c:pt idx="131">
                  <c:v>1.9493167283899</c:v>
                </c:pt>
                <c:pt idx="132">
                  <c:v>1.83772355954684</c:v>
                </c:pt>
                <c:pt idx="133">
                  <c:v>1.80999505172437</c:v>
                </c:pt>
                <c:pt idx="134">
                  <c:v>1.79546167227954</c:v>
                </c:pt>
                <c:pt idx="135">
                  <c:v>1.78552306863294</c:v>
                </c:pt>
                <c:pt idx="136">
                  <c:v>1.77493564431562</c:v>
                </c:pt>
                <c:pt idx="137">
                  <c:v>1.77482932192445</c:v>
                </c:pt>
                <c:pt idx="138">
                  <c:v>1.77045458660384</c:v>
                </c:pt>
                <c:pt idx="139">
                  <c:v>1.76533212750731</c:v>
                </c:pt>
                <c:pt idx="140">
                  <c:v>1.76226978120437</c:v>
                </c:pt>
                <c:pt idx="141">
                  <c:v>1.70886610549977</c:v>
                </c:pt>
                <c:pt idx="142">
                  <c:v>1.69661060343286</c:v>
                </c:pt>
                <c:pt idx="143">
                  <c:v>1.63127024947101</c:v>
                </c:pt>
                <c:pt idx="144">
                  <c:v>1.61818532914428</c:v>
                </c:pt>
                <c:pt idx="145">
                  <c:v>1.50463352689024</c:v>
                </c:pt>
                <c:pt idx="146">
                  <c:v>1.50147621894597</c:v>
                </c:pt>
                <c:pt idx="147">
                  <c:v>1.50134963783414</c:v>
                </c:pt>
                <c:pt idx="148">
                  <c:v>1.48538256964966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642608"/>
        <c:axId val="1123891231"/>
      </c:scatterChart>
      <c:valAx>
        <c:axId val="1151642608"/>
        <c:scaling>
          <c:orientation val="minMax"/>
          <c:max val="11"/>
          <c:min val="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23891231"/>
        <c:crosses val="autoZero"/>
        <c:crossBetween val="midCat"/>
      </c:valAx>
      <c:valAx>
        <c:axId val="112389123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1642608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1cb105b-bb13-4343-bdf6-4405172c439f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Mortality'!$R$25:$R$173</c:f>
              <c:numCache>
                <c:formatCode>General</c:formatCode>
                <c:ptCount val="149"/>
                <c:pt idx="0">
                  <c:v>0.335570469798658</c:v>
                </c:pt>
                <c:pt idx="1">
                  <c:v>1.00671140939597</c:v>
                </c:pt>
                <c:pt idx="2">
                  <c:v>1.67785234899329</c:v>
                </c:pt>
                <c:pt idx="3">
                  <c:v>2.3489932885906</c:v>
                </c:pt>
                <c:pt idx="4">
                  <c:v>3.02013422818792</c:v>
                </c:pt>
                <c:pt idx="5">
                  <c:v>3.69127516778523</c:v>
                </c:pt>
                <c:pt idx="6">
                  <c:v>4.36241610738255</c:v>
                </c:pt>
                <c:pt idx="7">
                  <c:v>5.03355704697987</c:v>
                </c:pt>
                <c:pt idx="8">
                  <c:v>5.70469798657718</c:v>
                </c:pt>
                <c:pt idx="9">
                  <c:v>6.3758389261745</c:v>
                </c:pt>
                <c:pt idx="10">
                  <c:v>7.04697986577181</c:v>
                </c:pt>
                <c:pt idx="11">
                  <c:v>7.71812080536913</c:v>
                </c:pt>
                <c:pt idx="12">
                  <c:v>8.38926174496644</c:v>
                </c:pt>
                <c:pt idx="13">
                  <c:v>9.06040268456376</c:v>
                </c:pt>
                <c:pt idx="14">
                  <c:v>9.73154362416107</c:v>
                </c:pt>
                <c:pt idx="15">
                  <c:v>10.4026845637584</c:v>
                </c:pt>
                <c:pt idx="16">
                  <c:v>11.0738255033557</c:v>
                </c:pt>
                <c:pt idx="17">
                  <c:v>11.744966442953</c:v>
                </c:pt>
                <c:pt idx="18">
                  <c:v>12.4161073825503</c:v>
                </c:pt>
                <c:pt idx="19">
                  <c:v>13.0872483221477</c:v>
                </c:pt>
                <c:pt idx="20">
                  <c:v>13.758389261745</c:v>
                </c:pt>
                <c:pt idx="21">
                  <c:v>14.4295302013423</c:v>
                </c:pt>
                <c:pt idx="22">
                  <c:v>15.1006711409396</c:v>
                </c:pt>
                <c:pt idx="23">
                  <c:v>15.7718120805369</c:v>
                </c:pt>
                <c:pt idx="24">
                  <c:v>16.4429530201342</c:v>
                </c:pt>
                <c:pt idx="25">
                  <c:v>17.1140939597315</c:v>
                </c:pt>
                <c:pt idx="26">
                  <c:v>17.7852348993289</c:v>
                </c:pt>
                <c:pt idx="27">
                  <c:v>18.4563758389262</c:v>
                </c:pt>
                <c:pt idx="28">
                  <c:v>19.1275167785235</c:v>
                </c:pt>
                <c:pt idx="29">
                  <c:v>19.7986577181208</c:v>
                </c:pt>
                <c:pt idx="30">
                  <c:v>20.4697986577181</c:v>
                </c:pt>
                <c:pt idx="31">
                  <c:v>21.1409395973154</c:v>
                </c:pt>
                <c:pt idx="32">
                  <c:v>21.8120805369128</c:v>
                </c:pt>
                <c:pt idx="33">
                  <c:v>22.4832214765101</c:v>
                </c:pt>
                <c:pt idx="34">
                  <c:v>23.1543624161074</c:v>
                </c:pt>
                <c:pt idx="35">
                  <c:v>23.8255033557047</c:v>
                </c:pt>
                <c:pt idx="36">
                  <c:v>24.496644295302</c:v>
                </c:pt>
                <c:pt idx="37">
                  <c:v>25.1677852348993</c:v>
                </c:pt>
                <c:pt idx="38">
                  <c:v>25.8389261744966</c:v>
                </c:pt>
                <c:pt idx="39">
                  <c:v>26.510067114094</c:v>
                </c:pt>
                <c:pt idx="40">
                  <c:v>27.1812080536913</c:v>
                </c:pt>
                <c:pt idx="41">
                  <c:v>27.8523489932886</c:v>
                </c:pt>
                <c:pt idx="42">
                  <c:v>28.5234899328859</c:v>
                </c:pt>
                <c:pt idx="43">
                  <c:v>29.1946308724832</c:v>
                </c:pt>
                <c:pt idx="44">
                  <c:v>29.8657718120805</c:v>
                </c:pt>
                <c:pt idx="45">
                  <c:v>30.5369127516779</c:v>
                </c:pt>
                <c:pt idx="46">
                  <c:v>31.2080536912752</c:v>
                </c:pt>
                <c:pt idx="47">
                  <c:v>31.8791946308725</c:v>
                </c:pt>
                <c:pt idx="48">
                  <c:v>32.5503355704698</c:v>
                </c:pt>
                <c:pt idx="49">
                  <c:v>33.2214765100671</c:v>
                </c:pt>
                <c:pt idx="50">
                  <c:v>33.8926174496644</c:v>
                </c:pt>
                <c:pt idx="51">
                  <c:v>34.5637583892617</c:v>
                </c:pt>
                <c:pt idx="52">
                  <c:v>35.2348993288591</c:v>
                </c:pt>
                <c:pt idx="53">
                  <c:v>35.9060402684564</c:v>
                </c:pt>
                <c:pt idx="54">
                  <c:v>36.5771812080537</c:v>
                </c:pt>
                <c:pt idx="55">
                  <c:v>37.248322147651</c:v>
                </c:pt>
                <c:pt idx="56">
                  <c:v>37.9194630872483</c:v>
                </c:pt>
                <c:pt idx="57">
                  <c:v>38.5906040268456</c:v>
                </c:pt>
                <c:pt idx="58">
                  <c:v>39.261744966443</c:v>
                </c:pt>
                <c:pt idx="59">
                  <c:v>39.9328859060403</c:v>
                </c:pt>
                <c:pt idx="60">
                  <c:v>40.6040268456376</c:v>
                </c:pt>
                <c:pt idx="61">
                  <c:v>41.2751677852349</c:v>
                </c:pt>
                <c:pt idx="62">
                  <c:v>41.9463087248322</c:v>
                </c:pt>
                <c:pt idx="63">
                  <c:v>42.6174496644295</c:v>
                </c:pt>
                <c:pt idx="64">
                  <c:v>43.2885906040269</c:v>
                </c:pt>
                <c:pt idx="65">
                  <c:v>43.9597315436242</c:v>
                </c:pt>
                <c:pt idx="66">
                  <c:v>44.6308724832215</c:v>
                </c:pt>
                <c:pt idx="67">
                  <c:v>45.3020134228188</c:v>
                </c:pt>
                <c:pt idx="68">
                  <c:v>45.9731543624161</c:v>
                </c:pt>
                <c:pt idx="69">
                  <c:v>46.6442953020134</c:v>
                </c:pt>
                <c:pt idx="70">
                  <c:v>47.3154362416107</c:v>
                </c:pt>
                <c:pt idx="71">
                  <c:v>47.9865771812081</c:v>
                </c:pt>
                <c:pt idx="72">
                  <c:v>48.6577181208054</c:v>
                </c:pt>
                <c:pt idx="73">
                  <c:v>49.3288590604027</c:v>
                </c:pt>
                <c:pt idx="74">
                  <c:v>50</c:v>
                </c:pt>
                <c:pt idx="75">
                  <c:v>50.6711409395973</c:v>
                </c:pt>
                <c:pt idx="76">
                  <c:v>51.3422818791946</c:v>
                </c:pt>
                <c:pt idx="77">
                  <c:v>52.013422818792</c:v>
                </c:pt>
                <c:pt idx="78">
                  <c:v>52.6845637583893</c:v>
                </c:pt>
                <c:pt idx="79">
                  <c:v>53.3557046979866</c:v>
                </c:pt>
                <c:pt idx="80">
                  <c:v>54.0268456375839</c:v>
                </c:pt>
                <c:pt idx="81">
                  <c:v>54.6979865771812</c:v>
                </c:pt>
                <c:pt idx="82">
                  <c:v>55.3691275167785</c:v>
                </c:pt>
                <c:pt idx="83">
                  <c:v>56.0402684563758</c:v>
                </c:pt>
                <c:pt idx="84">
                  <c:v>56.7114093959732</c:v>
                </c:pt>
                <c:pt idx="85">
                  <c:v>57.3825503355705</c:v>
                </c:pt>
                <c:pt idx="86">
                  <c:v>58.0536912751678</c:v>
                </c:pt>
                <c:pt idx="87">
                  <c:v>58.7248322147651</c:v>
                </c:pt>
                <c:pt idx="88">
                  <c:v>59.3959731543624</c:v>
                </c:pt>
                <c:pt idx="89">
                  <c:v>60.0671140939597</c:v>
                </c:pt>
                <c:pt idx="90">
                  <c:v>60.7382550335571</c:v>
                </c:pt>
                <c:pt idx="91">
                  <c:v>61.4093959731544</c:v>
                </c:pt>
                <c:pt idx="92">
                  <c:v>62.0805369127517</c:v>
                </c:pt>
                <c:pt idx="93">
                  <c:v>62.751677852349</c:v>
                </c:pt>
                <c:pt idx="94">
                  <c:v>63.4228187919463</c:v>
                </c:pt>
                <c:pt idx="95">
                  <c:v>64.0939597315436</c:v>
                </c:pt>
                <c:pt idx="96">
                  <c:v>64.7651006711409</c:v>
                </c:pt>
                <c:pt idx="97">
                  <c:v>65.4362416107382</c:v>
                </c:pt>
                <c:pt idx="98">
                  <c:v>66.1073825503356</c:v>
                </c:pt>
                <c:pt idx="99">
                  <c:v>66.7785234899329</c:v>
                </c:pt>
                <c:pt idx="100">
                  <c:v>67.4496644295302</c:v>
                </c:pt>
                <c:pt idx="101">
                  <c:v>68.1208053691275</c:v>
                </c:pt>
                <c:pt idx="102">
                  <c:v>68.7919463087248</c:v>
                </c:pt>
                <c:pt idx="103">
                  <c:v>69.4630872483222</c:v>
                </c:pt>
                <c:pt idx="104">
                  <c:v>70.1342281879195</c:v>
                </c:pt>
                <c:pt idx="105">
                  <c:v>70.8053691275168</c:v>
                </c:pt>
                <c:pt idx="106">
                  <c:v>71.4765100671141</c:v>
                </c:pt>
                <c:pt idx="107">
                  <c:v>72.1476510067114</c:v>
                </c:pt>
                <c:pt idx="108">
                  <c:v>72.8187919463087</c:v>
                </c:pt>
                <c:pt idx="109">
                  <c:v>73.489932885906</c:v>
                </c:pt>
                <c:pt idx="110">
                  <c:v>74.1610738255034</c:v>
                </c:pt>
                <c:pt idx="111">
                  <c:v>74.8322147651007</c:v>
                </c:pt>
                <c:pt idx="112">
                  <c:v>75.503355704698</c:v>
                </c:pt>
                <c:pt idx="113">
                  <c:v>76.1744966442953</c:v>
                </c:pt>
                <c:pt idx="114">
                  <c:v>76.8456375838926</c:v>
                </c:pt>
                <c:pt idx="115">
                  <c:v>77.5167785234899</c:v>
                </c:pt>
                <c:pt idx="116">
                  <c:v>78.1879194630873</c:v>
                </c:pt>
                <c:pt idx="117">
                  <c:v>78.8590604026846</c:v>
                </c:pt>
                <c:pt idx="118">
                  <c:v>79.5302013422819</c:v>
                </c:pt>
                <c:pt idx="119">
                  <c:v>80.2013422818792</c:v>
                </c:pt>
                <c:pt idx="120">
                  <c:v>80.8724832214765</c:v>
                </c:pt>
                <c:pt idx="121">
                  <c:v>81.5436241610738</c:v>
                </c:pt>
                <c:pt idx="122">
                  <c:v>82.2147651006711</c:v>
                </c:pt>
                <c:pt idx="123">
                  <c:v>82.8859060402685</c:v>
                </c:pt>
                <c:pt idx="124">
                  <c:v>83.5570469798658</c:v>
                </c:pt>
                <c:pt idx="125">
                  <c:v>84.2281879194631</c:v>
                </c:pt>
                <c:pt idx="126">
                  <c:v>84.8993288590604</c:v>
                </c:pt>
                <c:pt idx="127">
                  <c:v>85.5704697986577</c:v>
                </c:pt>
                <c:pt idx="128">
                  <c:v>86.241610738255</c:v>
                </c:pt>
                <c:pt idx="129">
                  <c:v>86.9127516778524</c:v>
                </c:pt>
                <c:pt idx="130">
                  <c:v>87.5838926174497</c:v>
                </c:pt>
                <c:pt idx="131">
                  <c:v>88.255033557047</c:v>
                </c:pt>
                <c:pt idx="132">
                  <c:v>88.9261744966443</c:v>
                </c:pt>
                <c:pt idx="133">
                  <c:v>89.5973154362416</c:v>
                </c:pt>
                <c:pt idx="134">
                  <c:v>90.2684563758389</c:v>
                </c:pt>
                <c:pt idx="135">
                  <c:v>90.9395973154362</c:v>
                </c:pt>
                <c:pt idx="136">
                  <c:v>91.6107382550336</c:v>
                </c:pt>
                <c:pt idx="137">
                  <c:v>92.2818791946309</c:v>
                </c:pt>
                <c:pt idx="138">
                  <c:v>92.9530201342282</c:v>
                </c:pt>
                <c:pt idx="139">
                  <c:v>93.6241610738255</c:v>
                </c:pt>
                <c:pt idx="140">
                  <c:v>94.2953020134228</c:v>
                </c:pt>
                <c:pt idx="141">
                  <c:v>94.9664429530201</c:v>
                </c:pt>
                <c:pt idx="142">
                  <c:v>95.6375838926175</c:v>
                </c:pt>
                <c:pt idx="143">
                  <c:v>96.3087248322148</c:v>
                </c:pt>
                <c:pt idx="144">
                  <c:v>96.9798657718121</c:v>
                </c:pt>
                <c:pt idx="145">
                  <c:v>97.6510067114094</c:v>
                </c:pt>
                <c:pt idx="146">
                  <c:v>98.3221476510067</c:v>
                </c:pt>
                <c:pt idx="147">
                  <c:v>98.993288590604</c:v>
                </c:pt>
                <c:pt idx="148">
                  <c:v>99.6644295302013</c:v>
                </c:pt>
              </c:numCache>
            </c:numRef>
          </c:xVal>
          <c:yVal>
            <c:numRef>
              <c:f>'Child Mortality'!$S$25:$S$173</c:f>
              <c:numCache>
                <c:formatCode>General</c:formatCode>
                <c:ptCount val="149"/>
                <c:pt idx="0">
                  <c:v>1.3609765531356</c:v>
                </c:pt>
                <c:pt idx="1">
                  <c:v>1.38629436111989</c:v>
                </c:pt>
                <c:pt idx="2">
                  <c:v>1.38629436111989</c:v>
                </c:pt>
                <c:pt idx="3">
                  <c:v>1.41098697371026</c:v>
                </c:pt>
                <c:pt idx="4">
                  <c:v>1.45861502269952</c:v>
                </c:pt>
                <c:pt idx="5">
                  <c:v>1.52605630349505</c:v>
                </c:pt>
                <c:pt idx="6">
                  <c:v>1.58923520511658</c:v>
                </c:pt>
                <c:pt idx="7">
                  <c:v>1.6094379124341</c:v>
                </c:pt>
                <c:pt idx="8">
                  <c:v>1.66770682055808</c:v>
                </c:pt>
                <c:pt idx="9">
                  <c:v>1.66770682055808</c:v>
                </c:pt>
                <c:pt idx="10">
                  <c:v>1.68639895357023</c:v>
                </c:pt>
                <c:pt idx="11">
                  <c:v>1.70474809223843</c:v>
                </c:pt>
                <c:pt idx="12">
                  <c:v>1.70474809223843</c:v>
                </c:pt>
                <c:pt idx="13">
                  <c:v>1.70474809223843</c:v>
                </c:pt>
                <c:pt idx="14">
                  <c:v>1.7227665977411</c:v>
                </c:pt>
                <c:pt idx="15">
                  <c:v>1.7227665977411</c:v>
                </c:pt>
                <c:pt idx="16">
                  <c:v>1.7404661748405</c:v>
                </c:pt>
                <c:pt idx="17">
                  <c:v>1.7404661748405</c:v>
                </c:pt>
                <c:pt idx="18">
                  <c:v>1.79175946922805</c:v>
                </c:pt>
                <c:pt idx="19">
                  <c:v>1.80828877117927</c:v>
                </c:pt>
                <c:pt idx="20">
                  <c:v>1.80828877117927</c:v>
                </c:pt>
                <c:pt idx="21">
                  <c:v>1.80828877117927</c:v>
                </c:pt>
                <c:pt idx="22">
                  <c:v>1.82454929205105</c:v>
                </c:pt>
                <c:pt idx="23">
                  <c:v>1.84054963339749</c:v>
                </c:pt>
                <c:pt idx="24">
                  <c:v>1.90210752639692</c:v>
                </c:pt>
                <c:pt idx="25">
                  <c:v>1.91692261218206</c:v>
                </c:pt>
                <c:pt idx="26">
                  <c:v>2.00148000021012</c:v>
                </c:pt>
                <c:pt idx="27">
                  <c:v>2.01490302054226</c:v>
                </c:pt>
                <c:pt idx="28">
                  <c:v>2.04122032885964</c:v>
                </c:pt>
                <c:pt idx="29">
                  <c:v>2.10413415427021</c:v>
                </c:pt>
                <c:pt idx="30">
                  <c:v>2.19165353228676</c:v>
                </c:pt>
                <c:pt idx="31">
                  <c:v>2.23323501485925</c:v>
                </c:pt>
                <c:pt idx="32">
                  <c:v>2.30258509299405</c:v>
                </c:pt>
                <c:pt idx="33">
                  <c:v>2.37024374146786</c:v>
                </c:pt>
                <c:pt idx="34">
                  <c:v>2.39789527279837</c:v>
                </c:pt>
                <c:pt idx="35">
                  <c:v>2.39789527279837</c:v>
                </c:pt>
                <c:pt idx="36">
                  <c:v>2.40694510831829</c:v>
                </c:pt>
                <c:pt idx="37">
                  <c:v>2.51769647261099</c:v>
                </c:pt>
                <c:pt idx="38">
                  <c:v>2.56494935746154</c:v>
                </c:pt>
                <c:pt idx="39">
                  <c:v>2.58776403522771</c:v>
                </c:pt>
                <c:pt idx="40">
                  <c:v>2.61006979274201</c:v>
                </c:pt>
                <c:pt idx="41">
                  <c:v>2.63905732961526</c:v>
                </c:pt>
                <c:pt idx="42">
                  <c:v>2.63905732961526</c:v>
                </c:pt>
                <c:pt idx="43">
                  <c:v>2.69462718077007</c:v>
                </c:pt>
                <c:pt idx="44">
                  <c:v>2.69462718077007</c:v>
                </c:pt>
                <c:pt idx="45">
                  <c:v>2.70805020110221</c:v>
                </c:pt>
                <c:pt idx="46">
                  <c:v>2.77258872223978</c:v>
                </c:pt>
                <c:pt idx="47">
                  <c:v>2.80336038090653</c:v>
                </c:pt>
                <c:pt idx="48">
                  <c:v>2.83321334405622</c:v>
                </c:pt>
                <c:pt idx="49">
                  <c:v>2.89591193827178</c:v>
                </c:pt>
                <c:pt idx="50">
                  <c:v>2.91777073208428</c:v>
                </c:pt>
                <c:pt idx="51">
                  <c:v>2.94443897916644</c:v>
                </c:pt>
                <c:pt idx="52">
                  <c:v>2.94443897916644</c:v>
                </c:pt>
                <c:pt idx="53">
                  <c:v>2.97552956623647</c:v>
                </c:pt>
                <c:pt idx="54">
                  <c:v>2.97552956623647</c:v>
                </c:pt>
                <c:pt idx="55">
                  <c:v>2.99573227355399</c:v>
                </c:pt>
                <c:pt idx="56">
                  <c:v>3.04452243772342</c:v>
                </c:pt>
                <c:pt idx="57">
                  <c:v>3.05400118167797</c:v>
                </c:pt>
                <c:pt idx="58">
                  <c:v>3.10009228887823</c:v>
                </c:pt>
                <c:pt idx="59">
                  <c:v>3.11129061418826</c:v>
                </c:pt>
                <c:pt idx="60">
                  <c:v>3.12236492448736</c:v>
                </c:pt>
                <c:pt idx="61">
                  <c:v>3.13549421592915</c:v>
                </c:pt>
                <c:pt idx="62">
                  <c:v>3.17805383034795</c:v>
                </c:pt>
                <c:pt idx="63">
                  <c:v>3.2188758248682</c:v>
                </c:pt>
                <c:pt idx="64">
                  <c:v>3.2188758248682</c:v>
                </c:pt>
                <c:pt idx="65">
                  <c:v>3.29583686600433</c:v>
                </c:pt>
                <c:pt idx="66">
                  <c:v>3.3322045101752</c:v>
                </c:pt>
                <c:pt idx="67">
                  <c:v>3.36729582998647</c:v>
                </c:pt>
                <c:pt idx="68">
                  <c:v>3.36729582998647</c:v>
                </c:pt>
                <c:pt idx="69">
                  <c:v>3.40119738166216</c:v>
                </c:pt>
                <c:pt idx="70">
                  <c:v>3.40119738166216</c:v>
                </c:pt>
                <c:pt idx="71">
                  <c:v>3.40119738166216</c:v>
                </c:pt>
                <c:pt idx="72">
                  <c:v>3.40119738166216</c:v>
                </c:pt>
                <c:pt idx="73">
                  <c:v>3.41772668361337</c:v>
                </c:pt>
                <c:pt idx="74">
                  <c:v>3.43398720448515</c:v>
                </c:pt>
                <c:pt idx="75">
                  <c:v>3.46573590279973</c:v>
                </c:pt>
                <c:pt idx="76">
                  <c:v>3.52636052461616</c:v>
                </c:pt>
                <c:pt idx="77">
                  <c:v>3.58351893845611</c:v>
                </c:pt>
                <c:pt idx="78">
                  <c:v>3.58351893845611</c:v>
                </c:pt>
                <c:pt idx="79">
                  <c:v>3.61091791264422</c:v>
                </c:pt>
                <c:pt idx="80">
                  <c:v>3.63758615972639</c:v>
                </c:pt>
                <c:pt idx="81">
                  <c:v>3.66356164612965</c:v>
                </c:pt>
                <c:pt idx="82">
                  <c:v>3.68887945411394</c:v>
                </c:pt>
                <c:pt idx="83">
                  <c:v>3.71357206670431</c:v>
                </c:pt>
                <c:pt idx="84">
                  <c:v>3.73766961828337</c:v>
                </c:pt>
                <c:pt idx="85">
                  <c:v>3.76120011569356</c:v>
                </c:pt>
                <c:pt idx="86">
                  <c:v>3.76120011569356</c:v>
                </c:pt>
                <c:pt idx="87">
                  <c:v>3.82864139648909</c:v>
                </c:pt>
                <c:pt idx="88">
                  <c:v>3.85014760171006</c:v>
                </c:pt>
                <c:pt idx="89">
                  <c:v>3.85014760171006</c:v>
                </c:pt>
                <c:pt idx="90">
                  <c:v>3.89182029811063</c:v>
                </c:pt>
                <c:pt idx="91">
                  <c:v>3.91202300542815</c:v>
                </c:pt>
                <c:pt idx="92">
                  <c:v>3.91202300542815</c:v>
                </c:pt>
                <c:pt idx="93">
                  <c:v>3.93182563272433</c:v>
                </c:pt>
                <c:pt idx="94">
                  <c:v>4.00733318523247</c:v>
                </c:pt>
                <c:pt idx="95">
                  <c:v>4.02535169073515</c:v>
                </c:pt>
                <c:pt idx="96">
                  <c:v>4.02535169073515</c:v>
                </c:pt>
                <c:pt idx="97">
                  <c:v>4.0943445622221</c:v>
                </c:pt>
                <c:pt idx="98">
                  <c:v>4.0943445622221</c:v>
                </c:pt>
                <c:pt idx="99">
                  <c:v>4.11087386417331</c:v>
                </c:pt>
                <c:pt idx="100">
                  <c:v>4.12713438504509</c:v>
                </c:pt>
                <c:pt idx="101">
                  <c:v>4.14313472639153</c:v>
                </c:pt>
                <c:pt idx="102">
                  <c:v>4.17438726989564</c:v>
                </c:pt>
                <c:pt idx="103">
                  <c:v>4.20469261939097</c:v>
                </c:pt>
                <c:pt idx="104">
                  <c:v>4.20469261939097</c:v>
                </c:pt>
                <c:pt idx="105">
                  <c:v>4.21656219494635</c:v>
                </c:pt>
                <c:pt idx="106">
                  <c:v>4.29045944114839</c:v>
                </c:pt>
                <c:pt idx="107">
                  <c:v>4.29045944114839</c:v>
                </c:pt>
                <c:pt idx="108">
                  <c:v>4.30406509320417</c:v>
                </c:pt>
                <c:pt idx="109">
                  <c:v>4.30406509320417</c:v>
                </c:pt>
                <c:pt idx="110">
                  <c:v>4.31748811353631</c:v>
                </c:pt>
                <c:pt idx="111">
                  <c:v>4.31748811353631</c:v>
                </c:pt>
                <c:pt idx="112">
                  <c:v>4.35670882668959</c:v>
                </c:pt>
                <c:pt idx="113">
                  <c:v>4.36944785246702</c:v>
                </c:pt>
                <c:pt idx="114">
                  <c:v>4.39444915467244</c:v>
                </c:pt>
                <c:pt idx="115">
                  <c:v>4.39444915467244</c:v>
                </c:pt>
                <c:pt idx="116">
                  <c:v>4.4188406077966</c:v>
                </c:pt>
                <c:pt idx="117">
                  <c:v>4.43081679884331</c:v>
                </c:pt>
                <c:pt idx="118">
                  <c:v>4.44265125649032</c:v>
                </c:pt>
                <c:pt idx="119">
                  <c:v>4.47733681447821</c:v>
                </c:pt>
                <c:pt idx="120">
                  <c:v>4.49980967033027</c:v>
                </c:pt>
                <c:pt idx="121">
                  <c:v>4.49980967033027</c:v>
                </c:pt>
                <c:pt idx="122">
                  <c:v>4.51085950651685</c:v>
                </c:pt>
                <c:pt idx="123">
                  <c:v>4.52178857704904</c:v>
                </c:pt>
                <c:pt idx="124">
                  <c:v>4.55387689160054</c:v>
                </c:pt>
                <c:pt idx="125">
                  <c:v>4.55387689160054</c:v>
                </c:pt>
                <c:pt idx="126">
                  <c:v>4.56434819146784</c:v>
                </c:pt>
                <c:pt idx="127">
                  <c:v>4.61512051684126</c:v>
                </c:pt>
                <c:pt idx="128">
                  <c:v>4.63472898822964</c:v>
                </c:pt>
                <c:pt idx="129">
                  <c:v>4.65396035015752</c:v>
                </c:pt>
                <c:pt idx="130">
                  <c:v>4.70048036579242</c:v>
                </c:pt>
                <c:pt idx="131">
                  <c:v>4.70953020131233</c:v>
                </c:pt>
                <c:pt idx="132">
                  <c:v>4.71849887129509</c:v>
                </c:pt>
                <c:pt idx="133">
                  <c:v>4.71849887129509</c:v>
                </c:pt>
                <c:pt idx="134">
                  <c:v>4.72738781871234</c:v>
                </c:pt>
                <c:pt idx="135">
                  <c:v>4.7361984483945</c:v>
                </c:pt>
                <c:pt idx="136">
                  <c:v>4.74493212836325</c:v>
                </c:pt>
                <c:pt idx="137">
                  <c:v>4.77068462446567</c:v>
                </c:pt>
                <c:pt idx="138">
                  <c:v>4.78749174278205</c:v>
                </c:pt>
                <c:pt idx="139">
                  <c:v>4.80402104473326</c:v>
                </c:pt>
                <c:pt idx="140">
                  <c:v>4.80402104473326</c:v>
                </c:pt>
                <c:pt idx="141">
                  <c:v>4.85981240436167</c:v>
                </c:pt>
                <c:pt idx="142">
                  <c:v>4.89034912822175</c:v>
                </c:pt>
                <c:pt idx="143">
                  <c:v>4.89034912822175</c:v>
                </c:pt>
                <c:pt idx="144">
                  <c:v>4.96284463025991</c:v>
                </c:pt>
                <c:pt idx="145">
                  <c:v>4.99043258677874</c:v>
                </c:pt>
                <c:pt idx="146">
                  <c:v>5.14749447681345</c:v>
                </c:pt>
                <c:pt idx="147">
                  <c:v>5.17048399503815</c:v>
                </c:pt>
                <c:pt idx="148">
                  <c:v>5.2040066870768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814768"/>
        <c:axId val="1137815728"/>
      </c:scatterChart>
      <c:valAx>
        <c:axId val="113781476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37815728"/>
        <c:crosses val="autoZero"/>
        <c:crossBetween val="midCat"/>
      </c:valAx>
      <c:valAx>
        <c:axId val="113781572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3781476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38bc938c-6830-49ab-8d29-b87ef4b3a00b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7.21375932427858</c:v>
                </c:pt>
                <c:pt idx="1">
                  <c:v>9.47101867755182</c:v>
                </c:pt>
                <c:pt idx="2">
                  <c:v>9.51092218387254</c:v>
                </c:pt>
                <c:pt idx="3">
                  <c:v>8.71913843792937</c:v>
                </c:pt>
                <c:pt idx="4">
                  <c:v>9.81423646927586</c:v>
                </c:pt>
                <c:pt idx="5">
                  <c:v>9.53514314159039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9.78035561195981</c:v>
                </c:pt>
                <c:pt idx="9">
                  <c:v>10.5623434503127</c:v>
                </c:pt>
                <c:pt idx="10">
                  <c:v>8.50222593883043</c:v>
                </c:pt>
                <c:pt idx="11">
                  <c:v>9.35408117080185</c:v>
                </c:pt>
                <c:pt idx="12">
                  <c:v>9.83626805412181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8.77669036508873</c:v>
                </c:pt>
                <c:pt idx="16">
                  <c:v>9.40449686876996</c:v>
                </c:pt>
                <c:pt idx="17">
                  <c:v>9.70209998907439</c:v>
                </c:pt>
                <c:pt idx="18">
                  <c:v>9.59151797875866</c:v>
                </c:pt>
                <c:pt idx="19">
                  <c:v>9.93268002555139</c:v>
                </c:pt>
                <c:pt idx="20">
                  <c:v>7.44130044816981</c:v>
                </c:pt>
                <c:pt idx="21">
                  <c:v>6.57539440909815</c:v>
                </c:pt>
                <c:pt idx="22">
                  <c:v>8.28001328982963</c:v>
                </c:pt>
                <c:pt idx="23">
                  <c:v>7.94172763692645</c:v>
                </c:pt>
                <c:pt idx="24">
                  <c:v>10.7261189312415</c:v>
                </c:pt>
                <c:pt idx="25">
                  <c:v>8.88222053673324</c:v>
                </c:pt>
                <c:pt idx="26">
                  <c:v>6.3908998457325</c:v>
                </c:pt>
                <c:pt idx="27">
                  <c:v>7.23961941459566</c:v>
                </c:pt>
                <c:pt idx="28">
                  <c:v>10.0319124290724</c:v>
                </c:pt>
                <c:pt idx="29">
                  <c:v>9.86465212515075</c:v>
                </c:pt>
                <c:pt idx="30">
                  <c:v>9.57976122065603</c:v>
                </c:pt>
                <c:pt idx="31">
                  <c:v>7.54981877476385</c:v>
                </c:pt>
                <c:pt idx="32">
                  <c:v>8.33986084777372</c:v>
                </c:pt>
                <c:pt idx="33">
                  <c:v>9.64839012056856</c:v>
                </c:pt>
                <c:pt idx="34">
                  <c:v>8.29697341171315</c:v>
                </c:pt>
                <c:pt idx="35">
                  <c:v>10.2031013579035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6.73835626530249</c:v>
                </c:pt>
                <c:pt idx="40">
                  <c:v>10.8334776185642</c:v>
                </c:pt>
                <c:pt idx="41">
                  <c:v>8.19507433442204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9.2226716285511</c:v>
                </c:pt>
                <c:pt idx="45">
                  <c:v>9.48838157018816</c:v>
                </c:pt>
                <c:pt idx="46">
                  <c:v>9.12901154594021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7.73604898463765</c:v>
                </c:pt>
                <c:pt idx="51">
                  <c:v>10.6140193658689</c:v>
                </c:pt>
                <c:pt idx="52">
                  <c:v>10.5730003791025</c:v>
                </c:pt>
                <c:pt idx="53">
                  <c:v>9.66274637986235</c:v>
                </c:pt>
                <c:pt idx="54">
                  <c:v>7.60615474212551</c:v>
                </c:pt>
                <c:pt idx="55">
                  <c:v>9.57222684228972</c:v>
                </c:pt>
                <c:pt idx="56">
                  <c:v>10.7503808954029</c:v>
                </c:pt>
                <c:pt idx="57">
                  <c:v>8.3528869244055</c:v>
                </c:pt>
                <c:pt idx="58">
                  <c:v>10.1379233458191</c:v>
                </c:pt>
                <c:pt idx="59">
                  <c:v>8.98336837651297</c:v>
                </c:pt>
                <c:pt idx="60">
                  <c:v>7.50067684877669</c:v>
                </c:pt>
                <c:pt idx="61">
                  <c:v>7.39350158939865</c:v>
                </c:pt>
                <c:pt idx="62">
                  <c:v>7.34369928371451</c:v>
                </c:pt>
                <c:pt idx="63">
                  <c:v>8.55382021694486</c:v>
                </c:pt>
                <c:pt idx="64">
                  <c:v>10.2905121752115</c:v>
                </c:pt>
                <c:pt idx="65">
                  <c:v>10.6488854265309</c:v>
                </c:pt>
                <c:pt idx="66">
                  <c:v>8.95745810098626</c:v>
                </c:pt>
                <c:pt idx="67">
                  <c:v>9.45733098826221</c:v>
                </c:pt>
                <c:pt idx="68">
                  <c:v>9.82406905833415</c:v>
                </c:pt>
                <c:pt idx="69">
                  <c:v>9.47822322712597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8.92021110759133</c:v>
                </c:pt>
                <c:pt idx="74">
                  <c:v>10.552389960465</c:v>
                </c:pt>
                <c:pt idx="75">
                  <c:v>9.1216707845516</c:v>
                </c:pt>
                <c:pt idx="76">
                  <c:v>10.1845926817343</c:v>
                </c:pt>
                <c:pt idx="77">
                  <c:v>8.1326841040138</c:v>
                </c:pt>
                <c:pt idx="78">
                  <c:v>11.1779213740954</c:v>
                </c:pt>
                <c:pt idx="79">
                  <c:v>8.57637507887413</c:v>
                </c:pt>
                <c:pt idx="80">
                  <c:v>8.87740851680199</c:v>
                </c:pt>
                <c:pt idx="81">
                  <c:v>10.2117184076644</c:v>
                </c:pt>
                <c:pt idx="82">
                  <c:v>9.24388723075577</c:v>
                </c:pt>
                <c:pt idx="83">
                  <c:v>7.74628263353455</c:v>
                </c:pt>
                <c:pt idx="84">
                  <c:v>6.69853263070257</c:v>
                </c:pt>
                <c:pt idx="85">
                  <c:v>9.45369462417596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</c:v>
                </c:pt>
                <c:pt idx="92">
                  <c:v>10.4486085104353</c:v>
                </c:pt>
                <c:pt idx="93">
                  <c:v>8.21076753708166</c:v>
                </c:pt>
                <c:pt idx="94">
                  <c:v>9.93513611146193</c:v>
                </c:pt>
                <c:pt idx="95">
                  <c:v>9.69495271001426</c:v>
                </c:pt>
                <c:pt idx="96">
                  <c:v>8.80610515723901</c:v>
                </c:pt>
                <c:pt idx="97">
                  <c:v>9.50620681094301</c:v>
                </c:pt>
                <c:pt idx="98">
                  <c:v>9.94950267937248</c:v>
                </c:pt>
                <c:pt idx="99">
                  <c:v>9.03600210376473</c:v>
                </c:pt>
                <c:pt idx="100">
                  <c:v>6.99194568076006</c:v>
                </c:pt>
                <c:pt idx="101">
                  <c:v>8.55206457531924</c:v>
                </c:pt>
                <c:pt idx="102">
                  <c:v>8.98460947637163</c:v>
                </c:pt>
                <c:pt idx="103">
                  <c:v>8.0108633796586</c:v>
                </c:pt>
                <c:pt idx="104">
                  <c:v>10.8131537304252</c:v>
                </c:pt>
                <c:pt idx="105">
                  <c:v>10.5519019765047</c:v>
                </c:pt>
                <c:pt idx="106">
                  <c:v>8.53559116598285</c:v>
                </c:pt>
                <c:pt idx="107">
                  <c:v>6.91544657498788</c:v>
                </c:pt>
                <c:pt idx="108">
                  <c:v>8.53119327135079</c:v>
                </c:pt>
                <c:pt idx="109">
                  <c:v>7.35809623363786</c:v>
                </c:pt>
                <c:pt idx="110">
                  <c:v>9.55044849075972</c:v>
                </c:pt>
                <c:pt idx="111">
                  <c:v>11.3892450488999</c:v>
                </c:pt>
                <c:pt idx="112">
                  <c:v>10.778719803596</c:v>
                </c:pt>
                <c:pt idx="113">
                  <c:v>8.61825461922441</c:v>
                </c:pt>
                <c:pt idx="114">
                  <c:v>8.47119155568498</c:v>
                </c:pt>
                <c:pt idx="115">
                  <c:v>10.0671791441968</c:v>
                </c:pt>
                <c:pt idx="116">
                  <c:v>9.0782674581114</c:v>
                </c:pt>
                <c:pt idx="117">
                  <c:v>9.45430305338035</c:v>
                </c:pt>
                <c:pt idx="118">
                  <c:v>9.03248873021048</c:v>
                </c:pt>
                <c:pt idx="119">
                  <c:v>10.3880226492261</c:v>
                </c:pt>
                <c:pt idx="120">
                  <c:v>10.2747772438848</c:v>
                </c:pt>
                <c:pt idx="121">
                  <c:v>11.9128493152948</c:v>
                </c:pt>
                <c:pt idx="122">
                  <c:v>10.173434686549</c:v>
                </c:pt>
                <c:pt idx="123">
                  <c:v>10.1439642924342</c:v>
                </c:pt>
                <c:pt idx="124">
                  <c:v>7.69533325279937</c:v>
                </c:pt>
                <c:pt idx="125">
                  <c:v>9.25456441296825</c:v>
                </c:pt>
                <c:pt idx="126">
                  <c:v>8.22994910303543</c:v>
                </c:pt>
                <c:pt idx="127">
                  <c:v>10.8877529577093</c:v>
                </c:pt>
                <c:pt idx="128">
                  <c:v>7.88633760955323</c:v>
                </c:pt>
                <c:pt idx="129">
                  <c:v>9.74669841169653</c:v>
                </c:pt>
                <c:pt idx="130">
                  <c:v>10.3435276632787</c:v>
                </c:pt>
                <c:pt idx="131">
                  <c:v>7.43277855737364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9.34276126071946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9.278511132289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7.82194829218214</c:v>
                </c:pt>
                <c:pt idx="142">
                  <c:v>8.61387432194711</c:v>
                </c:pt>
                <c:pt idx="143">
                  <c:v>8.02529680711834</c:v>
                </c:pt>
                <c:pt idx="144">
                  <c:v>9.70632066711166</c:v>
                </c:pt>
                <c:pt idx="145">
                  <c:v>7.36934164475116</c:v>
                </c:pt>
                <c:pt idx="146">
                  <c:v>10.1570829441079</c:v>
                </c:pt>
                <c:pt idx="147">
                  <c:v>9.2977875373296</c:v>
                </c:pt>
                <c:pt idx="148">
                  <c:v>10.2169100299155</c:v>
                </c:pt>
                <c:pt idx="149">
                  <c:v>9.7546716590644</c:v>
                </c:pt>
                <c:pt idx="150">
                  <c:v>7.66012741993637</c:v>
                </c:pt>
                <c:pt idx="151">
                  <c:v>8.95533193495274</c:v>
                </c:pt>
                <c:pt idx="152">
                  <c:v>11.254202273743</c:v>
                </c:pt>
                <c:pt idx="153">
                  <c:v>10.5559827762019</c:v>
                </c:pt>
                <c:pt idx="154">
                  <c:v>10.9765677367558</c:v>
                </c:pt>
                <c:pt idx="155">
                  <c:v>9.91254342407387</c:v>
                </c:pt>
                <c:pt idx="156">
                  <c:v>9.43822474780213</c:v>
                </c:pt>
                <c:pt idx="157">
                  <c:v>8.56924950163316</c:v>
                </c:pt>
                <c:pt idx="158">
                  <c:v>8.99347196569152</c:v>
                </c:pt>
                <c:pt idx="159">
                  <c:v>9.72177081280345</c:v>
                </c:pt>
                <c:pt idx="160">
                  <c:v>7.58035249806126</c:v>
                </c:pt>
                <c:pt idx="161">
                  <c:v>8.11445079336677</c:v>
                </c:pt>
                <c:pt idx="162">
                  <c:v>7.44045749553736</c:v>
                </c:pt>
              </c:numCache>
            </c:numRef>
          </c:xVal>
          <c:yVal>
            <c:numRef>
              <c:f>'Child Mortality 2022 '!$O$25:$O$187</c:f>
              <c:numCache>
                <c:formatCode>General</c:formatCode>
                <c:ptCount val="163"/>
                <c:pt idx="0">
                  <c:v>-0.226184953026091</c:v>
                </c:pt>
                <c:pt idx="1">
                  <c:v>-0.262665761272108</c:v>
                </c:pt>
                <c:pt idx="2">
                  <c:v>0.603682777217753</c:v>
                </c:pt>
                <c:pt idx="3">
                  <c:v>1.10459294954199</c:v>
                </c:pt>
                <c:pt idx="4">
                  <c:v>0.00672815570198048</c:v>
                </c:pt>
                <c:pt idx="5">
                  <c:v>-0.126547264156635</c:v>
                </c:pt>
                <c:pt idx="6">
                  <c:v>-0.092738715248215</c:v>
                </c:pt>
                <c:pt idx="7">
                  <c:v>-0.387641516213507</c:v>
                </c:pt>
                <c:pt idx="8">
                  <c:v>0.629790438969458</c:v>
                </c:pt>
                <c:pt idx="9">
                  <c:v>0.224787485427103</c:v>
                </c:pt>
                <c:pt idx="10">
                  <c:v>0.0908558149984495</c:v>
                </c:pt>
                <c:pt idx="11">
                  <c:v>-0.213167041293442</c:v>
                </c:pt>
                <c:pt idx="12">
                  <c:v>-1.27486549640559</c:v>
                </c:pt>
                <c:pt idx="13">
                  <c:v>-0.280084243626079</c:v>
                </c:pt>
                <c:pt idx="14">
                  <c:v>0.582894208623069</c:v>
                </c:pt>
                <c:pt idx="15">
                  <c:v>0.1213449499237</c:v>
                </c:pt>
                <c:pt idx="16">
                  <c:v>-0.762696021077257</c:v>
                </c:pt>
                <c:pt idx="17">
                  <c:v>1.33090704081769</c:v>
                </c:pt>
                <c:pt idx="18">
                  <c:v>0.228108059371605</c:v>
                </c:pt>
                <c:pt idx="19">
                  <c:v>-0.336610282570311</c:v>
                </c:pt>
                <c:pt idx="20">
                  <c:v>0.264381161517831</c:v>
                </c:pt>
                <c:pt idx="21">
                  <c:v>-0.86085833878416</c:v>
                </c:pt>
                <c:pt idx="22">
                  <c:v>-0.27793405539353</c:v>
                </c:pt>
                <c:pt idx="23">
                  <c:v>0.537046001700859</c:v>
                </c:pt>
                <c:pt idx="24">
                  <c:v>0.0763641914429818</c:v>
                </c:pt>
                <c:pt idx="25">
                  <c:v>-0.461541265617608</c:v>
                </c:pt>
                <c:pt idx="26">
                  <c:v>-0.355205222072322</c:v>
                </c:pt>
                <c:pt idx="27">
                  <c:v>0.372562853041643</c:v>
                </c:pt>
                <c:pt idx="28">
                  <c:v>-0.227666019795948</c:v>
                </c:pt>
                <c:pt idx="29">
                  <c:v>-0.311614264921233</c:v>
                </c:pt>
                <c:pt idx="30">
                  <c:v>0.0934822682028894</c:v>
                </c:pt>
                <c:pt idx="31">
                  <c:v>-0.142334019350486</c:v>
                </c:pt>
                <c:pt idx="32">
                  <c:v>0.332952694168864</c:v>
                </c:pt>
                <c:pt idx="33">
                  <c:v>-0.320551470993054</c:v>
                </c:pt>
                <c:pt idx="34">
                  <c:v>0.809569691621425</c:v>
                </c:pt>
                <c:pt idx="35">
                  <c:v>-0.406623632109528</c:v>
                </c:pt>
                <c:pt idx="36">
                  <c:v>-0.848517214728739</c:v>
                </c:pt>
                <c:pt idx="37">
                  <c:v>-0.55677394123094</c:v>
                </c:pt>
                <c:pt idx="38">
                  <c:v>-0.824601101543942</c:v>
                </c:pt>
                <c:pt idx="39">
                  <c:v>-0.329850733370582</c:v>
                </c:pt>
                <c:pt idx="40">
                  <c:v>-0.178771711670804</c:v>
                </c:pt>
                <c:pt idx="41">
                  <c:v>0.439058251616269</c:v>
                </c:pt>
                <c:pt idx="42">
                  <c:v>0.666376129429236</c:v>
                </c:pt>
                <c:pt idx="43">
                  <c:v>1.21481110278074</c:v>
                </c:pt>
                <c:pt idx="44">
                  <c:v>-0.205107298167107</c:v>
                </c:pt>
                <c:pt idx="45">
                  <c:v>0.400739189244663</c:v>
                </c:pt>
                <c:pt idx="46">
                  <c:v>-0.301847602125857</c:v>
                </c:pt>
                <c:pt idx="47">
                  <c:v>2.22837975188639</c:v>
                </c:pt>
                <c:pt idx="48">
                  <c:v>-1.21563487857537</c:v>
                </c:pt>
                <c:pt idx="49">
                  <c:v>1.07486792824743</c:v>
                </c:pt>
                <c:pt idx="50">
                  <c:v>-0.0372311530103675</c:v>
                </c:pt>
                <c:pt idx="51">
                  <c:v>-0.7711839336528</c:v>
                </c:pt>
                <c:pt idx="52">
                  <c:v>-0.238231251745943</c:v>
                </c:pt>
                <c:pt idx="53">
                  <c:v>1.30217429714206</c:v>
                </c:pt>
                <c:pt idx="54">
                  <c:v>-0.153101231982942</c:v>
                </c:pt>
                <c:pt idx="55">
                  <c:v>-0.194633485643678</c:v>
                </c:pt>
                <c:pt idx="56">
                  <c:v>-0.229076094078061</c:v>
                </c:pt>
                <c:pt idx="57">
                  <c:v>0.359833793172819</c:v>
                </c:pt>
                <c:pt idx="58">
                  <c:v>-0.625088253805205</c:v>
                </c:pt>
                <c:pt idx="59">
                  <c:v>0.204305711583223</c:v>
                </c:pt>
                <c:pt idx="60">
                  <c:v>0.508311689919415</c:v>
                </c:pt>
                <c:pt idx="61">
                  <c:v>0.135516856256581</c:v>
                </c:pt>
                <c:pt idx="62">
                  <c:v>-0.144911171212624</c:v>
                </c:pt>
                <c:pt idx="63">
                  <c:v>-0.455211615502783</c:v>
                </c:pt>
                <c:pt idx="64">
                  <c:v>-0.479873160447979</c:v>
                </c:pt>
                <c:pt idx="65">
                  <c:v>-0.619422495647948</c:v>
                </c:pt>
                <c:pt idx="66">
                  <c:v>0.458575049364788</c:v>
                </c:pt>
                <c:pt idx="67">
                  <c:v>0.53872887146457</c:v>
                </c:pt>
                <c:pt idx="68">
                  <c:v>0.257008871280375</c:v>
                </c:pt>
                <c:pt idx="69">
                  <c:v>0.656052152451691</c:v>
                </c:pt>
                <c:pt idx="70">
                  <c:v>-0.161457012154406</c:v>
                </c:pt>
                <c:pt idx="71">
                  <c:v>-0.467943461206402</c:v>
                </c:pt>
                <c:pt idx="72">
                  <c:v>-0.737772091762722</c:v>
                </c:pt>
                <c:pt idx="73">
                  <c:v>-0.00779725393386099</c:v>
                </c:pt>
                <c:pt idx="74">
                  <c:v>-0.83522728511551</c:v>
                </c:pt>
                <c:pt idx="75">
                  <c:v>-0.133172818785872</c:v>
                </c:pt>
                <c:pt idx="76">
                  <c:v>0.329188984471896</c:v>
                </c:pt>
                <c:pt idx="77">
                  <c:v>0.156939148640475</c:v>
                </c:pt>
                <c:pt idx="78">
                  <c:v>0.986661154826714</c:v>
                </c:pt>
                <c:pt idx="79">
                  <c:v>-0.362356870170527</c:v>
                </c:pt>
                <c:pt idx="80">
                  <c:v>0.724493530384715</c:v>
                </c:pt>
                <c:pt idx="81">
                  <c:v>-0.759842947512077</c:v>
                </c:pt>
                <c:pt idx="82">
                  <c:v>0.167819629440608</c:v>
                </c:pt>
                <c:pt idx="83">
                  <c:v>0.416623516360209</c:v>
                </c:pt>
                <c:pt idx="84">
                  <c:v>-0.392711498574584</c:v>
                </c:pt>
                <c:pt idx="85">
                  <c:v>-0.185280677753543</c:v>
                </c:pt>
                <c:pt idx="86">
                  <c:v>-0.564310070239461</c:v>
                </c:pt>
                <c:pt idx="87">
                  <c:v>-0.390104237479314</c:v>
                </c:pt>
                <c:pt idx="88">
                  <c:v>-0.089799036132252</c:v>
                </c:pt>
                <c:pt idx="89">
                  <c:v>-0.69360628655331</c:v>
                </c:pt>
                <c:pt idx="90">
                  <c:v>0.116727991699889</c:v>
                </c:pt>
                <c:pt idx="91">
                  <c:v>0.413512574418883</c:v>
                </c:pt>
                <c:pt idx="92">
                  <c:v>-0.0112365159822606</c:v>
                </c:pt>
                <c:pt idx="93">
                  <c:v>0.170487287311138</c:v>
                </c:pt>
                <c:pt idx="94">
                  <c:v>0.562749093045787</c:v>
                </c:pt>
                <c:pt idx="95">
                  <c:v>0.220659758843212</c:v>
                </c:pt>
                <c:pt idx="96">
                  <c:v>-0.379646865409122</c:v>
                </c:pt>
                <c:pt idx="97">
                  <c:v>0.116319238617561</c:v>
                </c:pt>
                <c:pt idx="98">
                  <c:v>-1.12970918910947</c:v>
                </c:pt>
                <c:pt idx="99">
                  <c:v>-0.000730139543604458</c:v>
                </c:pt>
                <c:pt idx="100">
                  <c:v>-0.262489332913838</c:v>
                </c:pt>
                <c:pt idx="101">
                  <c:v>0.461560211113892</c:v>
                </c:pt>
                <c:pt idx="102">
                  <c:v>0.744704394283836</c:v>
                </c:pt>
                <c:pt idx="103">
                  <c:v>-0.346293754608236</c:v>
                </c:pt>
                <c:pt idx="104">
                  <c:v>-0.0886719029929084</c:v>
                </c:pt>
                <c:pt idx="105">
                  <c:v>-0.126098311399542</c:v>
                </c:pt>
                <c:pt idx="106">
                  <c:v>-0.520839842792666</c:v>
                </c:pt>
                <c:pt idx="107">
                  <c:v>0.249619028837552</c:v>
                </c:pt>
                <c:pt idx="108">
                  <c:v>1.42854730654485</c:v>
                </c:pt>
                <c:pt idx="109">
                  <c:v>-1.33329196595932</c:v>
                </c:pt>
                <c:pt idx="110">
                  <c:v>-0.909284037667112</c:v>
                </c:pt>
                <c:pt idx="111">
                  <c:v>-0.226567041429593</c:v>
                </c:pt>
                <c:pt idx="112">
                  <c:v>0.87369240592728</c:v>
                </c:pt>
                <c:pt idx="113">
                  <c:v>0.932731033447515</c:v>
                </c:pt>
                <c:pt idx="114">
                  <c:v>-0.63033257423095</c:v>
                </c:pt>
                <c:pt idx="115">
                  <c:v>0.545901459425452</c:v>
                </c:pt>
                <c:pt idx="116">
                  <c:v>0.0430941447944247</c:v>
                </c:pt>
                <c:pt idx="117">
                  <c:v>0.192434890746491</c:v>
                </c:pt>
                <c:pt idx="118">
                  <c:v>0.4621485043776</c:v>
                </c:pt>
                <c:pt idx="119">
                  <c:v>-0.296147889071886</c:v>
                </c:pt>
                <c:pt idx="120">
                  <c:v>-0.725134714866018</c:v>
                </c:pt>
                <c:pt idx="121">
                  <c:v>1.06879280764125</c:v>
                </c:pt>
                <c:pt idx="122">
                  <c:v>-0.0455270351183144</c:v>
                </c:pt>
                <c:pt idx="123">
                  <c:v>-0.42006534244373</c:v>
                </c:pt>
                <c:pt idx="124">
                  <c:v>-0.264458257587652</c:v>
                </c:pt>
                <c:pt idx="125">
                  <c:v>0.173277764015087</c:v>
                </c:pt>
                <c:pt idx="126">
                  <c:v>-0.811512467072668</c:v>
                </c:pt>
                <c:pt idx="127">
                  <c:v>0.466942832644878</c:v>
                </c:pt>
                <c:pt idx="128">
                  <c:v>-0.142610964747433</c:v>
                </c:pt>
                <c:pt idx="129">
                  <c:v>-0.665732533080794</c:v>
                </c:pt>
                <c:pt idx="130">
                  <c:v>0.853383073465713</c:v>
                </c:pt>
                <c:pt idx="131">
                  <c:v>0.504608669380298</c:v>
                </c:pt>
                <c:pt idx="132">
                  <c:v>-0.308682738841118</c:v>
                </c:pt>
                <c:pt idx="133">
                  <c:v>-0.145854675024834</c:v>
                </c:pt>
                <c:pt idx="134">
                  <c:v>-0.940727898946916</c:v>
                </c:pt>
                <c:pt idx="135">
                  <c:v>0.933912613740603</c:v>
                </c:pt>
                <c:pt idx="136">
                  <c:v>-0.577363720223666</c:v>
                </c:pt>
                <c:pt idx="137">
                  <c:v>-0.645883603504574</c:v>
                </c:pt>
                <c:pt idx="138">
                  <c:v>-0.787981377878218</c:v>
                </c:pt>
                <c:pt idx="139">
                  <c:v>-0.583589943913094</c:v>
                </c:pt>
                <c:pt idx="140">
                  <c:v>0.130225126156352</c:v>
                </c:pt>
                <c:pt idx="141">
                  <c:v>-0.737973772650092</c:v>
                </c:pt>
                <c:pt idx="142">
                  <c:v>0.231179070703397</c:v>
                </c:pt>
                <c:pt idx="143">
                  <c:v>0.0581682843651901</c:v>
                </c:pt>
                <c:pt idx="144">
                  <c:v>-0.226745738085974</c:v>
                </c:pt>
                <c:pt idx="145">
                  <c:v>-0.058185229543454</c:v>
                </c:pt>
                <c:pt idx="146">
                  <c:v>0.768365894769665</c:v>
                </c:pt>
                <c:pt idx="147">
                  <c:v>-0.204510642680466</c:v>
                </c:pt>
                <c:pt idx="148">
                  <c:v>0.343627190719031</c:v>
                </c:pt>
                <c:pt idx="149">
                  <c:v>1.41406041836151</c:v>
                </c:pt>
                <c:pt idx="150">
                  <c:v>-0.228317437258839</c:v>
                </c:pt>
                <c:pt idx="151">
                  <c:v>-0.770627918085709</c:v>
                </c:pt>
                <c:pt idx="152">
                  <c:v>0.562477808572844</c:v>
                </c:pt>
                <c:pt idx="153">
                  <c:v>-0.245303846896317</c:v>
                </c:pt>
                <c:pt idx="154">
                  <c:v>0.508425294860081</c:v>
                </c:pt>
                <c:pt idx="155">
                  <c:v>-0.269760916429642</c:v>
                </c:pt>
                <c:pt idx="156">
                  <c:v>0.0573526218429616</c:v>
                </c:pt>
                <c:pt idx="157">
                  <c:v>-0.029088856848536</c:v>
                </c:pt>
                <c:pt idx="158">
                  <c:v>0.130282901546</c:v>
                </c:pt>
                <c:pt idx="159">
                  <c:v>1.30372906561169</c:v>
                </c:pt>
                <c:pt idx="160">
                  <c:v>-0.27185854686739</c:v>
                </c:pt>
                <c:pt idx="161">
                  <c:v>0.444017568670983</c:v>
                </c:pt>
                <c:pt idx="162">
                  <c:v>-0.237417681606972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74815"/>
        <c:axId val="1123766048"/>
      </c:scatterChart>
      <c:valAx>
        <c:axId val="1126874815"/>
        <c:scaling>
          <c:orientation val="minMax"/>
          <c:max val="12"/>
          <c:min val="6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23766048"/>
        <c:crosses val="autoZero"/>
        <c:crossBetween val="midCat"/>
      </c:valAx>
      <c:valAx>
        <c:axId val="112376604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26874815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19fa3f83-e4f8-4008-ae0b-74bb5013b583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"ln of mr"</c:f>
              <c:strCache>
                <c:ptCount val="1"/>
                <c:pt idx="0">
                  <c:v>ln of mr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7.21375932427858</c:v>
                </c:pt>
                <c:pt idx="1">
                  <c:v>9.47101867755182</c:v>
                </c:pt>
                <c:pt idx="2">
                  <c:v>9.51092218387254</c:v>
                </c:pt>
                <c:pt idx="3">
                  <c:v>8.71913843792937</c:v>
                </c:pt>
                <c:pt idx="4">
                  <c:v>9.81423646927586</c:v>
                </c:pt>
                <c:pt idx="5">
                  <c:v>9.53514314159039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9.78035561195981</c:v>
                </c:pt>
                <c:pt idx="9">
                  <c:v>10.5623434503127</c:v>
                </c:pt>
                <c:pt idx="10">
                  <c:v>8.50222593883043</c:v>
                </c:pt>
                <c:pt idx="11">
                  <c:v>9.35408117080185</c:v>
                </c:pt>
                <c:pt idx="12">
                  <c:v>9.83626805412181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8.77669036508873</c:v>
                </c:pt>
                <c:pt idx="16">
                  <c:v>9.40449686876996</c:v>
                </c:pt>
                <c:pt idx="17">
                  <c:v>9.70209998907439</c:v>
                </c:pt>
                <c:pt idx="18">
                  <c:v>9.59151797875866</c:v>
                </c:pt>
                <c:pt idx="19">
                  <c:v>9.93268002555139</c:v>
                </c:pt>
                <c:pt idx="20">
                  <c:v>7.44130044816981</c:v>
                </c:pt>
                <c:pt idx="21">
                  <c:v>6.57539440909815</c:v>
                </c:pt>
                <c:pt idx="22">
                  <c:v>8.28001328982963</c:v>
                </c:pt>
                <c:pt idx="23">
                  <c:v>7.94172763692645</c:v>
                </c:pt>
                <c:pt idx="24">
                  <c:v>10.7261189312415</c:v>
                </c:pt>
                <c:pt idx="25">
                  <c:v>8.88222053673324</c:v>
                </c:pt>
                <c:pt idx="26">
                  <c:v>6.3908998457325</c:v>
                </c:pt>
                <c:pt idx="27">
                  <c:v>7.23961941459566</c:v>
                </c:pt>
                <c:pt idx="28">
                  <c:v>10.0319124290724</c:v>
                </c:pt>
                <c:pt idx="29">
                  <c:v>9.86465212515075</c:v>
                </c:pt>
                <c:pt idx="30">
                  <c:v>9.57976122065603</c:v>
                </c:pt>
                <c:pt idx="31">
                  <c:v>7.54981877476385</c:v>
                </c:pt>
                <c:pt idx="32">
                  <c:v>8.33986084777372</c:v>
                </c:pt>
                <c:pt idx="33">
                  <c:v>9.64839012056856</c:v>
                </c:pt>
                <c:pt idx="34">
                  <c:v>8.29697341171315</c:v>
                </c:pt>
                <c:pt idx="35">
                  <c:v>10.2031013579035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6.73835626530249</c:v>
                </c:pt>
                <c:pt idx="40">
                  <c:v>10.8334776185642</c:v>
                </c:pt>
                <c:pt idx="41">
                  <c:v>8.19507433442204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9.2226716285511</c:v>
                </c:pt>
                <c:pt idx="45">
                  <c:v>9.48838157018816</c:v>
                </c:pt>
                <c:pt idx="46">
                  <c:v>9.12901154594021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7.73604898463765</c:v>
                </c:pt>
                <c:pt idx="51">
                  <c:v>10.6140193658689</c:v>
                </c:pt>
                <c:pt idx="52">
                  <c:v>10.5730003791025</c:v>
                </c:pt>
                <c:pt idx="53">
                  <c:v>9.66274637986235</c:v>
                </c:pt>
                <c:pt idx="54">
                  <c:v>7.60615474212551</c:v>
                </c:pt>
                <c:pt idx="55">
                  <c:v>9.57222684228972</c:v>
                </c:pt>
                <c:pt idx="56">
                  <c:v>10.7503808954029</c:v>
                </c:pt>
                <c:pt idx="57">
                  <c:v>8.3528869244055</c:v>
                </c:pt>
                <c:pt idx="58">
                  <c:v>10.1379233458191</c:v>
                </c:pt>
                <c:pt idx="59">
                  <c:v>8.98336837651297</c:v>
                </c:pt>
                <c:pt idx="60">
                  <c:v>7.50067684877669</c:v>
                </c:pt>
                <c:pt idx="61">
                  <c:v>7.39350158939865</c:v>
                </c:pt>
                <c:pt idx="62">
                  <c:v>7.34369928371451</c:v>
                </c:pt>
                <c:pt idx="63">
                  <c:v>8.55382021694486</c:v>
                </c:pt>
                <c:pt idx="64">
                  <c:v>10.2905121752115</c:v>
                </c:pt>
                <c:pt idx="65">
                  <c:v>10.6488854265309</c:v>
                </c:pt>
                <c:pt idx="66">
                  <c:v>8.95745810098626</c:v>
                </c:pt>
                <c:pt idx="67">
                  <c:v>9.45733098826221</c:v>
                </c:pt>
                <c:pt idx="68">
                  <c:v>9.82406905833415</c:v>
                </c:pt>
                <c:pt idx="69">
                  <c:v>9.47822322712597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8.92021110759133</c:v>
                </c:pt>
                <c:pt idx="74">
                  <c:v>10.552389960465</c:v>
                </c:pt>
                <c:pt idx="75">
                  <c:v>9.1216707845516</c:v>
                </c:pt>
                <c:pt idx="76">
                  <c:v>10.1845926817343</c:v>
                </c:pt>
                <c:pt idx="77">
                  <c:v>8.1326841040138</c:v>
                </c:pt>
                <c:pt idx="78">
                  <c:v>11.1779213740954</c:v>
                </c:pt>
                <c:pt idx="79">
                  <c:v>8.57637507887413</c:v>
                </c:pt>
                <c:pt idx="80">
                  <c:v>8.87740851680199</c:v>
                </c:pt>
                <c:pt idx="81">
                  <c:v>10.2117184076644</c:v>
                </c:pt>
                <c:pt idx="82">
                  <c:v>9.24388723075577</c:v>
                </c:pt>
                <c:pt idx="83">
                  <c:v>7.74628263353455</c:v>
                </c:pt>
                <c:pt idx="84">
                  <c:v>6.69853263070257</c:v>
                </c:pt>
                <c:pt idx="85">
                  <c:v>9.45369462417596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</c:v>
                </c:pt>
                <c:pt idx="92">
                  <c:v>10.4486085104353</c:v>
                </c:pt>
                <c:pt idx="93">
                  <c:v>8.21076753708166</c:v>
                </c:pt>
                <c:pt idx="94">
                  <c:v>9.93513611146193</c:v>
                </c:pt>
                <c:pt idx="95">
                  <c:v>9.69495271001426</c:v>
                </c:pt>
                <c:pt idx="96">
                  <c:v>8.80610515723901</c:v>
                </c:pt>
                <c:pt idx="97">
                  <c:v>9.50620681094301</c:v>
                </c:pt>
                <c:pt idx="98">
                  <c:v>9.94950267937248</c:v>
                </c:pt>
                <c:pt idx="99">
                  <c:v>9.03600210376473</c:v>
                </c:pt>
                <c:pt idx="100">
                  <c:v>6.99194568076006</c:v>
                </c:pt>
                <c:pt idx="101">
                  <c:v>8.55206457531924</c:v>
                </c:pt>
                <c:pt idx="102">
                  <c:v>8.98460947637163</c:v>
                </c:pt>
                <c:pt idx="103">
                  <c:v>8.0108633796586</c:v>
                </c:pt>
                <c:pt idx="104">
                  <c:v>10.8131537304252</c:v>
                </c:pt>
                <c:pt idx="105">
                  <c:v>10.5519019765047</c:v>
                </c:pt>
                <c:pt idx="106">
                  <c:v>8.53559116598285</c:v>
                </c:pt>
                <c:pt idx="107">
                  <c:v>6.91544657498788</c:v>
                </c:pt>
                <c:pt idx="108">
                  <c:v>8.53119327135079</c:v>
                </c:pt>
                <c:pt idx="109">
                  <c:v>7.35809623363786</c:v>
                </c:pt>
                <c:pt idx="110">
                  <c:v>9.55044849075972</c:v>
                </c:pt>
                <c:pt idx="111">
                  <c:v>11.3892450488999</c:v>
                </c:pt>
                <c:pt idx="112">
                  <c:v>10.778719803596</c:v>
                </c:pt>
                <c:pt idx="113">
                  <c:v>8.61825461922441</c:v>
                </c:pt>
                <c:pt idx="114">
                  <c:v>8.47119155568498</c:v>
                </c:pt>
                <c:pt idx="115">
                  <c:v>10.0671791441968</c:v>
                </c:pt>
                <c:pt idx="116">
                  <c:v>9.0782674581114</c:v>
                </c:pt>
                <c:pt idx="117">
                  <c:v>9.45430305338035</c:v>
                </c:pt>
                <c:pt idx="118">
                  <c:v>9.03248873021048</c:v>
                </c:pt>
                <c:pt idx="119">
                  <c:v>10.3880226492261</c:v>
                </c:pt>
                <c:pt idx="120">
                  <c:v>10.2747772438848</c:v>
                </c:pt>
                <c:pt idx="121">
                  <c:v>11.9128493152948</c:v>
                </c:pt>
                <c:pt idx="122">
                  <c:v>10.173434686549</c:v>
                </c:pt>
                <c:pt idx="123">
                  <c:v>10.1439642924342</c:v>
                </c:pt>
                <c:pt idx="124">
                  <c:v>7.69533325279937</c:v>
                </c:pt>
                <c:pt idx="125">
                  <c:v>9.25456441296825</c:v>
                </c:pt>
                <c:pt idx="126">
                  <c:v>8.22994910303543</c:v>
                </c:pt>
                <c:pt idx="127">
                  <c:v>10.8877529577093</c:v>
                </c:pt>
                <c:pt idx="128">
                  <c:v>7.88633760955323</c:v>
                </c:pt>
                <c:pt idx="129">
                  <c:v>9.74669841169653</c:v>
                </c:pt>
                <c:pt idx="130">
                  <c:v>10.3435276632787</c:v>
                </c:pt>
                <c:pt idx="131">
                  <c:v>7.43277855737364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9.34276126071946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9.278511132289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7.82194829218214</c:v>
                </c:pt>
                <c:pt idx="142">
                  <c:v>8.61387432194711</c:v>
                </c:pt>
                <c:pt idx="143">
                  <c:v>8.02529680711834</c:v>
                </c:pt>
                <c:pt idx="144">
                  <c:v>9.70632066711166</c:v>
                </c:pt>
                <c:pt idx="145">
                  <c:v>7.36934164475116</c:v>
                </c:pt>
                <c:pt idx="146">
                  <c:v>10.1570829441079</c:v>
                </c:pt>
                <c:pt idx="147">
                  <c:v>9.2977875373296</c:v>
                </c:pt>
                <c:pt idx="148">
                  <c:v>10.2169100299155</c:v>
                </c:pt>
                <c:pt idx="149">
                  <c:v>9.7546716590644</c:v>
                </c:pt>
                <c:pt idx="150">
                  <c:v>7.66012741993637</c:v>
                </c:pt>
                <c:pt idx="151">
                  <c:v>8.95533193495274</c:v>
                </c:pt>
                <c:pt idx="152">
                  <c:v>11.254202273743</c:v>
                </c:pt>
                <c:pt idx="153">
                  <c:v>10.5559827762019</c:v>
                </c:pt>
                <c:pt idx="154">
                  <c:v>10.9765677367558</c:v>
                </c:pt>
                <c:pt idx="155">
                  <c:v>9.91254342407387</c:v>
                </c:pt>
                <c:pt idx="156">
                  <c:v>9.43822474780213</c:v>
                </c:pt>
                <c:pt idx="157">
                  <c:v>8.56924950163316</c:v>
                </c:pt>
                <c:pt idx="158">
                  <c:v>8.99347196569152</c:v>
                </c:pt>
                <c:pt idx="159">
                  <c:v>9.72177081280345</c:v>
                </c:pt>
                <c:pt idx="160">
                  <c:v>7.58035249806126</c:v>
                </c:pt>
                <c:pt idx="161">
                  <c:v>8.11445079336677</c:v>
                </c:pt>
                <c:pt idx="162">
                  <c:v>7.44045749553736</c:v>
                </c:pt>
              </c:numCache>
            </c:numRef>
          </c:xVal>
          <c:yVal>
            <c:numRef>
              <c:f>'Child Mortality 2022 '!$D$2:$D$164</c:f>
              <c:numCache>
                <c:formatCode>General</c:formatCode>
                <c:ptCount val="163"/>
                <c:pt idx="0">
                  <c:v>1.75231985211705</c:v>
                </c:pt>
                <c:pt idx="1">
                  <c:v>-0.0578386263084748</c:v>
                </c:pt>
                <c:pt idx="2">
                  <c:v>0.7771550933298</c:v>
                </c:pt>
                <c:pt idx="3">
                  <c:v>1.90022201860049</c:v>
                </c:pt>
                <c:pt idx="4">
                  <c:v>-0.0581335832807954</c:v>
                </c:pt>
                <c:pt idx="5">
                  <c:v>0.0278930467087776</c:v>
                </c:pt>
                <c:pt idx="6">
                  <c:v>-0.979285911243219</c:v>
                </c:pt>
                <c:pt idx="7">
                  <c:v>-1.13846871824626</c:v>
                </c:pt>
                <c:pt idx="8">
                  <c:v>0.591551125974583</c:v>
                </c:pt>
                <c:pt idx="9">
                  <c:v>-0.427911289315994</c:v>
                </c:pt>
                <c:pt idx="10">
                  <c:v>1.05692735247632</c:v>
                </c:pt>
                <c:pt idx="11">
                  <c:v>0.0835456114898976</c:v>
                </c:pt>
                <c:pt idx="12">
                  <c:v>-1.35703890585426</c:v>
                </c:pt>
                <c:pt idx="13">
                  <c:v>-0.995674635773228</c:v>
                </c:pt>
                <c:pt idx="14">
                  <c:v>2.08909034192871</c:v>
                </c:pt>
                <c:pt idx="15">
                  <c:v>0.871751670947476</c:v>
                </c:pt>
                <c:pt idx="16">
                  <c:v>-0.50559831000759</c:v>
                </c:pt>
                <c:pt idx="17">
                  <c:v>1.35415833619114</c:v>
                </c:pt>
                <c:pt idx="18">
                  <c:v>0.338250939505201</c:v>
                </c:pt>
                <c:pt idx="19">
                  <c:v>-0.494540941895767</c:v>
                </c:pt>
                <c:pt idx="20">
                  <c:v>2.06409188617209</c:v>
                </c:pt>
                <c:pt idx="21">
                  <c:v>1.6192519171636</c:v>
                </c:pt>
                <c:pt idx="22">
                  <c:v>0.862744628131885</c:v>
                </c:pt>
                <c:pt idx="23">
                  <c:v>1.9435380521424</c:v>
                </c:pt>
                <c:pt idx="24">
                  <c:v>-0.705023789095284</c:v>
                </c:pt>
                <c:pt idx="25">
                  <c:v>0.205943433749841</c:v>
                </c:pt>
                <c:pt idx="26">
                  <c:v>2.26987459035846</c:v>
                </c:pt>
                <c:pt idx="27">
                  <c:v>2.3307476782597</c:v>
                </c:pt>
                <c:pt idx="28">
                  <c:v>-0.463570128662442</c:v>
                </c:pt>
                <c:pt idx="29">
                  <c:v>-0.416090912542255</c:v>
                </c:pt>
                <c:pt idx="30">
                  <c:v>0.212863209213319</c:v>
                </c:pt>
                <c:pt idx="31">
                  <c:v>1.5721066930626</c:v>
                </c:pt>
                <c:pt idx="32">
                  <c:v>1.42660520102288</c:v>
                </c:pt>
                <c:pt idx="33">
                  <c:v>-0.255096786674098</c:v>
                </c:pt>
                <c:pt idx="34">
                  <c:v>1.93692168788572</c:v>
                </c:pt>
                <c:pt idx="35">
                  <c:v>-0.77704218213201</c:v>
                </c:pt>
                <c:pt idx="36">
                  <c:v>-0.228234236894415</c:v>
                </c:pt>
                <c:pt idx="37">
                  <c:v>-1.04929043729794</c:v>
                </c:pt>
                <c:pt idx="38">
                  <c:v>-1.33495765167479</c:v>
                </c:pt>
                <c:pt idx="39">
                  <c:v>2.0222096354335</c:v>
                </c:pt>
                <c:pt idx="40">
                  <c:v>-1.04451849932972</c:v>
                </c:pt>
                <c:pt idx="41">
                  <c:v>1.64647907902353</c:v>
                </c:pt>
                <c:pt idx="42">
                  <c:v>1.16940285000863</c:v>
                </c:pt>
                <c:pt idx="43">
                  <c:v>1.17521409862178</c:v>
                </c:pt>
                <c:pt idx="44">
                  <c:v>0.194862505993489</c:v>
                </c:pt>
                <c:pt idx="45">
                  <c:v>0.591923153380742</c:v>
                </c:pt>
                <c:pt idx="46">
                  <c:v>0.171717111221058</c:v>
                </c:pt>
                <c:pt idx="47">
                  <c:v>1.99363403066178</c:v>
                </c:pt>
                <c:pt idx="48">
                  <c:v>-1.67099102766717</c:v>
                </c:pt>
                <c:pt idx="49">
                  <c:v>1.61015645422111</c:v>
                </c:pt>
                <c:pt idx="50">
                  <c:v>1.53087619089236</c:v>
                </c:pt>
                <c:pt idx="51">
                  <c:v>-1.46448788625249</c:v>
                </c:pt>
                <c:pt idx="52">
                  <c:v>-0.899303878877686</c:v>
                </c:pt>
                <c:pt idx="53">
                  <c:v>1.3563483209114</c:v>
                </c:pt>
                <c:pt idx="54">
                  <c:v>1.51707259227109</c:v>
                </c:pt>
                <c:pt idx="55">
                  <c:v>-0.0693322862244743</c:v>
                </c:pt>
                <c:pt idx="56">
                  <c:v>-1.02952830133233</c:v>
                </c:pt>
                <c:pt idx="57">
                  <c:v>1.44325085179695</c:v>
                </c:pt>
                <c:pt idx="58">
                  <c:v>-0.944292137487647</c:v>
                </c:pt>
                <c:pt idx="59">
                  <c:v>0.792311876707784</c:v>
                </c:pt>
                <c:pt idx="60">
                  <c:v>2.26136645732209</c:v>
                </c:pt>
                <c:pt idx="61">
                  <c:v>1.97278629933614</c:v>
                </c:pt>
                <c:pt idx="62">
                  <c:v>1.73149123077452</c:v>
                </c:pt>
                <c:pt idx="63">
                  <c:v>0.470318892045196</c:v>
                </c:pt>
                <c:pt idx="64">
                  <c:v>-0.918976159409174</c:v>
                </c:pt>
                <c:pt idx="65">
                  <c:v>-1.34012301353537</c:v>
                </c:pt>
                <c:pt idx="66">
                  <c:v>1.06694062824625</c:v>
                </c:pt>
                <c:pt idx="67">
                  <c:v>0.754311327394814</c:v>
                </c:pt>
                <c:pt idx="68">
                  <c:v>0.184421018048719</c:v>
                </c:pt>
                <c:pt idx="69">
                  <c:v>0.855218197259758</c:v>
                </c:pt>
                <c:pt idx="70">
                  <c:v>-1.16306098983961</c:v>
                </c:pt>
                <c:pt idx="71">
                  <c:v>-1.07883613231052</c:v>
                </c:pt>
                <c:pt idx="72">
                  <c:v>-1.33950749745574</c:v>
                </c:pt>
                <c:pt idx="73">
                  <c:v>0.629835746243301</c:v>
                </c:pt>
                <c:pt idx="74">
                  <c:v>-1.48010494587912</c:v>
                </c:pt>
                <c:pt idx="75">
                  <c:v>0.346160015330244</c:v>
                </c:pt>
                <c:pt idx="76">
                  <c:v>-0.0266860769708426</c:v>
                </c:pt>
                <c:pt idx="77">
                  <c:v>1.41338409830998</c:v>
                </c:pt>
                <c:pt idx="78">
                  <c:v>-0.149737827464833</c:v>
                </c:pt>
                <c:pt idx="79">
                  <c:v>0.545450793566915</c:v>
                </c:pt>
                <c:pt idx="80">
                  <c:v>1.39575935144212</c:v>
                </c:pt>
                <c:pt idx="81">
                  <c:v>-1.13703248232264</c:v>
                </c:pt>
                <c:pt idx="82">
                  <c:v>0.551118934557629</c:v>
                </c:pt>
                <c:pt idx="83">
                  <c:v>1.97668960682585</c:v>
                </c:pt>
                <c:pt idx="84">
                  <c:v>1.99064092859791</c:v>
                </c:pt>
                <c:pt idx="85">
                  <c:v>0.0331591094669936</c:v>
                </c:pt>
                <c:pt idx="86">
                  <c:v>-1.04019597631433</c:v>
                </c:pt>
                <c:pt idx="87">
                  <c:v>-1.3268735506525</c:v>
                </c:pt>
                <c:pt idx="88">
                  <c:v>1.88345439459549</c:v>
                </c:pt>
                <c:pt idx="89">
                  <c:v>1.38862589099051</c:v>
                </c:pt>
                <c:pt idx="90">
                  <c:v>-0.24319568323408</c:v>
                </c:pt>
                <c:pt idx="91">
                  <c:v>2.23804881185397</c:v>
                </c:pt>
                <c:pt idx="92">
                  <c:v>-0.574566241091268</c:v>
                </c:pt>
                <c:pt idx="93">
                  <c:v>1.36557692951782</c:v>
                </c:pt>
                <c:pt idx="94">
                  <c:v>0.402888524900043</c:v>
                </c:pt>
                <c:pt idx="95">
                  <c:v>0.249527143149068</c:v>
                </c:pt>
                <c:pt idx="96">
                  <c:v>0.347646711821823</c:v>
                </c:pt>
                <c:pt idx="97">
                  <c:v>0.293496734490874</c:v>
                </c:pt>
                <c:pt idx="98">
                  <c:v>-1.30085851796546</c:v>
                </c:pt>
                <c:pt idx="99">
                  <c:v>0.545918231852293</c:v>
                </c:pt>
                <c:pt idx="100">
                  <c:v>1.89030909333201</c:v>
                </c:pt>
                <c:pt idx="101">
                  <c:v>1.38847024217284</c:v>
                </c:pt>
                <c:pt idx="102">
                  <c:v>1.3317353453274</c:v>
                </c:pt>
                <c:pt idx="103">
                  <c:v>1.00587377928297</c:v>
                </c:pt>
                <c:pt idx="104">
                  <c:v>-0.938448870209512</c:v>
                </c:pt>
                <c:pt idx="105">
                  <c:v>-0.770592530954872</c:v>
                </c:pt>
                <c:pt idx="106">
                  <c:v>0.419014433352393</c:v>
                </c:pt>
                <c:pt idx="107">
                  <c:v>2.46252785201234</c:v>
                </c:pt>
                <c:pt idx="108">
                  <c:v>2.37185729879687</c:v>
                </c:pt>
                <c:pt idx="109">
                  <c:v>0.531797802164691</c:v>
                </c:pt>
                <c:pt idx="110">
                  <c:v>-0.766870149913681</c:v>
                </c:pt>
                <c:pt idx="111">
                  <c:v>-1.52901698398737</c:v>
                </c:pt>
                <c:pt idx="112">
                  <c:v>0.0509724479218276</c:v>
                </c:pt>
                <c:pt idx="113">
                  <c:v>1.80763117796305</c:v>
                </c:pt>
                <c:pt idx="114">
                  <c:v>0.360124726590012</c:v>
                </c:pt>
                <c:pt idx="115">
                  <c:v>0.282285964613886</c:v>
                </c:pt>
                <c:pt idx="116">
                  <c:v>0.556531837444789</c:v>
                </c:pt>
                <c:pt idx="117">
                  <c:v>0.410396594980178</c:v>
                </c:pt>
                <c:pt idx="118">
                  <c:v>1.01155756528449</c:v>
                </c:pt>
                <c:pt idx="119">
                  <c:v>-0.811871303900464</c:v>
                </c:pt>
                <c:pt idx="120">
                  <c:v>-1.15187373965847</c:v>
                </c:pt>
                <c:pt idx="121">
                  <c:v>-0.645087568893307</c:v>
                </c:pt>
                <c:pt idx="122">
                  <c:v>-0.392634523231258</c:v>
                </c:pt>
                <c:pt idx="123">
                  <c:v>-0.744015996630113</c:v>
                </c:pt>
                <c:pt idx="124">
                  <c:v>1.33564212436887</c:v>
                </c:pt>
                <c:pt idx="125">
                  <c:v>0.548187302292402</c:v>
                </c:pt>
                <c:pt idx="126">
                  <c:v>0.368504952634662</c:v>
                </c:pt>
                <c:pt idx="127">
                  <c:v>-0.441451671566185</c:v>
                </c:pt>
                <c:pt idx="128">
                  <c:v>1.307404686365</c:v>
                </c:pt>
                <c:pt idx="129">
                  <c:v>-0.677525162197192</c:v>
                </c:pt>
                <c:pt idx="130">
                  <c:v>0.372622306104024</c:v>
                </c:pt>
                <c:pt idx="131">
                  <c:v>2.31101560614282</c:v>
                </c:pt>
                <c:pt idx="132">
                  <c:v>-1.53611556666113</c:v>
                </c:pt>
                <c:pt idx="133">
                  <c:v>-0.531627898543265</c:v>
                </c:pt>
                <c:pt idx="134">
                  <c:v>-1.46140556865367</c:v>
                </c:pt>
                <c:pt idx="135">
                  <c:v>1.23952006707598</c:v>
                </c:pt>
                <c:pt idx="136">
                  <c:v>-1.28253614846418</c:v>
                </c:pt>
                <c:pt idx="137">
                  <c:v>-1.20067185844738</c:v>
                </c:pt>
                <c:pt idx="138">
                  <c:v>-0.43188835763711</c:v>
                </c:pt>
                <c:pt idx="139">
                  <c:v>-1.39205854213733</c:v>
                </c:pt>
                <c:pt idx="140">
                  <c:v>-0.910378394238307</c:v>
                </c:pt>
                <c:pt idx="141">
                  <c:v>0.762636815306262</c:v>
                </c:pt>
                <c:pt idx="142">
                  <c:v>1.1095211039227</c:v>
                </c:pt>
                <c:pt idx="143">
                  <c:v>1.39899452158511</c:v>
                </c:pt>
                <c:pt idx="144">
                  <c:v>-0.206810908043312</c:v>
                </c:pt>
                <c:pt idx="145">
                  <c:v>1.79806827678603</c:v>
                </c:pt>
                <c:pt idx="146">
                  <c:v>0.434107050032266</c:v>
                </c:pt>
                <c:pt idx="147">
                  <c:v>0.136435633730662</c:v>
                </c:pt>
                <c:pt idx="148">
                  <c:v>-0.0376417443808315</c:v>
                </c:pt>
                <c:pt idx="149">
                  <c:v>1.39600268249311</c:v>
                </c:pt>
                <c:pt idx="150">
                  <c:v>1.39944649143131</c:v>
                </c:pt>
                <c:pt idx="151">
                  <c:v>-0.160591670208554</c:v>
                </c:pt>
                <c:pt idx="152">
                  <c:v>-0.633860111692294</c:v>
                </c:pt>
                <c:pt idx="153">
                  <c:v>-0.893004620137661</c:v>
                </c:pt>
                <c:pt idx="154">
                  <c:v>-0.469756843699794</c:v>
                </c:pt>
                <c:pt idx="155">
                  <c:v>-0.411868918805111</c:v>
                </c:pt>
                <c:pt idx="156">
                  <c:v>0.287948112060106</c:v>
                </c:pt>
                <c:pt idx="157">
                  <c:v>0.884317843269519</c:v>
                </c:pt>
                <c:pt idx="158">
                  <c:v>0.710350009739121</c:v>
                </c:pt>
                <c:pt idx="159">
                  <c:v>1.311523696357</c:v>
                </c:pt>
                <c:pt idx="160">
                  <c:v>1.41858980369259</c:v>
                </c:pt>
                <c:pt idx="161">
                  <c:v>1.71478963405326</c:v>
                </c:pt>
                <c:pt idx="162">
                  <c:v>1.5629554065719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ln of mr"</c:f>
              <c:strCache>
                <c:ptCount val="1"/>
                <c:pt idx="0">
                  <c:v>Predicted ln of mr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7.21375932427858</c:v>
                </c:pt>
                <c:pt idx="1">
                  <c:v>9.47101867755182</c:v>
                </c:pt>
                <c:pt idx="2">
                  <c:v>9.51092218387254</c:v>
                </c:pt>
                <c:pt idx="3">
                  <c:v>8.71913843792937</c:v>
                </c:pt>
                <c:pt idx="4">
                  <c:v>9.81423646927586</c:v>
                </c:pt>
                <c:pt idx="5">
                  <c:v>9.53514314159039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9.78035561195981</c:v>
                </c:pt>
                <c:pt idx="9">
                  <c:v>10.5623434503127</c:v>
                </c:pt>
                <c:pt idx="10">
                  <c:v>8.50222593883043</c:v>
                </c:pt>
                <c:pt idx="11">
                  <c:v>9.35408117080185</c:v>
                </c:pt>
                <c:pt idx="12">
                  <c:v>9.83626805412181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8.77669036508873</c:v>
                </c:pt>
                <c:pt idx="16">
                  <c:v>9.40449686876996</c:v>
                </c:pt>
                <c:pt idx="17">
                  <c:v>9.70209998907439</c:v>
                </c:pt>
                <c:pt idx="18">
                  <c:v>9.59151797875866</c:v>
                </c:pt>
                <c:pt idx="19">
                  <c:v>9.93268002555139</c:v>
                </c:pt>
                <c:pt idx="20">
                  <c:v>7.44130044816981</c:v>
                </c:pt>
                <c:pt idx="21">
                  <c:v>6.57539440909815</c:v>
                </c:pt>
                <c:pt idx="22">
                  <c:v>8.28001328982963</c:v>
                </c:pt>
                <c:pt idx="23">
                  <c:v>7.94172763692645</c:v>
                </c:pt>
                <c:pt idx="24">
                  <c:v>10.7261189312415</c:v>
                </c:pt>
                <c:pt idx="25">
                  <c:v>8.88222053673324</c:v>
                </c:pt>
                <c:pt idx="26">
                  <c:v>6.3908998457325</c:v>
                </c:pt>
                <c:pt idx="27">
                  <c:v>7.23961941459566</c:v>
                </c:pt>
                <c:pt idx="28">
                  <c:v>10.0319124290724</c:v>
                </c:pt>
                <c:pt idx="29">
                  <c:v>9.86465212515075</c:v>
                </c:pt>
                <c:pt idx="30">
                  <c:v>9.57976122065603</c:v>
                </c:pt>
                <c:pt idx="31">
                  <c:v>7.54981877476385</c:v>
                </c:pt>
                <c:pt idx="32">
                  <c:v>8.33986084777372</c:v>
                </c:pt>
                <c:pt idx="33">
                  <c:v>9.64839012056856</c:v>
                </c:pt>
                <c:pt idx="34">
                  <c:v>8.29697341171315</c:v>
                </c:pt>
                <c:pt idx="35">
                  <c:v>10.2031013579035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6.73835626530249</c:v>
                </c:pt>
                <c:pt idx="40">
                  <c:v>10.8334776185642</c:v>
                </c:pt>
                <c:pt idx="41">
                  <c:v>8.19507433442204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9.2226716285511</c:v>
                </c:pt>
                <c:pt idx="45">
                  <c:v>9.48838157018816</c:v>
                </c:pt>
                <c:pt idx="46">
                  <c:v>9.12901154594021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7.73604898463765</c:v>
                </c:pt>
                <c:pt idx="51">
                  <c:v>10.6140193658689</c:v>
                </c:pt>
                <c:pt idx="52">
                  <c:v>10.5730003791025</c:v>
                </c:pt>
                <c:pt idx="53">
                  <c:v>9.66274637986235</c:v>
                </c:pt>
                <c:pt idx="54">
                  <c:v>7.60615474212551</c:v>
                </c:pt>
                <c:pt idx="55">
                  <c:v>9.57222684228972</c:v>
                </c:pt>
                <c:pt idx="56">
                  <c:v>10.7503808954029</c:v>
                </c:pt>
                <c:pt idx="57">
                  <c:v>8.3528869244055</c:v>
                </c:pt>
                <c:pt idx="58">
                  <c:v>10.1379233458191</c:v>
                </c:pt>
                <c:pt idx="59">
                  <c:v>8.98336837651297</c:v>
                </c:pt>
                <c:pt idx="60">
                  <c:v>7.50067684877669</c:v>
                </c:pt>
                <c:pt idx="61">
                  <c:v>7.39350158939865</c:v>
                </c:pt>
                <c:pt idx="62">
                  <c:v>7.34369928371451</c:v>
                </c:pt>
                <c:pt idx="63">
                  <c:v>8.55382021694486</c:v>
                </c:pt>
                <c:pt idx="64">
                  <c:v>10.2905121752115</c:v>
                </c:pt>
                <c:pt idx="65">
                  <c:v>10.6488854265309</c:v>
                </c:pt>
                <c:pt idx="66">
                  <c:v>8.95745810098626</c:v>
                </c:pt>
                <c:pt idx="67">
                  <c:v>9.45733098826221</c:v>
                </c:pt>
                <c:pt idx="68">
                  <c:v>9.82406905833415</c:v>
                </c:pt>
                <c:pt idx="69">
                  <c:v>9.47822322712597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8.92021110759133</c:v>
                </c:pt>
                <c:pt idx="74">
                  <c:v>10.552389960465</c:v>
                </c:pt>
                <c:pt idx="75">
                  <c:v>9.1216707845516</c:v>
                </c:pt>
                <c:pt idx="76">
                  <c:v>10.1845926817343</c:v>
                </c:pt>
                <c:pt idx="77">
                  <c:v>8.1326841040138</c:v>
                </c:pt>
                <c:pt idx="78">
                  <c:v>11.1779213740954</c:v>
                </c:pt>
                <c:pt idx="79">
                  <c:v>8.57637507887413</c:v>
                </c:pt>
                <c:pt idx="80">
                  <c:v>8.87740851680199</c:v>
                </c:pt>
                <c:pt idx="81">
                  <c:v>10.2117184076644</c:v>
                </c:pt>
                <c:pt idx="82">
                  <c:v>9.24388723075577</c:v>
                </c:pt>
                <c:pt idx="83">
                  <c:v>7.74628263353455</c:v>
                </c:pt>
                <c:pt idx="84">
                  <c:v>6.69853263070257</c:v>
                </c:pt>
                <c:pt idx="85">
                  <c:v>9.45369462417596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</c:v>
                </c:pt>
                <c:pt idx="92">
                  <c:v>10.4486085104353</c:v>
                </c:pt>
                <c:pt idx="93">
                  <c:v>8.21076753708166</c:v>
                </c:pt>
                <c:pt idx="94">
                  <c:v>9.93513611146193</c:v>
                </c:pt>
                <c:pt idx="95">
                  <c:v>9.69495271001426</c:v>
                </c:pt>
                <c:pt idx="96">
                  <c:v>8.80610515723901</c:v>
                </c:pt>
                <c:pt idx="97">
                  <c:v>9.50620681094301</c:v>
                </c:pt>
                <c:pt idx="98">
                  <c:v>9.94950267937248</c:v>
                </c:pt>
                <c:pt idx="99">
                  <c:v>9.03600210376473</c:v>
                </c:pt>
                <c:pt idx="100">
                  <c:v>6.99194568076006</c:v>
                </c:pt>
                <c:pt idx="101">
                  <c:v>8.55206457531924</c:v>
                </c:pt>
                <c:pt idx="102">
                  <c:v>8.98460947637163</c:v>
                </c:pt>
                <c:pt idx="103">
                  <c:v>8.0108633796586</c:v>
                </c:pt>
                <c:pt idx="104">
                  <c:v>10.8131537304252</c:v>
                </c:pt>
                <c:pt idx="105">
                  <c:v>10.5519019765047</c:v>
                </c:pt>
                <c:pt idx="106">
                  <c:v>8.53559116598285</c:v>
                </c:pt>
                <c:pt idx="107">
                  <c:v>6.91544657498788</c:v>
                </c:pt>
                <c:pt idx="108">
                  <c:v>8.53119327135079</c:v>
                </c:pt>
                <c:pt idx="109">
                  <c:v>7.35809623363786</c:v>
                </c:pt>
                <c:pt idx="110">
                  <c:v>9.55044849075972</c:v>
                </c:pt>
                <c:pt idx="111">
                  <c:v>11.3892450488999</c:v>
                </c:pt>
                <c:pt idx="112">
                  <c:v>10.778719803596</c:v>
                </c:pt>
                <c:pt idx="113">
                  <c:v>8.61825461922441</c:v>
                </c:pt>
                <c:pt idx="114">
                  <c:v>8.47119155568498</c:v>
                </c:pt>
                <c:pt idx="115">
                  <c:v>10.0671791441968</c:v>
                </c:pt>
                <c:pt idx="116">
                  <c:v>9.0782674581114</c:v>
                </c:pt>
                <c:pt idx="117">
                  <c:v>9.45430305338035</c:v>
                </c:pt>
                <c:pt idx="118">
                  <c:v>9.03248873021048</c:v>
                </c:pt>
                <c:pt idx="119">
                  <c:v>10.3880226492261</c:v>
                </c:pt>
                <c:pt idx="120">
                  <c:v>10.2747772438848</c:v>
                </c:pt>
                <c:pt idx="121">
                  <c:v>11.9128493152948</c:v>
                </c:pt>
                <c:pt idx="122">
                  <c:v>10.173434686549</c:v>
                </c:pt>
                <c:pt idx="123">
                  <c:v>10.1439642924342</c:v>
                </c:pt>
                <c:pt idx="124">
                  <c:v>7.69533325279937</c:v>
                </c:pt>
                <c:pt idx="125">
                  <c:v>9.25456441296825</c:v>
                </c:pt>
                <c:pt idx="126">
                  <c:v>8.22994910303543</c:v>
                </c:pt>
                <c:pt idx="127">
                  <c:v>10.8877529577093</c:v>
                </c:pt>
                <c:pt idx="128">
                  <c:v>7.88633760955323</c:v>
                </c:pt>
                <c:pt idx="129">
                  <c:v>9.74669841169653</c:v>
                </c:pt>
                <c:pt idx="130">
                  <c:v>10.3435276632787</c:v>
                </c:pt>
                <c:pt idx="131">
                  <c:v>7.43277855737364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9.34276126071946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9.278511132289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7.82194829218214</c:v>
                </c:pt>
                <c:pt idx="142">
                  <c:v>8.61387432194711</c:v>
                </c:pt>
                <c:pt idx="143">
                  <c:v>8.02529680711834</c:v>
                </c:pt>
                <c:pt idx="144">
                  <c:v>9.70632066711166</c:v>
                </c:pt>
                <c:pt idx="145">
                  <c:v>7.36934164475116</c:v>
                </c:pt>
                <c:pt idx="146">
                  <c:v>10.1570829441079</c:v>
                </c:pt>
                <c:pt idx="147">
                  <c:v>9.2977875373296</c:v>
                </c:pt>
                <c:pt idx="148">
                  <c:v>10.2169100299155</c:v>
                </c:pt>
                <c:pt idx="149">
                  <c:v>9.7546716590644</c:v>
                </c:pt>
                <c:pt idx="150">
                  <c:v>7.66012741993637</c:v>
                </c:pt>
                <c:pt idx="151">
                  <c:v>8.95533193495274</c:v>
                </c:pt>
                <c:pt idx="152">
                  <c:v>11.254202273743</c:v>
                </c:pt>
                <c:pt idx="153">
                  <c:v>10.5559827762019</c:v>
                </c:pt>
                <c:pt idx="154">
                  <c:v>10.9765677367558</c:v>
                </c:pt>
                <c:pt idx="155">
                  <c:v>9.91254342407387</c:v>
                </c:pt>
                <c:pt idx="156">
                  <c:v>9.43822474780213</c:v>
                </c:pt>
                <c:pt idx="157">
                  <c:v>8.56924950163316</c:v>
                </c:pt>
                <c:pt idx="158">
                  <c:v>8.99347196569152</c:v>
                </c:pt>
                <c:pt idx="159">
                  <c:v>9.72177081280345</c:v>
                </c:pt>
                <c:pt idx="160">
                  <c:v>7.58035249806126</c:v>
                </c:pt>
                <c:pt idx="161">
                  <c:v>8.11445079336677</c:v>
                </c:pt>
                <c:pt idx="162">
                  <c:v>7.44045749553736</c:v>
                </c:pt>
              </c:numCache>
            </c:numRef>
          </c:xVal>
          <c:yVal>
            <c:numRef>
              <c:f>'Child Mortality 2022 '!$N$25:$N$187</c:f>
              <c:numCache>
                <c:formatCode>General</c:formatCode>
                <c:ptCount val="163"/>
                <c:pt idx="0">
                  <c:v>1.97850480514314</c:v>
                </c:pt>
                <c:pt idx="1">
                  <c:v>0.204827134963633</c:v>
                </c:pt>
                <c:pt idx="2">
                  <c:v>0.173472316112047</c:v>
                </c:pt>
                <c:pt idx="3">
                  <c:v>0.795629069058498</c:v>
                </c:pt>
                <c:pt idx="4">
                  <c:v>-0.0648617389827759</c:v>
                </c:pt>
                <c:pt idx="5">
                  <c:v>0.154440310865413</c:v>
                </c:pt>
                <c:pt idx="6">
                  <c:v>-0.886547195995004</c:v>
                </c:pt>
                <c:pt idx="7">
                  <c:v>-0.750827202032758</c:v>
                </c:pt>
                <c:pt idx="8">
                  <c:v>-0.0382393129948744</c:v>
                </c:pt>
                <c:pt idx="9">
                  <c:v>-0.652698774743097</c:v>
                </c:pt>
                <c:pt idx="10">
                  <c:v>0.966071537477874</c:v>
                </c:pt>
                <c:pt idx="11">
                  <c:v>0.29671265278334</c:v>
                </c:pt>
                <c:pt idx="12">
                  <c:v>-0.0821734094486697</c:v>
                </c:pt>
                <c:pt idx="13">
                  <c:v>-0.715590392147149</c:v>
                </c:pt>
                <c:pt idx="14">
                  <c:v>1.50619613330564</c:v>
                </c:pt>
                <c:pt idx="15">
                  <c:v>0.750406721023776</c:v>
                </c:pt>
                <c:pt idx="16">
                  <c:v>0.257097711069667</c:v>
                </c:pt>
                <c:pt idx="17">
                  <c:v>0.0232512953734494</c:v>
                </c:pt>
                <c:pt idx="18">
                  <c:v>0.110142880133597</c:v>
                </c:pt>
                <c:pt idx="19">
                  <c:v>-0.157930659325456</c:v>
                </c:pt>
                <c:pt idx="20">
                  <c:v>1.79971072465425</c:v>
                </c:pt>
                <c:pt idx="21">
                  <c:v>2.48011025594776</c:v>
                </c:pt>
                <c:pt idx="22">
                  <c:v>1.14067868352541</c:v>
                </c:pt>
                <c:pt idx="23">
                  <c:v>1.40649205044154</c:v>
                </c:pt>
                <c:pt idx="24">
                  <c:v>-0.781387980538266</c:v>
                </c:pt>
                <c:pt idx="25">
                  <c:v>0.667484699367449</c:v>
                </c:pt>
                <c:pt idx="26">
                  <c:v>2.62507981243078</c:v>
                </c:pt>
                <c:pt idx="27">
                  <c:v>1.95818482521806</c:v>
                </c:pt>
                <c:pt idx="28">
                  <c:v>-0.235904108866493</c:v>
                </c:pt>
                <c:pt idx="29">
                  <c:v>-0.104476647621022</c:v>
                </c:pt>
                <c:pt idx="30">
                  <c:v>0.11938094101043</c:v>
                </c:pt>
                <c:pt idx="31">
                  <c:v>1.71444071241309</c:v>
                </c:pt>
                <c:pt idx="32">
                  <c:v>1.09365250685402</c:v>
                </c:pt>
                <c:pt idx="33">
                  <c:v>0.0654546843189561</c:v>
                </c:pt>
                <c:pt idx="34">
                  <c:v>1.12735199626429</c:v>
                </c:pt>
                <c:pt idx="35">
                  <c:v>-0.370418550022482</c:v>
                </c:pt>
                <c:pt idx="36">
                  <c:v>0.620282977834323</c:v>
                </c:pt>
                <c:pt idx="37">
                  <c:v>-0.492516496067003</c:v>
                </c:pt>
                <c:pt idx="38">
                  <c:v>-0.510356550130846</c:v>
                </c:pt>
                <c:pt idx="39">
                  <c:v>2.35206036880409</c:v>
                </c:pt>
                <c:pt idx="40">
                  <c:v>-0.865746787658912</c:v>
                </c:pt>
                <c:pt idx="41">
                  <c:v>1.20742082740727</c:v>
                </c:pt>
                <c:pt idx="42">
                  <c:v>0.503026720579389</c:v>
                </c:pt>
                <c:pt idx="43">
                  <c:v>-0.0395970041589671</c:v>
                </c:pt>
                <c:pt idx="44">
                  <c:v>0.399969804160595</c:v>
                </c:pt>
                <c:pt idx="45">
                  <c:v>0.191183964136079</c:v>
                </c:pt>
                <c:pt idx="46">
                  <c:v>0.473564713346915</c:v>
                </c:pt>
                <c:pt idx="47">
                  <c:v>-0.234745721224609</c:v>
                </c:pt>
                <c:pt idx="48">
                  <c:v>-0.455356149091804</c:v>
                </c:pt>
                <c:pt idx="49">
                  <c:v>0.53528852597368</c:v>
                </c:pt>
                <c:pt idx="50">
                  <c:v>1.56810734390272</c:v>
                </c:pt>
                <c:pt idx="51">
                  <c:v>-0.693303952599688</c:v>
                </c:pt>
                <c:pt idx="52">
                  <c:v>-0.661072627131743</c:v>
                </c:pt>
                <c:pt idx="53">
                  <c:v>0.0541740237693444</c:v>
                </c:pt>
                <c:pt idx="54">
                  <c:v>1.67017382425403</c:v>
                </c:pt>
                <c:pt idx="55">
                  <c:v>0.125301199419203</c:v>
                </c:pt>
                <c:pt idx="56">
                  <c:v>-0.800452207254272</c:v>
                </c:pt>
                <c:pt idx="57">
                  <c:v>1.08341705862413</c:v>
                </c:pt>
                <c:pt idx="58">
                  <c:v>-0.319203883682442</c:v>
                </c:pt>
                <c:pt idx="59">
                  <c:v>0.588006165124561</c:v>
                </c:pt>
                <c:pt idx="60">
                  <c:v>1.75305476740267</c:v>
                </c:pt>
                <c:pt idx="61">
                  <c:v>1.83726944307956</c:v>
                </c:pt>
                <c:pt idx="62">
                  <c:v>1.87640240198715</c:v>
                </c:pt>
                <c:pt idx="63">
                  <c:v>0.92553050754798</c:v>
                </c:pt>
                <c:pt idx="64">
                  <c:v>-0.439102998961195</c:v>
                </c:pt>
                <c:pt idx="65">
                  <c:v>-0.720700517887417</c:v>
                </c:pt>
                <c:pt idx="66">
                  <c:v>0.608365578881462</c:v>
                </c:pt>
                <c:pt idx="67">
                  <c:v>0.215582455930244</c:v>
                </c:pt>
                <c:pt idx="68">
                  <c:v>-0.0725878532316555</c:v>
                </c:pt>
                <c:pt idx="69">
                  <c:v>0.199166044808067</c:v>
                </c:pt>
                <c:pt idx="70">
                  <c:v>-1.00160397768521</c:v>
                </c:pt>
                <c:pt idx="71">
                  <c:v>-0.610892671104116</c:v>
                </c:pt>
                <c:pt idx="72">
                  <c:v>-0.601735405693015</c:v>
                </c:pt>
                <c:pt idx="73">
                  <c:v>0.637633000177162</c:v>
                </c:pt>
                <c:pt idx="74">
                  <c:v>-0.64487766076361</c:v>
                </c:pt>
                <c:pt idx="75">
                  <c:v>0.479332834116115</c:v>
                </c:pt>
                <c:pt idx="76">
                  <c:v>-0.355875061442738</c:v>
                </c:pt>
                <c:pt idx="77">
                  <c:v>1.25644494966951</c:v>
                </c:pt>
                <c:pt idx="78">
                  <c:v>-1.13639898229155</c:v>
                </c:pt>
                <c:pt idx="79">
                  <c:v>0.907807663737441</c:v>
                </c:pt>
                <c:pt idx="80">
                  <c:v>0.671265821057403</c:v>
                </c:pt>
                <c:pt idx="81">
                  <c:v>-0.377189534810565</c:v>
                </c:pt>
                <c:pt idx="82">
                  <c:v>0.383299305117021</c:v>
                </c:pt>
                <c:pt idx="83">
                  <c:v>1.56006609046564</c:v>
                </c:pt>
                <c:pt idx="84">
                  <c:v>2.3833524271725</c:v>
                </c:pt>
                <c:pt idx="85">
                  <c:v>0.218439787220537</c:v>
                </c:pt>
                <c:pt idx="86">
                  <c:v>-0.47588590607487</c:v>
                </c:pt>
                <c:pt idx="87">
                  <c:v>-0.936769313173182</c:v>
                </c:pt>
                <c:pt idx="88">
                  <c:v>1.97325343072774</c:v>
                </c:pt>
                <c:pt idx="89">
                  <c:v>2.08223217754382</c:v>
                </c:pt>
                <c:pt idx="90">
                  <c:v>-0.359923674933968</c:v>
                </c:pt>
                <c:pt idx="91">
                  <c:v>1.82453623743508</c:v>
                </c:pt>
                <c:pt idx="92">
                  <c:v>-0.563329725109007</c:v>
                </c:pt>
                <c:pt idx="93">
                  <c:v>1.19508964220668</c:v>
                </c:pt>
                <c:pt idx="94">
                  <c:v>-0.159860568145744</c:v>
                </c:pt>
                <c:pt idx="95">
                  <c:v>0.0288673843058564</c:v>
                </c:pt>
                <c:pt idx="96">
                  <c:v>0.727293577230945</c:v>
                </c:pt>
                <c:pt idx="97">
                  <c:v>0.177177495873313</c:v>
                </c:pt>
                <c:pt idx="98">
                  <c:v>-0.171149328855991</c:v>
                </c:pt>
                <c:pt idx="99">
                  <c:v>0.546648371395897</c:v>
                </c:pt>
                <c:pt idx="100">
                  <c:v>2.15279842624585</c:v>
                </c:pt>
                <c:pt idx="101">
                  <c:v>0.92691003105895</c:v>
                </c:pt>
                <c:pt idx="102">
                  <c:v>0.587030951043563</c:v>
                </c:pt>
                <c:pt idx="103">
                  <c:v>1.35216753389121</c:v>
                </c:pt>
                <c:pt idx="104">
                  <c:v>-0.849776967216604</c:v>
                </c:pt>
                <c:pt idx="105">
                  <c:v>-0.64449421955533</c:v>
                </c:pt>
                <c:pt idx="106">
                  <c:v>0.939854276145058</c:v>
                </c:pt>
                <c:pt idx="107">
                  <c:v>2.21290882317479</c:v>
                </c:pt>
                <c:pt idx="108">
                  <c:v>0.943309992252019</c:v>
                </c:pt>
                <c:pt idx="109">
                  <c:v>1.86508976812401</c:v>
                </c:pt>
                <c:pt idx="110">
                  <c:v>0.142413887753431</c:v>
                </c:pt>
                <c:pt idx="111">
                  <c:v>-1.30244994255777</c:v>
                </c:pt>
                <c:pt idx="112">
                  <c:v>-0.822719958005452</c:v>
                </c:pt>
                <c:pt idx="113">
                  <c:v>0.874900144515537</c:v>
                </c:pt>
                <c:pt idx="114">
                  <c:v>0.990457300820962</c:v>
                </c:pt>
                <c:pt idx="115">
                  <c:v>-0.263615494811567</c:v>
                </c:pt>
                <c:pt idx="116">
                  <c:v>0.513437692650364</c:v>
                </c:pt>
                <c:pt idx="117">
                  <c:v>0.217961704233687</c:v>
                </c:pt>
                <c:pt idx="118">
                  <c:v>0.549409060906894</c:v>
                </c:pt>
                <c:pt idx="119">
                  <c:v>-0.515723414828578</c:v>
                </c:pt>
                <c:pt idx="120">
                  <c:v>-0.42673902479245</c:v>
                </c:pt>
                <c:pt idx="121">
                  <c:v>-1.71388037653455</c:v>
                </c:pt>
                <c:pt idx="122">
                  <c:v>-0.347107488112943</c:v>
                </c:pt>
                <c:pt idx="123">
                  <c:v>-0.323950654186383</c:v>
                </c:pt>
                <c:pt idx="124">
                  <c:v>1.60010038195653</c:v>
                </c:pt>
                <c:pt idx="125">
                  <c:v>0.374909538277315</c:v>
                </c:pt>
                <c:pt idx="126">
                  <c:v>1.18001741970733</c:v>
                </c:pt>
                <c:pt idx="127">
                  <c:v>-0.908394504211063</c:v>
                </c:pt>
                <c:pt idx="128">
                  <c:v>1.45001565111243</c:v>
                </c:pt>
                <c:pt idx="129">
                  <c:v>-0.0117926291163979</c:v>
                </c:pt>
                <c:pt idx="130">
                  <c:v>-0.480760767361689</c:v>
                </c:pt>
                <c:pt idx="131">
                  <c:v>1.80640693676252</c:v>
                </c:pt>
                <c:pt idx="132">
                  <c:v>-1.22743282782001</c:v>
                </c:pt>
                <c:pt idx="133">
                  <c:v>-0.385773223518431</c:v>
                </c:pt>
                <c:pt idx="134">
                  <c:v>-0.520677669706755</c:v>
                </c:pt>
                <c:pt idx="135">
                  <c:v>0.305607453335374</c:v>
                </c:pt>
                <c:pt idx="136">
                  <c:v>-0.705172428240509</c:v>
                </c:pt>
                <c:pt idx="137">
                  <c:v>-0.55478825494281</c:v>
                </c:pt>
                <c:pt idx="138">
                  <c:v>0.356093020241108</c:v>
                </c:pt>
                <c:pt idx="139">
                  <c:v>-0.808468598224238</c:v>
                </c:pt>
                <c:pt idx="140">
                  <c:v>-1.04060352039466</c:v>
                </c:pt>
                <c:pt idx="141">
                  <c:v>1.50061058795635</c:v>
                </c:pt>
                <c:pt idx="142">
                  <c:v>0.878342033219302</c:v>
                </c:pt>
                <c:pt idx="143">
                  <c:v>1.34082623721992</c:v>
                </c:pt>
                <c:pt idx="144">
                  <c:v>0.0199348300426614</c:v>
                </c:pt>
                <c:pt idx="145">
                  <c:v>1.85625350632949</c:v>
                </c:pt>
                <c:pt idx="146">
                  <c:v>-0.334258844737399</c:v>
                </c:pt>
                <c:pt idx="147">
                  <c:v>0.340946276411128</c:v>
                </c:pt>
                <c:pt idx="148">
                  <c:v>-0.381268935099863</c:v>
                </c:pt>
                <c:pt idx="149">
                  <c:v>-0.0180577358684024</c:v>
                </c:pt>
                <c:pt idx="150">
                  <c:v>1.62776392869015</c:v>
                </c:pt>
                <c:pt idx="151">
                  <c:v>0.610036247877155</c:v>
                </c:pt>
                <c:pt idx="152">
                  <c:v>-1.19633792026514</c:v>
                </c:pt>
                <c:pt idx="153">
                  <c:v>-0.647700773241343</c:v>
                </c:pt>
                <c:pt idx="154">
                  <c:v>-0.978182138559875</c:v>
                </c:pt>
                <c:pt idx="155">
                  <c:v>-0.142108002375469</c:v>
                </c:pt>
                <c:pt idx="156">
                  <c:v>0.230595490217144</c:v>
                </c:pt>
                <c:pt idx="157">
                  <c:v>0.913406700118055</c:v>
                </c:pt>
                <c:pt idx="158">
                  <c:v>0.580067108193122</c:v>
                </c:pt>
                <c:pt idx="159">
                  <c:v>0.00779463074530984</c:v>
                </c:pt>
                <c:pt idx="160">
                  <c:v>1.69044835055998</c:v>
                </c:pt>
                <c:pt idx="161">
                  <c:v>1.27077206538228</c:v>
                </c:pt>
                <c:pt idx="162">
                  <c:v>1.80037308817887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247520"/>
        <c:axId val="1129249440"/>
      </c:scatterChart>
      <c:valAx>
        <c:axId val="1129247520"/>
        <c:scaling>
          <c:orientation val="minMax"/>
          <c:max val="12"/>
          <c:min val="6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29249440"/>
        <c:crosses val="autoZero"/>
        <c:crossBetween val="midCat"/>
      </c:valAx>
      <c:valAx>
        <c:axId val="112924944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29247520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a4d40c6-5daa-4fb6-9387-188e56c8a1cf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'Child Mortality 2022 '!$R$25:$R$187</c:f>
              <c:numCache>
                <c:formatCode>General</c:formatCode>
                <c:ptCount val="163"/>
                <c:pt idx="0">
                  <c:v>0.306748466257669</c:v>
                </c:pt>
                <c:pt idx="1">
                  <c:v>0.920245398773006</c:v>
                </c:pt>
                <c:pt idx="2">
                  <c:v>1.53374233128834</c:v>
                </c:pt>
                <c:pt idx="3">
                  <c:v>2.14723926380368</c:v>
                </c:pt>
                <c:pt idx="4">
                  <c:v>2.76073619631902</c:v>
                </c:pt>
                <c:pt idx="5">
                  <c:v>3.37423312883436</c:v>
                </c:pt>
                <c:pt idx="6">
                  <c:v>3.98773006134969</c:v>
                </c:pt>
                <c:pt idx="7">
                  <c:v>4.60122699386503</c:v>
                </c:pt>
                <c:pt idx="8">
                  <c:v>5.21472392638037</c:v>
                </c:pt>
                <c:pt idx="9">
                  <c:v>5.82822085889571</c:v>
                </c:pt>
                <c:pt idx="10">
                  <c:v>6.44171779141104</c:v>
                </c:pt>
                <c:pt idx="11">
                  <c:v>7.05521472392638</c:v>
                </c:pt>
                <c:pt idx="12">
                  <c:v>7.66871165644172</c:v>
                </c:pt>
                <c:pt idx="13">
                  <c:v>8.28220858895705</c:v>
                </c:pt>
                <c:pt idx="14">
                  <c:v>8.89570552147239</c:v>
                </c:pt>
                <c:pt idx="15">
                  <c:v>9.50920245398773</c:v>
                </c:pt>
                <c:pt idx="16">
                  <c:v>10.1226993865031</c:v>
                </c:pt>
                <c:pt idx="17">
                  <c:v>10.7361963190184</c:v>
                </c:pt>
                <c:pt idx="18">
                  <c:v>11.3496932515337</c:v>
                </c:pt>
                <c:pt idx="19">
                  <c:v>11.9631901840491</c:v>
                </c:pt>
                <c:pt idx="20">
                  <c:v>12.5766871165644</c:v>
                </c:pt>
                <c:pt idx="21">
                  <c:v>13.1901840490798</c:v>
                </c:pt>
                <c:pt idx="22">
                  <c:v>13.8036809815951</c:v>
                </c:pt>
                <c:pt idx="23">
                  <c:v>14.4171779141104</c:v>
                </c:pt>
                <c:pt idx="24">
                  <c:v>15.0306748466258</c:v>
                </c:pt>
                <c:pt idx="25">
                  <c:v>15.6441717791411</c:v>
                </c:pt>
                <c:pt idx="26">
                  <c:v>16.2576687116564</c:v>
                </c:pt>
                <c:pt idx="27">
                  <c:v>16.8711656441718</c:v>
                </c:pt>
                <c:pt idx="28">
                  <c:v>17.4846625766871</c:v>
                </c:pt>
                <c:pt idx="29">
                  <c:v>18.0981595092025</c:v>
                </c:pt>
                <c:pt idx="30">
                  <c:v>18.7116564417178</c:v>
                </c:pt>
                <c:pt idx="31">
                  <c:v>19.3251533742331</c:v>
                </c:pt>
                <c:pt idx="32">
                  <c:v>19.9386503067485</c:v>
                </c:pt>
                <c:pt idx="33">
                  <c:v>20.5521472392638</c:v>
                </c:pt>
                <c:pt idx="34">
                  <c:v>21.1656441717791</c:v>
                </c:pt>
                <c:pt idx="35">
                  <c:v>21.7791411042945</c:v>
                </c:pt>
                <c:pt idx="36">
                  <c:v>22.3926380368098</c:v>
                </c:pt>
                <c:pt idx="37">
                  <c:v>23.0061349693252</c:v>
                </c:pt>
                <c:pt idx="38">
                  <c:v>23.6196319018405</c:v>
                </c:pt>
                <c:pt idx="39">
                  <c:v>24.2331288343558</c:v>
                </c:pt>
                <c:pt idx="40">
                  <c:v>24.8466257668712</c:v>
                </c:pt>
                <c:pt idx="41">
                  <c:v>25.4601226993865</c:v>
                </c:pt>
                <c:pt idx="42">
                  <c:v>26.0736196319018</c:v>
                </c:pt>
                <c:pt idx="43">
                  <c:v>26.6871165644172</c:v>
                </c:pt>
                <c:pt idx="44">
                  <c:v>27.3006134969325</c:v>
                </c:pt>
                <c:pt idx="45">
                  <c:v>27.9141104294479</c:v>
                </c:pt>
                <c:pt idx="46">
                  <c:v>28.5276073619632</c:v>
                </c:pt>
                <c:pt idx="47">
                  <c:v>29.1411042944785</c:v>
                </c:pt>
                <c:pt idx="48">
                  <c:v>29.7546012269939</c:v>
                </c:pt>
                <c:pt idx="49">
                  <c:v>30.3680981595092</c:v>
                </c:pt>
                <c:pt idx="50">
                  <c:v>30.9815950920245</c:v>
                </c:pt>
                <c:pt idx="51">
                  <c:v>31.5950920245399</c:v>
                </c:pt>
                <c:pt idx="52">
                  <c:v>32.2085889570552</c:v>
                </c:pt>
                <c:pt idx="53">
                  <c:v>32.8220858895706</c:v>
                </c:pt>
                <c:pt idx="54">
                  <c:v>33.4355828220859</c:v>
                </c:pt>
                <c:pt idx="55">
                  <c:v>34.0490797546012</c:v>
                </c:pt>
                <c:pt idx="56">
                  <c:v>34.6625766871166</c:v>
                </c:pt>
                <c:pt idx="57">
                  <c:v>35.2760736196319</c:v>
                </c:pt>
                <c:pt idx="58">
                  <c:v>35.8895705521472</c:v>
                </c:pt>
                <c:pt idx="59">
                  <c:v>36.5030674846626</c:v>
                </c:pt>
                <c:pt idx="60">
                  <c:v>37.1165644171779</c:v>
                </c:pt>
                <c:pt idx="61">
                  <c:v>37.7300613496933</c:v>
                </c:pt>
                <c:pt idx="62">
                  <c:v>38.3435582822086</c:v>
                </c:pt>
                <c:pt idx="63">
                  <c:v>38.9570552147239</c:v>
                </c:pt>
                <c:pt idx="64">
                  <c:v>39.5705521472393</c:v>
                </c:pt>
                <c:pt idx="65">
                  <c:v>40.1840490797546</c:v>
                </c:pt>
                <c:pt idx="66">
                  <c:v>40.7975460122699</c:v>
                </c:pt>
                <c:pt idx="67">
                  <c:v>41.4110429447853</c:v>
                </c:pt>
                <c:pt idx="68">
                  <c:v>42.0245398773006</c:v>
                </c:pt>
                <c:pt idx="69">
                  <c:v>42.638036809816</c:v>
                </c:pt>
                <c:pt idx="70">
                  <c:v>43.2515337423313</c:v>
                </c:pt>
                <c:pt idx="71">
                  <c:v>43.8650306748466</c:v>
                </c:pt>
                <c:pt idx="72">
                  <c:v>44.478527607362</c:v>
                </c:pt>
                <c:pt idx="73">
                  <c:v>45.0920245398773</c:v>
                </c:pt>
                <c:pt idx="74">
                  <c:v>45.7055214723926</c:v>
                </c:pt>
                <c:pt idx="75">
                  <c:v>46.319018404908</c:v>
                </c:pt>
                <c:pt idx="76">
                  <c:v>46.9325153374233</c:v>
                </c:pt>
                <c:pt idx="77">
                  <c:v>47.5460122699387</c:v>
                </c:pt>
                <c:pt idx="78">
                  <c:v>48.159509202454</c:v>
                </c:pt>
                <c:pt idx="79">
                  <c:v>48.7730061349693</c:v>
                </c:pt>
                <c:pt idx="80">
                  <c:v>49.3865030674847</c:v>
                </c:pt>
                <c:pt idx="81">
                  <c:v>50</c:v>
                </c:pt>
                <c:pt idx="82">
                  <c:v>50.6134969325153</c:v>
                </c:pt>
                <c:pt idx="83">
                  <c:v>51.2269938650307</c:v>
                </c:pt>
                <c:pt idx="84">
                  <c:v>51.840490797546</c:v>
                </c:pt>
                <c:pt idx="85">
                  <c:v>52.4539877300613</c:v>
                </c:pt>
                <c:pt idx="86">
                  <c:v>53.0674846625767</c:v>
                </c:pt>
                <c:pt idx="87">
                  <c:v>53.680981595092</c:v>
                </c:pt>
                <c:pt idx="88">
                  <c:v>54.2944785276074</c:v>
                </c:pt>
                <c:pt idx="89">
                  <c:v>54.9079754601227</c:v>
                </c:pt>
                <c:pt idx="90">
                  <c:v>55.521472392638</c:v>
                </c:pt>
                <c:pt idx="91">
                  <c:v>56.1349693251534</c:v>
                </c:pt>
                <c:pt idx="92">
                  <c:v>56.7484662576687</c:v>
                </c:pt>
                <c:pt idx="93">
                  <c:v>57.361963190184</c:v>
                </c:pt>
                <c:pt idx="94">
                  <c:v>57.9754601226994</c:v>
                </c:pt>
                <c:pt idx="95">
                  <c:v>58.5889570552147</c:v>
                </c:pt>
                <c:pt idx="96">
                  <c:v>59.2024539877301</c:v>
                </c:pt>
                <c:pt idx="97">
                  <c:v>59.8159509202454</c:v>
                </c:pt>
                <c:pt idx="98">
                  <c:v>60.4294478527607</c:v>
                </c:pt>
                <c:pt idx="99">
                  <c:v>61.0429447852761</c:v>
                </c:pt>
                <c:pt idx="100">
                  <c:v>61.6564417177914</c:v>
                </c:pt>
                <c:pt idx="101">
                  <c:v>62.2699386503067</c:v>
                </c:pt>
                <c:pt idx="102">
                  <c:v>62.8834355828221</c:v>
                </c:pt>
                <c:pt idx="103">
                  <c:v>63.4969325153374</c:v>
                </c:pt>
                <c:pt idx="104">
                  <c:v>64.1104294478528</c:v>
                </c:pt>
                <c:pt idx="105">
                  <c:v>64.7239263803681</c:v>
                </c:pt>
                <c:pt idx="106">
                  <c:v>65.3374233128834</c:v>
                </c:pt>
                <c:pt idx="107">
                  <c:v>65.9509202453988</c:v>
                </c:pt>
                <c:pt idx="108">
                  <c:v>66.5644171779141</c:v>
                </c:pt>
                <c:pt idx="109">
                  <c:v>67.1779141104295</c:v>
                </c:pt>
                <c:pt idx="110">
                  <c:v>67.7914110429448</c:v>
                </c:pt>
                <c:pt idx="111">
                  <c:v>68.4049079754601</c:v>
                </c:pt>
                <c:pt idx="112">
                  <c:v>69.0184049079755</c:v>
                </c:pt>
                <c:pt idx="113">
                  <c:v>69.6319018404908</c:v>
                </c:pt>
                <c:pt idx="114">
                  <c:v>70.2453987730061</c:v>
                </c:pt>
                <c:pt idx="115">
                  <c:v>70.8588957055215</c:v>
                </c:pt>
                <c:pt idx="116">
                  <c:v>71.4723926380368</c:v>
                </c:pt>
                <c:pt idx="117">
                  <c:v>72.0858895705522</c:v>
                </c:pt>
                <c:pt idx="118">
                  <c:v>72.6993865030675</c:v>
                </c:pt>
                <c:pt idx="119">
                  <c:v>73.3128834355828</c:v>
                </c:pt>
                <c:pt idx="120">
                  <c:v>73.9263803680982</c:v>
                </c:pt>
                <c:pt idx="121">
                  <c:v>74.5398773006135</c:v>
                </c:pt>
                <c:pt idx="122">
                  <c:v>75.1533742331288</c:v>
                </c:pt>
                <c:pt idx="123">
                  <c:v>75.7668711656442</c:v>
                </c:pt>
                <c:pt idx="124">
                  <c:v>76.3803680981595</c:v>
                </c:pt>
                <c:pt idx="125">
                  <c:v>76.9938650306749</c:v>
                </c:pt>
                <c:pt idx="126">
                  <c:v>77.6073619631902</c:v>
                </c:pt>
                <c:pt idx="127">
                  <c:v>78.2208588957055</c:v>
                </c:pt>
                <c:pt idx="128">
                  <c:v>78.8343558282209</c:v>
                </c:pt>
                <c:pt idx="129">
                  <c:v>79.4478527607362</c:v>
                </c:pt>
                <c:pt idx="130">
                  <c:v>80.0613496932515</c:v>
                </c:pt>
                <c:pt idx="131">
                  <c:v>80.6748466257669</c:v>
                </c:pt>
                <c:pt idx="132">
                  <c:v>81.2883435582822</c:v>
                </c:pt>
                <c:pt idx="133">
                  <c:v>81.9018404907976</c:v>
                </c:pt>
                <c:pt idx="134">
                  <c:v>82.5153374233129</c:v>
                </c:pt>
                <c:pt idx="135">
                  <c:v>83.1288343558282</c:v>
                </c:pt>
                <c:pt idx="136">
                  <c:v>83.7423312883436</c:v>
                </c:pt>
                <c:pt idx="137">
                  <c:v>84.3558282208589</c:v>
                </c:pt>
                <c:pt idx="138">
                  <c:v>84.9693251533742</c:v>
                </c:pt>
                <c:pt idx="139">
                  <c:v>85.5828220858896</c:v>
                </c:pt>
                <c:pt idx="140">
                  <c:v>86.1963190184049</c:v>
                </c:pt>
                <c:pt idx="141">
                  <c:v>86.8098159509203</c:v>
                </c:pt>
                <c:pt idx="142">
                  <c:v>87.4233128834356</c:v>
                </c:pt>
                <c:pt idx="143">
                  <c:v>88.0368098159509</c:v>
                </c:pt>
                <c:pt idx="144">
                  <c:v>88.6503067484663</c:v>
                </c:pt>
                <c:pt idx="145">
                  <c:v>89.2638036809816</c:v>
                </c:pt>
                <c:pt idx="146">
                  <c:v>89.8773006134969</c:v>
                </c:pt>
                <c:pt idx="147">
                  <c:v>90.4907975460123</c:v>
                </c:pt>
                <c:pt idx="148">
                  <c:v>91.1042944785276</c:v>
                </c:pt>
                <c:pt idx="149">
                  <c:v>91.717791411043</c:v>
                </c:pt>
                <c:pt idx="150">
                  <c:v>92.3312883435583</c:v>
                </c:pt>
                <c:pt idx="151">
                  <c:v>92.9447852760736</c:v>
                </c:pt>
                <c:pt idx="152">
                  <c:v>93.558282208589</c:v>
                </c:pt>
                <c:pt idx="153">
                  <c:v>94.1717791411043</c:v>
                </c:pt>
                <c:pt idx="154">
                  <c:v>94.7852760736196</c:v>
                </c:pt>
                <c:pt idx="155">
                  <c:v>95.398773006135</c:v>
                </c:pt>
                <c:pt idx="156">
                  <c:v>96.0122699386503</c:v>
                </c:pt>
                <c:pt idx="157">
                  <c:v>96.6257668711657</c:v>
                </c:pt>
                <c:pt idx="158">
                  <c:v>97.239263803681</c:v>
                </c:pt>
                <c:pt idx="159">
                  <c:v>97.8527607361963</c:v>
                </c:pt>
                <c:pt idx="160">
                  <c:v>98.4662576687117</c:v>
                </c:pt>
                <c:pt idx="161">
                  <c:v>99.079754601227</c:v>
                </c:pt>
                <c:pt idx="162">
                  <c:v>99.6932515337423</c:v>
                </c:pt>
              </c:numCache>
            </c:numRef>
          </c:xVal>
          <c:yVal>
            <c:numRef>
              <c:f>'Child Mortality 2022 '!$S$25:$S$187</c:f>
              <c:numCache>
                <c:formatCode>General</c:formatCode>
                <c:ptCount val="163"/>
                <c:pt idx="0">
                  <c:v>-1.67099102766717</c:v>
                </c:pt>
                <c:pt idx="1">
                  <c:v>-1.53611556666113</c:v>
                </c:pt>
                <c:pt idx="2">
                  <c:v>-1.52901698398737</c:v>
                </c:pt>
                <c:pt idx="3">
                  <c:v>-1.48010494587912</c:v>
                </c:pt>
                <c:pt idx="4">
                  <c:v>-1.46448788625249</c:v>
                </c:pt>
                <c:pt idx="5">
                  <c:v>-1.46140556865367</c:v>
                </c:pt>
                <c:pt idx="6">
                  <c:v>-1.39205854213733</c:v>
                </c:pt>
                <c:pt idx="7">
                  <c:v>-1.35703890585426</c:v>
                </c:pt>
                <c:pt idx="8">
                  <c:v>-1.34012301353537</c:v>
                </c:pt>
                <c:pt idx="9">
                  <c:v>-1.33950749745574</c:v>
                </c:pt>
                <c:pt idx="10">
                  <c:v>-1.33495765167479</c:v>
                </c:pt>
                <c:pt idx="11">
                  <c:v>-1.3268735506525</c:v>
                </c:pt>
                <c:pt idx="12">
                  <c:v>-1.30085851796546</c:v>
                </c:pt>
                <c:pt idx="13">
                  <c:v>-1.28253614846418</c:v>
                </c:pt>
                <c:pt idx="14">
                  <c:v>-1.20067185844738</c:v>
                </c:pt>
                <c:pt idx="15">
                  <c:v>-1.16306098983961</c:v>
                </c:pt>
                <c:pt idx="16">
                  <c:v>-1.15187373965847</c:v>
                </c:pt>
                <c:pt idx="17">
                  <c:v>-1.13846871824626</c:v>
                </c:pt>
                <c:pt idx="18">
                  <c:v>-1.13703248232264</c:v>
                </c:pt>
                <c:pt idx="19">
                  <c:v>-1.07883613231052</c:v>
                </c:pt>
                <c:pt idx="20">
                  <c:v>-1.04929043729794</c:v>
                </c:pt>
                <c:pt idx="21">
                  <c:v>-1.04451849932972</c:v>
                </c:pt>
                <c:pt idx="22">
                  <c:v>-1.04019597631433</c:v>
                </c:pt>
                <c:pt idx="23">
                  <c:v>-1.02952830133233</c:v>
                </c:pt>
                <c:pt idx="24">
                  <c:v>-0.995674635773228</c:v>
                </c:pt>
                <c:pt idx="25">
                  <c:v>-0.979285911243219</c:v>
                </c:pt>
                <c:pt idx="26">
                  <c:v>-0.944292137487647</c:v>
                </c:pt>
                <c:pt idx="27">
                  <c:v>-0.938448870209512</c:v>
                </c:pt>
                <c:pt idx="28">
                  <c:v>-0.918976159409174</c:v>
                </c:pt>
                <c:pt idx="29">
                  <c:v>-0.910378394238307</c:v>
                </c:pt>
                <c:pt idx="30">
                  <c:v>-0.899303878877686</c:v>
                </c:pt>
                <c:pt idx="31">
                  <c:v>-0.893004620137661</c:v>
                </c:pt>
                <c:pt idx="32">
                  <c:v>-0.811871303900464</c:v>
                </c:pt>
                <c:pt idx="33">
                  <c:v>-0.77704218213201</c:v>
                </c:pt>
                <c:pt idx="34">
                  <c:v>-0.770592530954872</c:v>
                </c:pt>
                <c:pt idx="35">
                  <c:v>-0.766870149913681</c:v>
                </c:pt>
                <c:pt idx="36">
                  <c:v>-0.744015996630113</c:v>
                </c:pt>
                <c:pt idx="37">
                  <c:v>-0.705023789095284</c:v>
                </c:pt>
                <c:pt idx="38">
                  <c:v>-0.677525162197192</c:v>
                </c:pt>
                <c:pt idx="39">
                  <c:v>-0.645087568893307</c:v>
                </c:pt>
                <c:pt idx="40">
                  <c:v>-0.633860111692294</c:v>
                </c:pt>
                <c:pt idx="41">
                  <c:v>-0.574566241091268</c:v>
                </c:pt>
                <c:pt idx="42">
                  <c:v>-0.531627898543265</c:v>
                </c:pt>
                <c:pt idx="43">
                  <c:v>-0.50559831000759</c:v>
                </c:pt>
                <c:pt idx="44">
                  <c:v>-0.494540941895767</c:v>
                </c:pt>
                <c:pt idx="45">
                  <c:v>-0.469756843699794</c:v>
                </c:pt>
                <c:pt idx="46">
                  <c:v>-0.463570128662442</c:v>
                </c:pt>
                <c:pt idx="47">
                  <c:v>-0.441451671566185</c:v>
                </c:pt>
                <c:pt idx="48">
                  <c:v>-0.43188835763711</c:v>
                </c:pt>
                <c:pt idx="49">
                  <c:v>-0.427911289315994</c:v>
                </c:pt>
                <c:pt idx="50">
                  <c:v>-0.416090912542255</c:v>
                </c:pt>
                <c:pt idx="51">
                  <c:v>-0.411868918805111</c:v>
                </c:pt>
                <c:pt idx="52">
                  <c:v>-0.392634523231258</c:v>
                </c:pt>
                <c:pt idx="53">
                  <c:v>-0.255096786674098</c:v>
                </c:pt>
                <c:pt idx="54">
                  <c:v>-0.24319568323408</c:v>
                </c:pt>
                <c:pt idx="55">
                  <c:v>-0.228234236894415</c:v>
                </c:pt>
                <c:pt idx="56">
                  <c:v>-0.206810908043312</c:v>
                </c:pt>
                <c:pt idx="57">
                  <c:v>-0.160591670208554</c:v>
                </c:pt>
                <c:pt idx="58">
                  <c:v>-0.149737827464833</c:v>
                </c:pt>
                <c:pt idx="59">
                  <c:v>-0.0693322862244743</c:v>
                </c:pt>
                <c:pt idx="60">
                  <c:v>-0.0581335832807954</c:v>
                </c:pt>
                <c:pt idx="61">
                  <c:v>-0.0578386263084748</c:v>
                </c:pt>
                <c:pt idx="62">
                  <c:v>-0.0376417443808315</c:v>
                </c:pt>
                <c:pt idx="63">
                  <c:v>-0.0266860769708426</c:v>
                </c:pt>
                <c:pt idx="64">
                  <c:v>0.0278930467087776</c:v>
                </c:pt>
                <c:pt idx="65">
                  <c:v>0.0331591094669936</c:v>
                </c:pt>
                <c:pt idx="66">
                  <c:v>0.0509724479218276</c:v>
                </c:pt>
                <c:pt idx="67">
                  <c:v>0.0835456114898976</c:v>
                </c:pt>
                <c:pt idx="68">
                  <c:v>0.136435633730662</c:v>
                </c:pt>
                <c:pt idx="69">
                  <c:v>0.171717111221058</c:v>
                </c:pt>
                <c:pt idx="70">
                  <c:v>0.184421018048719</c:v>
                </c:pt>
                <c:pt idx="71">
                  <c:v>0.194862505993489</c:v>
                </c:pt>
                <c:pt idx="72">
                  <c:v>0.205943433749841</c:v>
                </c:pt>
                <c:pt idx="73">
                  <c:v>0.212863209213319</c:v>
                </c:pt>
                <c:pt idx="74">
                  <c:v>0.249527143149068</c:v>
                </c:pt>
                <c:pt idx="75">
                  <c:v>0.282285964613886</c:v>
                </c:pt>
                <c:pt idx="76">
                  <c:v>0.287948112060106</c:v>
                </c:pt>
                <c:pt idx="77">
                  <c:v>0.293496734490874</c:v>
                </c:pt>
                <c:pt idx="78">
                  <c:v>0.338250939505201</c:v>
                </c:pt>
                <c:pt idx="79">
                  <c:v>0.346160015330244</c:v>
                </c:pt>
                <c:pt idx="80">
                  <c:v>0.347646711821823</c:v>
                </c:pt>
                <c:pt idx="81">
                  <c:v>0.360124726590012</c:v>
                </c:pt>
                <c:pt idx="82">
                  <c:v>0.368504952634662</c:v>
                </c:pt>
                <c:pt idx="83">
                  <c:v>0.372622306104024</c:v>
                </c:pt>
                <c:pt idx="84">
                  <c:v>0.402888524900043</c:v>
                </c:pt>
                <c:pt idx="85">
                  <c:v>0.410396594980178</c:v>
                </c:pt>
                <c:pt idx="86">
                  <c:v>0.419014433352393</c:v>
                </c:pt>
                <c:pt idx="87">
                  <c:v>0.434107050032266</c:v>
                </c:pt>
                <c:pt idx="88">
                  <c:v>0.470318892045196</c:v>
                </c:pt>
                <c:pt idx="89">
                  <c:v>0.531797802164691</c:v>
                </c:pt>
                <c:pt idx="90">
                  <c:v>0.545450793566915</c:v>
                </c:pt>
                <c:pt idx="91">
                  <c:v>0.545918231852293</c:v>
                </c:pt>
                <c:pt idx="92">
                  <c:v>0.548187302292402</c:v>
                </c:pt>
                <c:pt idx="93">
                  <c:v>0.551118934557629</c:v>
                </c:pt>
                <c:pt idx="94">
                  <c:v>0.556531837444789</c:v>
                </c:pt>
                <c:pt idx="95">
                  <c:v>0.591551125974583</c:v>
                </c:pt>
                <c:pt idx="96">
                  <c:v>0.591923153380742</c:v>
                </c:pt>
                <c:pt idx="97">
                  <c:v>0.629835746243301</c:v>
                </c:pt>
                <c:pt idx="98">
                  <c:v>0.710350009739121</c:v>
                </c:pt>
                <c:pt idx="99">
                  <c:v>0.754311327394814</c:v>
                </c:pt>
                <c:pt idx="100">
                  <c:v>0.762636815306262</c:v>
                </c:pt>
                <c:pt idx="101">
                  <c:v>0.7771550933298</c:v>
                </c:pt>
                <c:pt idx="102">
                  <c:v>0.792311876707784</c:v>
                </c:pt>
                <c:pt idx="103">
                  <c:v>0.855218197259758</c:v>
                </c:pt>
                <c:pt idx="104">
                  <c:v>0.862744628131885</c:v>
                </c:pt>
                <c:pt idx="105">
                  <c:v>0.871751670947476</c:v>
                </c:pt>
                <c:pt idx="106">
                  <c:v>0.884317843269519</c:v>
                </c:pt>
                <c:pt idx="107">
                  <c:v>1.00587377928297</c:v>
                </c:pt>
                <c:pt idx="108">
                  <c:v>1.01155756528449</c:v>
                </c:pt>
                <c:pt idx="109">
                  <c:v>1.05692735247632</c:v>
                </c:pt>
                <c:pt idx="110">
                  <c:v>1.06694062824625</c:v>
                </c:pt>
                <c:pt idx="111">
                  <c:v>1.1095211039227</c:v>
                </c:pt>
                <c:pt idx="112">
                  <c:v>1.16940285000863</c:v>
                </c:pt>
                <c:pt idx="113">
                  <c:v>1.17521409862178</c:v>
                </c:pt>
                <c:pt idx="114">
                  <c:v>1.23952006707598</c:v>
                </c:pt>
                <c:pt idx="115">
                  <c:v>1.307404686365</c:v>
                </c:pt>
                <c:pt idx="116">
                  <c:v>1.311523696357</c:v>
                </c:pt>
                <c:pt idx="117">
                  <c:v>1.3317353453274</c:v>
                </c:pt>
                <c:pt idx="118">
                  <c:v>1.33564212436887</c:v>
                </c:pt>
                <c:pt idx="119">
                  <c:v>1.35415833619114</c:v>
                </c:pt>
                <c:pt idx="120">
                  <c:v>1.3563483209114</c:v>
                </c:pt>
                <c:pt idx="121">
                  <c:v>1.36557692951782</c:v>
                </c:pt>
                <c:pt idx="122">
                  <c:v>1.38847024217284</c:v>
                </c:pt>
                <c:pt idx="123">
                  <c:v>1.38862589099051</c:v>
                </c:pt>
                <c:pt idx="124">
                  <c:v>1.39575935144212</c:v>
                </c:pt>
                <c:pt idx="125">
                  <c:v>1.39600268249311</c:v>
                </c:pt>
                <c:pt idx="126">
                  <c:v>1.39899452158511</c:v>
                </c:pt>
                <c:pt idx="127">
                  <c:v>1.39944649143131</c:v>
                </c:pt>
                <c:pt idx="128">
                  <c:v>1.41338409830998</c:v>
                </c:pt>
                <c:pt idx="129">
                  <c:v>1.41858980369259</c:v>
                </c:pt>
                <c:pt idx="130">
                  <c:v>1.42660520102288</c:v>
                </c:pt>
                <c:pt idx="131">
                  <c:v>1.44325085179695</c:v>
                </c:pt>
                <c:pt idx="132">
                  <c:v>1.51707259227109</c:v>
                </c:pt>
                <c:pt idx="133">
                  <c:v>1.53087619089236</c:v>
                </c:pt>
                <c:pt idx="134">
                  <c:v>1.5629554065719</c:v>
                </c:pt>
                <c:pt idx="135">
                  <c:v>1.5721066930626</c:v>
                </c:pt>
                <c:pt idx="136">
                  <c:v>1.61015645422111</c:v>
                </c:pt>
                <c:pt idx="137">
                  <c:v>1.6192519171636</c:v>
                </c:pt>
                <c:pt idx="138">
                  <c:v>1.64647907902353</c:v>
                </c:pt>
                <c:pt idx="139">
                  <c:v>1.71478963405326</c:v>
                </c:pt>
                <c:pt idx="140">
                  <c:v>1.73149123077452</c:v>
                </c:pt>
                <c:pt idx="141">
                  <c:v>1.75231985211705</c:v>
                </c:pt>
                <c:pt idx="142">
                  <c:v>1.79806827678603</c:v>
                </c:pt>
                <c:pt idx="143">
                  <c:v>1.80763117796305</c:v>
                </c:pt>
                <c:pt idx="144">
                  <c:v>1.88345439459549</c:v>
                </c:pt>
                <c:pt idx="145">
                  <c:v>1.89030909333201</c:v>
                </c:pt>
                <c:pt idx="146">
                  <c:v>1.90022201860049</c:v>
                </c:pt>
                <c:pt idx="147">
                  <c:v>1.93692168788572</c:v>
                </c:pt>
                <c:pt idx="148">
                  <c:v>1.9435380521424</c:v>
                </c:pt>
                <c:pt idx="149">
                  <c:v>1.97278629933614</c:v>
                </c:pt>
                <c:pt idx="150">
                  <c:v>1.97668960682585</c:v>
                </c:pt>
                <c:pt idx="151">
                  <c:v>1.99064092859791</c:v>
                </c:pt>
                <c:pt idx="152">
                  <c:v>1.99363403066178</c:v>
                </c:pt>
                <c:pt idx="153">
                  <c:v>2.0222096354335</c:v>
                </c:pt>
                <c:pt idx="154">
                  <c:v>2.06409188617209</c:v>
                </c:pt>
                <c:pt idx="155">
                  <c:v>2.08909034192871</c:v>
                </c:pt>
                <c:pt idx="156">
                  <c:v>2.23804881185397</c:v>
                </c:pt>
                <c:pt idx="157">
                  <c:v>2.26136645732209</c:v>
                </c:pt>
                <c:pt idx="158">
                  <c:v>2.26987459035846</c:v>
                </c:pt>
                <c:pt idx="159">
                  <c:v>2.31101560614282</c:v>
                </c:pt>
                <c:pt idx="160">
                  <c:v>2.3307476782597</c:v>
                </c:pt>
                <c:pt idx="161">
                  <c:v>2.37185729879687</c:v>
                </c:pt>
                <c:pt idx="162">
                  <c:v>2.46252785201234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330688"/>
        <c:axId val="1137331168"/>
      </c:scatterChart>
      <c:valAx>
        <c:axId val="113733068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37331168"/>
        <c:crosses val="autoZero"/>
        <c:crossBetween val="midCat"/>
      </c:valAx>
      <c:valAx>
        <c:axId val="113733116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3733068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b042862d-a451-4adf-836b-33e29d57740e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</c:v>
                </c:pt>
                <c:pt idx="1">
                  <c:v>-1840.41771476041</c:v>
                </c:pt>
                <c:pt idx="2">
                  <c:v>2847.25247826613</c:v>
                </c:pt>
                <c:pt idx="3">
                  <c:v>-6528.78317386808</c:v>
                </c:pt>
                <c:pt idx="4">
                  <c:v>6573.93006061541</c:v>
                </c:pt>
                <c:pt idx="5">
                  <c:v>16545.2007301364</c:v>
                </c:pt>
                <c:pt idx="6">
                  <c:v>18918.919687048</c:v>
                </c:pt>
                <c:pt idx="7">
                  <c:v>32193.3330868069</c:v>
                </c:pt>
                <c:pt idx="8">
                  <c:v>1625.20525295677</c:v>
                </c:pt>
                <c:pt idx="9">
                  <c:v>-3601.64863998652</c:v>
                </c:pt>
                <c:pt idx="10">
                  <c:v>-33937.4581383112</c:v>
                </c:pt>
                <c:pt idx="11">
                  <c:v>6483.63237991527</c:v>
                </c:pt>
                <c:pt idx="12">
                  <c:v>16331.9801718724</c:v>
                </c:pt>
                <c:pt idx="13">
                  <c:v>-19792.9661451959</c:v>
                </c:pt>
                <c:pt idx="14">
                  <c:v>42860.8807306424</c:v>
                </c:pt>
                <c:pt idx="15">
                  <c:v>-14896.6563814307</c:v>
                </c:pt>
                <c:pt idx="16">
                  <c:v>20307.1407647746</c:v>
                </c:pt>
                <c:pt idx="17">
                  <c:v>-34132.1345216943</c:v>
                </c:pt>
                <c:pt idx="18">
                  <c:v>-37447.8298911157</c:v>
                </c:pt>
                <c:pt idx="19">
                  <c:v>-40694.2242565042</c:v>
                </c:pt>
                <c:pt idx="20">
                  <c:v>-588.304551562353</c:v>
                </c:pt>
                <c:pt idx="21">
                  <c:v>-10047.7451156719</c:v>
                </c:pt>
                <c:pt idx="22">
                  <c:v>15872.038630589</c:v>
                </c:pt>
                <c:pt idx="23">
                  <c:v>-16125.9477998963</c:v>
                </c:pt>
                <c:pt idx="24">
                  <c:v>49151.1231496048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4496"/>
        <c:axId val="1901076896"/>
      </c:scatterChart>
      <c:valAx>
        <c:axId val="19010744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01076896"/>
        <c:crosses val="autoZero"/>
        <c:crossBetween val="midCat"/>
      </c:valAx>
      <c:valAx>
        <c:axId val="19010768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010744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d547d4e3-f25b-46e9-ac43-af1b99d78976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</c:v>
                </c:pt>
                <c:pt idx="1">
                  <c:v>-1840.41771476041</c:v>
                </c:pt>
                <c:pt idx="2">
                  <c:v>2847.25247826613</c:v>
                </c:pt>
                <c:pt idx="3">
                  <c:v>-6528.78317386808</c:v>
                </c:pt>
                <c:pt idx="4">
                  <c:v>6573.93006061541</c:v>
                </c:pt>
                <c:pt idx="5">
                  <c:v>16545.2007301364</c:v>
                </c:pt>
                <c:pt idx="6">
                  <c:v>18918.919687048</c:v>
                </c:pt>
                <c:pt idx="7">
                  <c:v>32193.3330868069</c:v>
                </c:pt>
                <c:pt idx="8">
                  <c:v>1625.20525295677</c:v>
                </c:pt>
                <c:pt idx="9">
                  <c:v>-3601.64863998652</c:v>
                </c:pt>
                <c:pt idx="10">
                  <c:v>-33937.4581383112</c:v>
                </c:pt>
                <c:pt idx="11">
                  <c:v>6483.63237991527</c:v>
                </c:pt>
                <c:pt idx="12">
                  <c:v>16331.9801718724</c:v>
                </c:pt>
                <c:pt idx="13">
                  <c:v>-19792.9661451959</c:v>
                </c:pt>
                <c:pt idx="14">
                  <c:v>42860.8807306424</c:v>
                </c:pt>
                <c:pt idx="15">
                  <c:v>-14896.6563814307</c:v>
                </c:pt>
                <c:pt idx="16">
                  <c:v>20307.1407647746</c:v>
                </c:pt>
                <c:pt idx="17">
                  <c:v>-34132.1345216943</c:v>
                </c:pt>
                <c:pt idx="18">
                  <c:v>-37447.8298911157</c:v>
                </c:pt>
                <c:pt idx="19">
                  <c:v>-40694.2242565042</c:v>
                </c:pt>
                <c:pt idx="20">
                  <c:v>-588.304551562353</c:v>
                </c:pt>
                <c:pt idx="21">
                  <c:v>-10047.7451156719</c:v>
                </c:pt>
                <c:pt idx="22">
                  <c:v>15872.038630589</c:v>
                </c:pt>
                <c:pt idx="23">
                  <c:v>-16125.9477998963</c:v>
                </c:pt>
                <c:pt idx="24">
                  <c:v>49151.1231496048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9296"/>
        <c:axId val="1901079776"/>
      </c:scatterChart>
      <c:valAx>
        <c:axId val="19010792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01079776"/>
        <c:crosses val="autoZero"/>
        <c:crossBetween val="midCat"/>
      </c:valAx>
      <c:valAx>
        <c:axId val="190107977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010792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ef57ebbf-0c74-4407-850e-1049facf2c4c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</c:v>
                </c:pt>
                <c:pt idx="1">
                  <c:v>-1840.41771476041</c:v>
                </c:pt>
                <c:pt idx="2">
                  <c:v>2847.25247826613</c:v>
                </c:pt>
                <c:pt idx="3">
                  <c:v>-6528.78317386808</c:v>
                </c:pt>
                <c:pt idx="4">
                  <c:v>6573.93006061541</c:v>
                </c:pt>
                <c:pt idx="5">
                  <c:v>16545.2007301364</c:v>
                </c:pt>
                <c:pt idx="6">
                  <c:v>18918.919687048</c:v>
                </c:pt>
                <c:pt idx="7">
                  <c:v>32193.3330868069</c:v>
                </c:pt>
                <c:pt idx="8">
                  <c:v>1625.20525295677</c:v>
                </c:pt>
                <c:pt idx="9">
                  <c:v>-3601.64863998652</c:v>
                </c:pt>
                <c:pt idx="10">
                  <c:v>-33937.4581383112</c:v>
                </c:pt>
                <c:pt idx="11">
                  <c:v>6483.63237991527</c:v>
                </c:pt>
                <c:pt idx="12">
                  <c:v>16331.9801718724</c:v>
                </c:pt>
                <c:pt idx="13">
                  <c:v>-19792.9661451959</c:v>
                </c:pt>
                <c:pt idx="14">
                  <c:v>42860.8807306424</c:v>
                </c:pt>
                <c:pt idx="15">
                  <c:v>-14896.6563814307</c:v>
                </c:pt>
                <c:pt idx="16">
                  <c:v>20307.1407647746</c:v>
                </c:pt>
                <c:pt idx="17">
                  <c:v>-34132.1345216943</c:v>
                </c:pt>
                <c:pt idx="18">
                  <c:v>-37447.8298911157</c:v>
                </c:pt>
                <c:pt idx="19">
                  <c:v>-40694.2242565042</c:v>
                </c:pt>
                <c:pt idx="20">
                  <c:v>-588.304551562353</c:v>
                </c:pt>
                <c:pt idx="21">
                  <c:v>-10047.7451156719</c:v>
                </c:pt>
                <c:pt idx="22">
                  <c:v>15872.038630589</c:v>
                </c:pt>
                <c:pt idx="23">
                  <c:v>-16125.9477998963</c:v>
                </c:pt>
                <c:pt idx="24">
                  <c:v>49151.1231496048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7376"/>
        <c:axId val="1808398816"/>
      </c:scatterChart>
      <c:valAx>
        <c:axId val="19010773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08398816"/>
        <c:crosses val="autoZero"/>
        <c:crossBetween val="midCat"/>
      </c:valAx>
      <c:valAx>
        <c:axId val="18083988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010773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5c23013a-a061-4d5c-876a-b34e693f0c32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 Spaces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</c:v>
                </c:pt>
                <c:pt idx="1">
                  <c:v>-1840.41771476041</c:v>
                </c:pt>
                <c:pt idx="2">
                  <c:v>2847.25247826613</c:v>
                </c:pt>
                <c:pt idx="3">
                  <c:v>-6528.78317386808</c:v>
                </c:pt>
                <c:pt idx="4">
                  <c:v>6573.93006061541</c:v>
                </c:pt>
                <c:pt idx="5">
                  <c:v>16545.2007301364</c:v>
                </c:pt>
                <c:pt idx="6">
                  <c:v>18918.919687048</c:v>
                </c:pt>
                <c:pt idx="7">
                  <c:v>32193.3330868069</c:v>
                </c:pt>
                <c:pt idx="8">
                  <c:v>1625.20525295677</c:v>
                </c:pt>
                <c:pt idx="9">
                  <c:v>-3601.64863998652</c:v>
                </c:pt>
                <c:pt idx="10">
                  <c:v>-33937.4581383112</c:v>
                </c:pt>
                <c:pt idx="11">
                  <c:v>6483.63237991527</c:v>
                </c:pt>
                <c:pt idx="12">
                  <c:v>16331.9801718724</c:v>
                </c:pt>
                <c:pt idx="13">
                  <c:v>-19792.9661451959</c:v>
                </c:pt>
                <c:pt idx="14">
                  <c:v>42860.8807306424</c:v>
                </c:pt>
                <c:pt idx="15">
                  <c:v>-14896.6563814307</c:v>
                </c:pt>
                <c:pt idx="16">
                  <c:v>20307.1407647746</c:v>
                </c:pt>
                <c:pt idx="17">
                  <c:v>-34132.1345216943</c:v>
                </c:pt>
                <c:pt idx="18">
                  <c:v>-37447.8298911157</c:v>
                </c:pt>
                <c:pt idx="19">
                  <c:v>-40694.2242565042</c:v>
                </c:pt>
                <c:pt idx="20">
                  <c:v>-588.304551562353</c:v>
                </c:pt>
                <c:pt idx="21">
                  <c:v>-10047.7451156719</c:v>
                </c:pt>
                <c:pt idx="22">
                  <c:v>15872.038630589</c:v>
                </c:pt>
                <c:pt idx="23">
                  <c:v>-16125.9477998963</c:v>
                </c:pt>
                <c:pt idx="24">
                  <c:v>49151.1231496048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01216"/>
        <c:axId val="1808401696"/>
      </c:scatterChart>
      <c:valAx>
        <c:axId val="180840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 Spaces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08401696"/>
        <c:crosses val="autoZero"/>
        <c:crossBetween val="midCat"/>
      </c:valAx>
      <c:valAx>
        <c:axId val="18084016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0840121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0ca24a39-36ed-4f83-811b-f3dc9a10aa8b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</c:v>
                </c:pt>
                <c:pt idx="2">
                  <c:v>2.71828182845904</c:v>
                </c:pt>
                <c:pt idx="3">
                  <c:v>1</c:v>
                </c:pt>
                <c:pt idx="4">
                  <c:v>2.71828182845904</c:v>
                </c:pt>
                <c:pt idx="5">
                  <c:v>2.71828182845904</c:v>
                </c:pt>
                <c:pt idx="6">
                  <c:v>2.71828182845904</c:v>
                </c:pt>
                <c:pt idx="7">
                  <c:v>2.71828182845904</c:v>
                </c:pt>
                <c:pt idx="8">
                  <c:v>2.71828182845904</c:v>
                </c:pt>
                <c:pt idx="9">
                  <c:v>2.71828182845904</c:v>
                </c:pt>
                <c:pt idx="10">
                  <c:v>2.71828182845904</c:v>
                </c:pt>
                <c:pt idx="11">
                  <c:v>1</c:v>
                </c:pt>
                <c:pt idx="12">
                  <c:v>1</c:v>
                </c:pt>
                <c:pt idx="13">
                  <c:v>2.71828182845904</c:v>
                </c:pt>
                <c:pt idx="14">
                  <c:v>2.71828182845904</c:v>
                </c:pt>
                <c:pt idx="15">
                  <c:v>2.71828182845904</c:v>
                </c:pt>
                <c:pt idx="16">
                  <c:v>1</c:v>
                </c:pt>
                <c:pt idx="17">
                  <c:v>1</c:v>
                </c:pt>
                <c:pt idx="18">
                  <c:v>2.71828182845904</c:v>
                </c:pt>
                <c:pt idx="19">
                  <c:v>1</c:v>
                </c:pt>
                <c:pt idx="20">
                  <c:v>1</c:v>
                </c:pt>
                <c:pt idx="21">
                  <c:v>2.71828182845904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</c:v>
                </c:pt>
                <c:pt idx="1">
                  <c:v>-1840.41771476041</c:v>
                </c:pt>
                <c:pt idx="2">
                  <c:v>2847.25247826613</c:v>
                </c:pt>
                <c:pt idx="3">
                  <c:v>-6528.78317386808</c:v>
                </c:pt>
                <c:pt idx="4">
                  <c:v>6573.93006061541</c:v>
                </c:pt>
                <c:pt idx="5">
                  <c:v>16545.2007301364</c:v>
                </c:pt>
                <c:pt idx="6">
                  <c:v>18918.919687048</c:v>
                </c:pt>
                <c:pt idx="7">
                  <c:v>32193.3330868069</c:v>
                </c:pt>
                <c:pt idx="8">
                  <c:v>1625.20525295677</c:v>
                </c:pt>
                <c:pt idx="9">
                  <c:v>-3601.64863998652</c:v>
                </c:pt>
                <c:pt idx="10">
                  <c:v>-33937.4581383112</c:v>
                </c:pt>
                <c:pt idx="11">
                  <c:v>6483.63237991527</c:v>
                </c:pt>
                <c:pt idx="12">
                  <c:v>16331.9801718724</c:v>
                </c:pt>
                <c:pt idx="13">
                  <c:v>-19792.9661451959</c:v>
                </c:pt>
                <c:pt idx="14">
                  <c:v>42860.8807306424</c:v>
                </c:pt>
                <c:pt idx="15">
                  <c:v>-14896.6563814307</c:v>
                </c:pt>
                <c:pt idx="16">
                  <c:v>20307.1407647746</c:v>
                </c:pt>
                <c:pt idx="17">
                  <c:v>-34132.1345216943</c:v>
                </c:pt>
                <c:pt idx="18">
                  <c:v>-37447.8298911157</c:v>
                </c:pt>
                <c:pt idx="19">
                  <c:v>-40694.2242565042</c:v>
                </c:pt>
                <c:pt idx="20">
                  <c:v>-588.304551562353</c:v>
                </c:pt>
                <c:pt idx="21">
                  <c:v>-10047.7451156719</c:v>
                </c:pt>
                <c:pt idx="22">
                  <c:v>15872.038630589</c:v>
                </c:pt>
                <c:pt idx="23">
                  <c:v>-16125.9477998963</c:v>
                </c:pt>
                <c:pt idx="24">
                  <c:v>49151.1231496048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01216"/>
        <c:axId val="1808403616"/>
      </c:scatterChart>
      <c:valAx>
        <c:axId val="180840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08403616"/>
        <c:crosses val="autoZero"/>
        <c:crossBetween val="midCat"/>
      </c:valAx>
      <c:valAx>
        <c:axId val="18084036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0840121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56104dd6-4f77-4873-8e1b-aafde36e827b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</c:v>
                </c:pt>
                <c:pt idx="18">
                  <c:v>1</c:v>
                </c:pt>
                <c:pt idx="19">
                  <c:v>2.71828182845904</c:v>
                </c:pt>
                <c:pt idx="20">
                  <c:v>1</c:v>
                </c:pt>
                <c:pt idx="21">
                  <c:v>1</c:v>
                </c:pt>
                <c:pt idx="22">
                  <c:v>2.71828182845904</c:v>
                </c:pt>
                <c:pt idx="23">
                  <c:v>1</c:v>
                </c:pt>
                <c:pt idx="24">
                  <c:v>2.71828182845904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</c:v>
                </c:pt>
                <c:pt idx="1">
                  <c:v>-1840.41771476041</c:v>
                </c:pt>
                <c:pt idx="2">
                  <c:v>2847.25247826613</c:v>
                </c:pt>
                <c:pt idx="3">
                  <c:v>-6528.78317386808</c:v>
                </c:pt>
                <c:pt idx="4">
                  <c:v>6573.93006061541</c:v>
                </c:pt>
                <c:pt idx="5">
                  <c:v>16545.2007301364</c:v>
                </c:pt>
                <c:pt idx="6">
                  <c:v>18918.919687048</c:v>
                </c:pt>
                <c:pt idx="7">
                  <c:v>32193.3330868069</c:v>
                </c:pt>
                <c:pt idx="8">
                  <c:v>1625.20525295677</c:v>
                </c:pt>
                <c:pt idx="9">
                  <c:v>-3601.64863998652</c:v>
                </c:pt>
                <c:pt idx="10">
                  <c:v>-33937.4581383112</c:v>
                </c:pt>
                <c:pt idx="11">
                  <c:v>6483.63237991527</c:v>
                </c:pt>
                <c:pt idx="12">
                  <c:v>16331.9801718724</c:v>
                </c:pt>
                <c:pt idx="13">
                  <c:v>-19792.9661451959</c:v>
                </c:pt>
                <c:pt idx="14">
                  <c:v>42860.8807306424</c:v>
                </c:pt>
                <c:pt idx="15">
                  <c:v>-14896.6563814307</c:v>
                </c:pt>
                <c:pt idx="16">
                  <c:v>20307.1407647746</c:v>
                </c:pt>
                <c:pt idx="17">
                  <c:v>-34132.1345216943</c:v>
                </c:pt>
                <c:pt idx="18">
                  <c:v>-37447.8298911157</c:v>
                </c:pt>
                <c:pt idx="19">
                  <c:v>-40694.2242565042</c:v>
                </c:pt>
                <c:pt idx="20">
                  <c:v>-588.304551562353</c:v>
                </c:pt>
                <c:pt idx="21">
                  <c:v>-10047.7451156719</c:v>
                </c:pt>
                <c:pt idx="22">
                  <c:v>15872.038630589</c:v>
                </c:pt>
                <c:pt idx="23">
                  <c:v>-16125.9477998963</c:v>
                </c:pt>
                <c:pt idx="24">
                  <c:v>49151.1231496048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540976"/>
        <c:axId val="1815541456"/>
      </c:scatterChart>
      <c:valAx>
        <c:axId val="18155409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15541456"/>
        <c:crosses val="autoZero"/>
        <c:crossBetween val="midCat"/>
      </c:valAx>
      <c:valAx>
        <c:axId val="181554145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155409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2448b939-c039-43aa-af47-538801d6d33f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</c:v>
                </c:pt>
                <c:pt idx="3">
                  <c:v>682728.783173868</c:v>
                </c:pt>
                <c:pt idx="4">
                  <c:v>158426.069939385</c:v>
                </c:pt>
                <c:pt idx="5">
                  <c:v>283454.799269864</c:v>
                </c:pt>
                <c:pt idx="6">
                  <c:v>89831.080312952</c:v>
                </c:pt>
                <c:pt idx="7">
                  <c:v>244344.666913193</c:v>
                </c:pt>
                <c:pt idx="8">
                  <c:v>418374.794747043</c:v>
                </c:pt>
                <c:pt idx="9">
                  <c:v>953601.648639987</c:v>
                </c:pt>
                <c:pt idx="10">
                  <c:v>593937.458138311</c:v>
                </c:pt>
                <c:pt idx="11">
                  <c:v>261516.367620085</c:v>
                </c:pt>
                <c:pt idx="12">
                  <c:v>273668.019828128</c:v>
                </c:pt>
                <c:pt idx="13">
                  <c:v>192992.966145196</c:v>
                </c:pt>
                <c:pt idx="14">
                  <c:v>280789.119269358</c:v>
                </c:pt>
                <c:pt idx="15">
                  <c:v>177396.656381431</c:v>
                </c:pt>
                <c:pt idx="16">
                  <c:v>333192.859235225</c:v>
                </c:pt>
                <c:pt idx="17">
                  <c:v>168532.134521694</c:v>
                </c:pt>
                <c:pt idx="18">
                  <c:v>224447.829891116</c:v>
                </c:pt>
                <c:pt idx="19">
                  <c:v>196394.224256504</c:v>
                </c:pt>
                <c:pt idx="20">
                  <c:v>94188.3045515624</c:v>
                </c:pt>
                <c:pt idx="21">
                  <c:v>120047.745115672</c:v>
                </c:pt>
                <c:pt idx="22">
                  <c:v>557327.961369411</c:v>
                </c:pt>
                <c:pt idx="23">
                  <c:v>95425.9477998963</c:v>
                </c:pt>
                <c:pt idx="24">
                  <c:v>222848.876850395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8464"/>
        <c:axId val="207736064"/>
      </c:scatterChart>
      <c:valAx>
        <c:axId val="2077384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36064"/>
        <c:crosses val="autoZero"/>
        <c:crossBetween val="midCat"/>
      </c:valAx>
      <c:valAx>
        <c:axId val="2077360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3846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0905243-acb4-4f8a-b0f1-9e097b389535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</c:v>
                </c:pt>
                <c:pt idx="3">
                  <c:v>682728.783173868</c:v>
                </c:pt>
                <c:pt idx="4">
                  <c:v>158426.069939385</c:v>
                </c:pt>
                <c:pt idx="5">
                  <c:v>283454.799269864</c:v>
                </c:pt>
                <c:pt idx="6">
                  <c:v>89831.080312952</c:v>
                </c:pt>
                <c:pt idx="7">
                  <c:v>244344.666913193</c:v>
                </c:pt>
                <c:pt idx="8">
                  <c:v>418374.794747043</c:v>
                </c:pt>
                <c:pt idx="9">
                  <c:v>953601.648639987</c:v>
                </c:pt>
                <c:pt idx="10">
                  <c:v>593937.458138311</c:v>
                </c:pt>
                <c:pt idx="11">
                  <c:v>261516.367620085</c:v>
                </c:pt>
                <c:pt idx="12">
                  <c:v>273668.019828128</c:v>
                </c:pt>
                <c:pt idx="13">
                  <c:v>192992.966145196</c:v>
                </c:pt>
                <c:pt idx="14">
                  <c:v>280789.119269358</c:v>
                </c:pt>
                <c:pt idx="15">
                  <c:v>177396.656381431</c:v>
                </c:pt>
                <c:pt idx="16">
                  <c:v>333192.859235225</c:v>
                </c:pt>
                <c:pt idx="17">
                  <c:v>168532.134521694</c:v>
                </c:pt>
                <c:pt idx="18">
                  <c:v>224447.829891116</c:v>
                </c:pt>
                <c:pt idx="19">
                  <c:v>196394.224256504</c:v>
                </c:pt>
                <c:pt idx="20">
                  <c:v>94188.3045515624</c:v>
                </c:pt>
                <c:pt idx="21">
                  <c:v>120047.745115672</c:v>
                </c:pt>
                <c:pt idx="22">
                  <c:v>557327.961369411</c:v>
                </c:pt>
                <c:pt idx="23">
                  <c:v>95425.9477998963</c:v>
                </c:pt>
                <c:pt idx="24">
                  <c:v>222848.876850395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61216"/>
        <c:axId val="232461696"/>
      </c:scatterChart>
      <c:valAx>
        <c:axId val="23246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32461696"/>
        <c:crosses val="autoZero"/>
        <c:crossBetween val="midCat"/>
      </c:valAx>
      <c:valAx>
        <c:axId val="2324616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32461216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6faf16-ebac-4005-a594-3f477b88e805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</c:v>
                </c:pt>
                <c:pt idx="3">
                  <c:v>682728.783173868</c:v>
                </c:pt>
                <c:pt idx="4">
                  <c:v>158426.069939385</c:v>
                </c:pt>
                <c:pt idx="5">
                  <c:v>283454.799269864</c:v>
                </c:pt>
                <c:pt idx="6">
                  <c:v>89831.080312952</c:v>
                </c:pt>
                <c:pt idx="7">
                  <c:v>244344.666913193</c:v>
                </c:pt>
                <c:pt idx="8">
                  <c:v>418374.794747043</c:v>
                </c:pt>
                <c:pt idx="9">
                  <c:v>953601.648639987</c:v>
                </c:pt>
                <c:pt idx="10">
                  <c:v>593937.458138311</c:v>
                </c:pt>
                <c:pt idx="11">
                  <c:v>261516.367620085</c:v>
                </c:pt>
                <c:pt idx="12">
                  <c:v>273668.019828128</c:v>
                </c:pt>
                <c:pt idx="13">
                  <c:v>192992.966145196</c:v>
                </c:pt>
                <c:pt idx="14">
                  <c:v>280789.119269358</c:v>
                </c:pt>
                <c:pt idx="15">
                  <c:v>177396.656381431</c:v>
                </c:pt>
                <c:pt idx="16">
                  <c:v>333192.859235225</c:v>
                </c:pt>
                <c:pt idx="17">
                  <c:v>168532.134521694</c:v>
                </c:pt>
                <c:pt idx="18">
                  <c:v>224447.829891116</c:v>
                </c:pt>
                <c:pt idx="19">
                  <c:v>196394.224256504</c:v>
                </c:pt>
                <c:pt idx="20">
                  <c:v>94188.3045515624</c:v>
                </c:pt>
                <c:pt idx="21">
                  <c:v>120047.745115672</c:v>
                </c:pt>
                <c:pt idx="22">
                  <c:v>557327.961369411</c:v>
                </c:pt>
                <c:pt idx="23">
                  <c:v>95425.9477998963</c:v>
                </c:pt>
                <c:pt idx="24">
                  <c:v>222848.876850395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51264"/>
        <c:axId val="1821205520"/>
      </c:scatterChart>
      <c:valAx>
        <c:axId val="19068512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21205520"/>
        <c:crosses val="autoZero"/>
        <c:crossBetween val="midCat"/>
      </c:valAx>
      <c:valAx>
        <c:axId val="182120552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0685126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2673722-da49-4504-917c-07dab00cb606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 Spaces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</c:v>
                </c:pt>
                <c:pt idx="3">
                  <c:v>682728.783173868</c:v>
                </c:pt>
                <c:pt idx="4">
                  <c:v>158426.069939385</c:v>
                </c:pt>
                <c:pt idx="5">
                  <c:v>283454.799269864</c:v>
                </c:pt>
                <c:pt idx="6">
                  <c:v>89831.080312952</c:v>
                </c:pt>
                <c:pt idx="7">
                  <c:v>244344.666913193</c:v>
                </c:pt>
                <c:pt idx="8">
                  <c:v>418374.794747043</c:v>
                </c:pt>
                <c:pt idx="9">
                  <c:v>953601.648639987</c:v>
                </c:pt>
                <c:pt idx="10">
                  <c:v>593937.458138311</c:v>
                </c:pt>
                <c:pt idx="11">
                  <c:v>261516.367620085</c:v>
                </c:pt>
                <c:pt idx="12">
                  <c:v>273668.019828128</c:v>
                </c:pt>
                <c:pt idx="13">
                  <c:v>192992.966145196</c:v>
                </c:pt>
                <c:pt idx="14">
                  <c:v>280789.119269358</c:v>
                </c:pt>
                <c:pt idx="15">
                  <c:v>177396.656381431</c:v>
                </c:pt>
                <c:pt idx="16">
                  <c:v>333192.859235225</c:v>
                </c:pt>
                <c:pt idx="17">
                  <c:v>168532.134521694</c:v>
                </c:pt>
                <c:pt idx="18">
                  <c:v>224447.829891116</c:v>
                </c:pt>
                <c:pt idx="19">
                  <c:v>196394.224256504</c:v>
                </c:pt>
                <c:pt idx="20">
                  <c:v>94188.3045515624</c:v>
                </c:pt>
                <c:pt idx="21">
                  <c:v>120047.745115672</c:v>
                </c:pt>
                <c:pt idx="22">
                  <c:v>557327.961369411</c:v>
                </c:pt>
                <c:pt idx="23">
                  <c:v>95425.9477998963</c:v>
                </c:pt>
                <c:pt idx="24">
                  <c:v>222848.876850395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07776"/>
        <c:axId val="1894406336"/>
      </c:scatterChart>
      <c:valAx>
        <c:axId val="1894407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 Spaces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4406336"/>
        <c:crosses val="autoZero"/>
        <c:crossBetween val="midCat"/>
      </c:valAx>
      <c:valAx>
        <c:axId val="189440633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4407776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6a1971c-b3ec-425b-a930-66551fcd7597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</c:v>
                </c:pt>
                <c:pt idx="2">
                  <c:v>2.71828182845904</c:v>
                </c:pt>
                <c:pt idx="3">
                  <c:v>1</c:v>
                </c:pt>
                <c:pt idx="4">
                  <c:v>2.71828182845904</c:v>
                </c:pt>
                <c:pt idx="5">
                  <c:v>2.71828182845904</c:v>
                </c:pt>
                <c:pt idx="6">
                  <c:v>2.71828182845904</c:v>
                </c:pt>
                <c:pt idx="7">
                  <c:v>2.71828182845904</c:v>
                </c:pt>
                <c:pt idx="8">
                  <c:v>2.71828182845904</c:v>
                </c:pt>
                <c:pt idx="9">
                  <c:v>2.71828182845904</c:v>
                </c:pt>
                <c:pt idx="10">
                  <c:v>2.71828182845904</c:v>
                </c:pt>
                <c:pt idx="11">
                  <c:v>1</c:v>
                </c:pt>
                <c:pt idx="12">
                  <c:v>1</c:v>
                </c:pt>
                <c:pt idx="13">
                  <c:v>2.71828182845904</c:v>
                </c:pt>
                <c:pt idx="14">
                  <c:v>2.71828182845904</c:v>
                </c:pt>
                <c:pt idx="15">
                  <c:v>2.71828182845904</c:v>
                </c:pt>
                <c:pt idx="16">
                  <c:v>1</c:v>
                </c:pt>
                <c:pt idx="17">
                  <c:v>1</c:v>
                </c:pt>
                <c:pt idx="18">
                  <c:v>2.71828182845904</c:v>
                </c:pt>
                <c:pt idx="19">
                  <c:v>1</c:v>
                </c:pt>
                <c:pt idx="20">
                  <c:v>1</c:v>
                </c:pt>
                <c:pt idx="21">
                  <c:v>2.71828182845904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</c:v>
                </c:pt>
                <c:pt idx="2">
                  <c:v>2.71828182845904</c:v>
                </c:pt>
                <c:pt idx="3">
                  <c:v>1</c:v>
                </c:pt>
                <c:pt idx="4">
                  <c:v>2.71828182845904</c:v>
                </c:pt>
                <c:pt idx="5">
                  <c:v>2.71828182845904</c:v>
                </c:pt>
                <c:pt idx="6">
                  <c:v>2.71828182845904</c:v>
                </c:pt>
                <c:pt idx="7">
                  <c:v>2.71828182845904</c:v>
                </c:pt>
                <c:pt idx="8">
                  <c:v>2.71828182845904</c:v>
                </c:pt>
                <c:pt idx="9">
                  <c:v>2.71828182845904</c:v>
                </c:pt>
                <c:pt idx="10">
                  <c:v>2.71828182845904</c:v>
                </c:pt>
                <c:pt idx="11">
                  <c:v>1</c:v>
                </c:pt>
                <c:pt idx="12">
                  <c:v>1</c:v>
                </c:pt>
                <c:pt idx="13">
                  <c:v>2.71828182845904</c:v>
                </c:pt>
                <c:pt idx="14">
                  <c:v>2.71828182845904</c:v>
                </c:pt>
                <c:pt idx="15">
                  <c:v>2.71828182845904</c:v>
                </c:pt>
                <c:pt idx="16">
                  <c:v>1</c:v>
                </c:pt>
                <c:pt idx="17">
                  <c:v>1</c:v>
                </c:pt>
                <c:pt idx="18">
                  <c:v>2.71828182845904</c:v>
                </c:pt>
                <c:pt idx="19">
                  <c:v>1</c:v>
                </c:pt>
                <c:pt idx="20">
                  <c:v>1</c:v>
                </c:pt>
                <c:pt idx="21">
                  <c:v>2.71828182845904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</c:v>
                </c:pt>
                <c:pt idx="3">
                  <c:v>682728.783173868</c:v>
                </c:pt>
                <c:pt idx="4">
                  <c:v>158426.069939385</c:v>
                </c:pt>
                <c:pt idx="5">
                  <c:v>283454.799269864</c:v>
                </c:pt>
                <c:pt idx="6">
                  <c:v>89831.080312952</c:v>
                </c:pt>
                <c:pt idx="7">
                  <c:v>244344.666913193</c:v>
                </c:pt>
                <c:pt idx="8">
                  <c:v>418374.794747043</c:v>
                </c:pt>
                <c:pt idx="9">
                  <c:v>953601.648639987</c:v>
                </c:pt>
                <c:pt idx="10">
                  <c:v>593937.458138311</c:v>
                </c:pt>
                <c:pt idx="11">
                  <c:v>261516.367620085</c:v>
                </c:pt>
                <c:pt idx="12">
                  <c:v>273668.019828128</c:v>
                </c:pt>
                <c:pt idx="13">
                  <c:v>192992.966145196</c:v>
                </c:pt>
                <c:pt idx="14">
                  <c:v>280789.119269358</c:v>
                </c:pt>
                <c:pt idx="15">
                  <c:v>177396.656381431</c:v>
                </c:pt>
                <c:pt idx="16">
                  <c:v>333192.859235225</c:v>
                </c:pt>
                <c:pt idx="17">
                  <c:v>168532.134521694</c:v>
                </c:pt>
                <c:pt idx="18">
                  <c:v>224447.829891116</c:v>
                </c:pt>
                <c:pt idx="19">
                  <c:v>196394.224256504</c:v>
                </c:pt>
                <c:pt idx="20">
                  <c:v>94188.3045515624</c:v>
                </c:pt>
                <c:pt idx="21">
                  <c:v>120047.745115672</c:v>
                </c:pt>
                <c:pt idx="22">
                  <c:v>557327.961369411</c:v>
                </c:pt>
                <c:pt idx="23">
                  <c:v>95425.9477998963</c:v>
                </c:pt>
                <c:pt idx="24">
                  <c:v>222848.876850395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0704"/>
        <c:axId val="207727344"/>
      </c:scatterChart>
      <c:valAx>
        <c:axId val="2077307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27344"/>
        <c:crosses val="autoZero"/>
        <c:crossBetween val="midCat"/>
      </c:valAx>
      <c:valAx>
        <c:axId val="2077273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3070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e03036-211f-4cd6-b958-fe7aad62b52e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</c:v>
                </c:pt>
                <c:pt idx="18">
                  <c:v>1</c:v>
                </c:pt>
                <c:pt idx="19">
                  <c:v>2.71828182845904</c:v>
                </c:pt>
                <c:pt idx="20">
                  <c:v>1</c:v>
                </c:pt>
                <c:pt idx="21">
                  <c:v>1</c:v>
                </c:pt>
                <c:pt idx="22">
                  <c:v>2.71828182845904</c:v>
                </c:pt>
                <c:pt idx="23">
                  <c:v>1</c:v>
                </c:pt>
                <c:pt idx="24">
                  <c:v>2.71828182845904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</c:v>
                </c:pt>
                <c:pt idx="18">
                  <c:v>1</c:v>
                </c:pt>
                <c:pt idx="19">
                  <c:v>2.71828182845904</c:v>
                </c:pt>
                <c:pt idx="20">
                  <c:v>1</c:v>
                </c:pt>
                <c:pt idx="21">
                  <c:v>1</c:v>
                </c:pt>
                <c:pt idx="22">
                  <c:v>2.71828182845904</c:v>
                </c:pt>
                <c:pt idx="23">
                  <c:v>1</c:v>
                </c:pt>
                <c:pt idx="24">
                  <c:v>2.71828182845904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</c:v>
                </c:pt>
                <c:pt idx="3">
                  <c:v>682728.783173868</c:v>
                </c:pt>
                <c:pt idx="4">
                  <c:v>158426.069939385</c:v>
                </c:pt>
                <c:pt idx="5">
                  <c:v>283454.799269864</c:v>
                </c:pt>
                <c:pt idx="6">
                  <c:v>89831.080312952</c:v>
                </c:pt>
                <c:pt idx="7">
                  <c:v>244344.666913193</c:v>
                </c:pt>
                <c:pt idx="8">
                  <c:v>418374.794747043</c:v>
                </c:pt>
                <c:pt idx="9">
                  <c:v>953601.648639987</c:v>
                </c:pt>
                <c:pt idx="10">
                  <c:v>593937.458138311</c:v>
                </c:pt>
                <c:pt idx="11">
                  <c:v>261516.367620085</c:v>
                </c:pt>
                <c:pt idx="12">
                  <c:v>273668.019828128</c:v>
                </c:pt>
                <c:pt idx="13">
                  <c:v>192992.966145196</c:v>
                </c:pt>
                <c:pt idx="14">
                  <c:v>280789.119269358</c:v>
                </c:pt>
                <c:pt idx="15">
                  <c:v>177396.656381431</c:v>
                </c:pt>
                <c:pt idx="16">
                  <c:v>333192.859235225</c:v>
                </c:pt>
                <c:pt idx="17">
                  <c:v>168532.134521694</c:v>
                </c:pt>
                <c:pt idx="18">
                  <c:v>224447.829891116</c:v>
                </c:pt>
                <c:pt idx="19">
                  <c:v>196394.224256504</c:v>
                </c:pt>
                <c:pt idx="20">
                  <c:v>94188.3045515624</c:v>
                </c:pt>
                <c:pt idx="21">
                  <c:v>120047.745115672</c:v>
                </c:pt>
                <c:pt idx="22">
                  <c:v>557327.961369411</c:v>
                </c:pt>
                <c:pt idx="23">
                  <c:v>95425.9477998963</c:v>
                </c:pt>
                <c:pt idx="24">
                  <c:v>222848.876850395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824"/>
        <c:axId val="232461216"/>
      </c:scatterChart>
      <c:valAx>
        <c:axId val="2077278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32461216"/>
        <c:crosses val="autoZero"/>
        <c:crossBetween val="midCat"/>
      </c:valAx>
      <c:valAx>
        <c:axId val="2324612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2782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824822a-52dd-4ad8-9d80-c6f81ea98b54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Apartments!$Q$30:$Q$54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Apartments!$R$30:$R$54</c:f>
              <c:numCache>
                <c:formatCode>General</c:formatCode>
                <c:ptCount val="25"/>
                <c:pt idx="0">
                  <c:v>79300</c:v>
                </c:pt>
                <c:pt idx="1">
                  <c:v>90300</c:v>
                </c:pt>
                <c:pt idx="2">
                  <c:v>93600</c:v>
                </c:pt>
                <c:pt idx="3">
                  <c:v>108750</c:v>
                </c:pt>
                <c:pt idx="4">
                  <c:v>110000</c:v>
                </c:pt>
                <c:pt idx="5">
                  <c:v>134400</c:v>
                </c:pt>
                <c:pt idx="6">
                  <c:v>155700</c:v>
                </c:pt>
                <c:pt idx="7">
                  <c:v>157500</c:v>
                </c:pt>
                <c:pt idx="8">
                  <c:v>162500</c:v>
                </c:pt>
                <c:pt idx="9">
                  <c:v>165000</c:v>
                </c:pt>
                <c:pt idx="10">
                  <c:v>173200</c:v>
                </c:pt>
                <c:pt idx="11">
                  <c:v>187000</c:v>
                </c:pt>
                <c:pt idx="12">
                  <c:v>268000</c:v>
                </c:pt>
                <c:pt idx="13">
                  <c:v>272000</c:v>
                </c:pt>
                <c:pt idx="14">
                  <c:v>276538</c:v>
                </c:pt>
                <c:pt idx="15">
                  <c:v>290000</c:v>
                </c:pt>
                <c:pt idx="16">
                  <c:v>300000</c:v>
                </c:pt>
                <c:pt idx="17">
                  <c:v>323650</c:v>
                </c:pt>
                <c:pt idx="18">
                  <c:v>353500</c:v>
                </c:pt>
                <c:pt idx="19">
                  <c:v>384000</c:v>
                </c:pt>
                <c:pt idx="20">
                  <c:v>420000</c:v>
                </c:pt>
                <c:pt idx="21">
                  <c:v>560000</c:v>
                </c:pt>
                <c:pt idx="22">
                  <c:v>573200</c:v>
                </c:pt>
                <c:pt idx="23">
                  <c:v>676200</c:v>
                </c:pt>
                <c:pt idx="24">
                  <c:v>950000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9744"/>
        <c:axId val="207728784"/>
      </c:scatterChart>
      <c:valAx>
        <c:axId val="2077297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28784"/>
        <c:crosses val="autoZero"/>
        <c:crossBetween val="midCat"/>
      </c:valAx>
      <c:valAx>
        <c:axId val="20772878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2974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ff1a2773-f33d-4e22-a43e-8ffcdd1ecf44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1.38629436111989</c:v>
                </c:pt>
                <c:pt idx="1">
                  <c:v>2.99573227355399</c:v>
                </c:pt>
                <c:pt idx="2">
                  <c:v>1.6094379124341</c:v>
                </c:pt>
                <c:pt idx="3">
                  <c:v>3.25809653802148</c:v>
                </c:pt>
                <c:pt idx="4">
                  <c:v>1.6094379124341</c:v>
                </c:pt>
                <c:pt idx="5">
                  <c:v>2.30258509299405</c:v>
                </c:pt>
                <c:pt idx="6">
                  <c:v>1.38629436111989</c:v>
                </c:pt>
                <c:pt idx="7">
                  <c:v>2.39789527279837</c:v>
                </c:pt>
                <c:pt idx="8">
                  <c:v>2.99573227355399</c:v>
                </c:pt>
                <c:pt idx="9">
                  <c:v>4.12713438504509</c:v>
                </c:pt>
                <c:pt idx="10">
                  <c:v>3.25809653802148</c:v>
                </c:pt>
                <c:pt idx="11">
                  <c:v>2.56494935746154</c:v>
                </c:pt>
                <c:pt idx="12">
                  <c:v>2.19722457733622</c:v>
                </c:pt>
                <c:pt idx="13">
                  <c:v>1.79175946922805</c:v>
                </c:pt>
                <c:pt idx="14">
                  <c:v>2.39789527279837</c:v>
                </c:pt>
                <c:pt idx="15">
                  <c:v>1.6094379124341</c:v>
                </c:pt>
                <c:pt idx="16">
                  <c:v>2.99573227355399</c:v>
                </c:pt>
                <c:pt idx="17">
                  <c:v>1.38629436111989</c:v>
                </c:pt>
                <c:pt idx="18">
                  <c:v>2.07944154167984</c:v>
                </c:pt>
                <c:pt idx="19">
                  <c:v>1.38629436111989</c:v>
                </c:pt>
                <c:pt idx="20">
                  <c:v>1.38629436111989</c:v>
                </c:pt>
                <c:pt idx="21">
                  <c:v>1.38629436111989</c:v>
                </c:pt>
                <c:pt idx="22">
                  <c:v>2.63905732961526</c:v>
                </c:pt>
                <c:pt idx="23">
                  <c:v>1.38629436111989</c:v>
                </c:pt>
                <c:pt idx="24">
                  <c:v>1.6094379124341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-0.0856317202056385</c:v>
                </c:pt>
                <c:pt idx="1">
                  <c:v>-0.168226793283266</c:v>
                </c:pt>
                <c:pt idx="2">
                  <c:v>-0.00565484004217787</c:v>
                </c:pt>
                <c:pt idx="3">
                  <c:v>-0.0835741936807803</c:v>
                </c:pt>
                <c:pt idx="4">
                  <c:v>0.054274011329607</c:v>
                </c:pt>
                <c:pt idx="5">
                  <c:v>0.0330629430612674</c:v>
                </c:pt>
                <c:pt idx="6">
                  <c:v>0.0147257661982021</c:v>
                </c:pt>
                <c:pt idx="7">
                  <c:v>0.0377938612016226</c:v>
                </c:pt>
                <c:pt idx="8">
                  <c:v>-0.00975786893493336</c:v>
                </c:pt>
                <c:pt idx="9">
                  <c:v>-0.0277695323056175</c:v>
                </c:pt>
                <c:pt idx="10">
                  <c:v>-0.040017082040638</c:v>
                </c:pt>
                <c:pt idx="11">
                  <c:v>0.189145152552934</c:v>
                </c:pt>
                <c:pt idx="12">
                  <c:v>-0.0299017550974892</c:v>
                </c:pt>
                <c:pt idx="13">
                  <c:v>0.047411374158937</c:v>
                </c:pt>
                <c:pt idx="14">
                  <c:v>0.154079228918038</c:v>
                </c:pt>
                <c:pt idx="15">
                  <c:v>0.12191993334538</c:v>
                </c:pt>
                <c:pt idx="16">
                  <c:v>0.0868692893821681</c:v>
                </c:pt>
                <c:pt idx="17">
                  <c:v>-0.115160849461757</c:v>
                </c:pt>
                <c:pt idx="18">
                  <c:v>-0.190929212103304</c:v>
                </c:pt>
                <c:pt idx="19">
                  <c:v>-0.0656405704931746</c:v>
                </c:pt>
                <c:pt idx="20">
                  <c:v>-0.00789928263066564</c:v>
                </c:pt>
                <c:pt idx="21">
                  <c:v>-0.0209117895030904</c:v>
                </c:pt>
                <c:pt idx="22">
                  <c:v>0.0392470113555525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9296"/>
        <c:axId val="1894081024"/>
      </c:scatterChart>
      <c:valAx>
        <c:axId val="19010792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4081024"/>
        <c:crosses val="autoZero"/>
        <c:crossBetween val="midCat"/>
      </c:valAx>
      <c:valAx>
        <c:axId val="189408102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010792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00b540c2-b1c2-4222-8dd5-dfac732ff7c4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4.40671924726425</c:v>
                </c:pt>
                <c:pt idx="1">
                  <c:v>2.56494935746154</c:v>
                </c:pt>
                <c:pt idx="2">
                  <c:v>4.18965474202643</c:v>
                </c:pt>
                <c:pt idx="3">
                  <c:v>4.15888308335967</c:v>
                </c:pt>
                <c:pt idx="4">
                  <c:v>4.00733318523247</c:v>
                </c:pt>
                <c:pt idx="5">
                  <c:v>4.17438726989564</c:v>
                </c:pt>
                <c:pt idx="6">
                  <c:v>4.40671924726425</c:v>
                </c:pt>
                <c:pt idx="7">
                  <c:v>3.13549421592915</c:v>
                </c:pt>
                <c:pt idx="8">
                  <c:v>2.89037175789616</c:v>
                </c:pt>
                <c:pt idx="9">
                  <c:v>4.26267987704132</c:v>
                </c:pt>
                <c:pt idx="10">
                  <c:v>4.30406509320417</c:v>
                </c:pt>
                <c:pt idx="11">
                  <c:v>4.02535169073515</c:v>
                </c:pt>
                <c:pt idx="12">
                  <c:v>4.33073334028633</c:v>
                </c:pt>
                <c:pt idx="13">
                  <c:v>3.04452243772342</c:v>
                </c:pt>
                <c:pt idx="14">
                  <c:v>3.17805383034795</c:v>
                </c:pt>
                <c:pt idx="15">
                  <c:v>2.94443897916644</c:v>
                </c:pt>
                <c:pt idx="16">
                  <c:v>4.12713438504509</c:v>
                </c:pt>
                <c:pt idx="17">
                  <c:v>4.24849524204936</c:v>
                </c:pt>
                <c:pt idx="18">
                  <c:v>2.94443897916644</c:v>
                </c:pt>
                <c:pt idx="19">
                  <c:v>4.04305126783455</c:v>
                </c:pt>
                <c:pt idx="20">
                  <c:v>4.40671924726425</c:v>
                </c:pt>
                <c:pt idx="21">
                  <c:v>3.91202300542815</c:v>
                </c:pt>
                <c:pt idx="22">
                  <c:v>2.30258509299405</c:v>
                </c:pt>
                <c:pt idx="23">
                  <c:v>4.40671924726425</c:v>
                </c:pt>
                <c:pt idx="24">
                  <c:v>4.40671924726425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-0.0856317202056385</c:v>
                </c:pt>
                <c:pt idx="1">
                  <c:v>-0.168226793283266</c:v>
                </c:pt>
                <c:pt idx="2">
                  <c:v>-0.00565484004217787</c:v>
                </c:pt>
                <c:pt idx="3">
                  <c:v>-0.0835741936807803</c:v>
                </c:pt>
                <c:pt idx="4">
                  <c:v>0.054274011329607</c:v>
                </c:pt>
                <c:pt idx="5">
                  <c:v>0.0330629430612674</c:v>
                </c:pt>
                <c:pt idx="6">
                  <c:v>0.0147257661982021</c:v>
                </c:pt>
                <c:pt idx="7">
                  <c:v>0.0377938612016226</c:v>
                </c:pt>
                <c:pt idx="8">
                  <c:v>-0.00975786893493336</c:v>
                </c:pt>
                <c:pt idx="9">
                  <c:v>-0.0277695323056175</c:v>
                </c:pt>
                <c:pt idx="10">
                  <c:v>-0.040017082040638</c:v>
                </c:pt>
                <c:pt idx="11">
                  <c:v>0.189145152552934</c:v>
                </c:pt>
                <c:pt idx="12">
                  <c:v>-0.0299017550974892</c:v>
                </c:pt>
                <c:pt idx="13">
                  <c:v>0.047411374158937</c:v>
                </c:pt>
                <c:pt idx="14">
                  <c:v>0.154079228918038</c:v>
                </c:pt>
                <c:pt idx="15">
                  <c:v>0.12191993334538</c:v>
                </c:pt>
                <c:pt idx="16">
                  <c:v>0.0868692893821681</c:v>
                </c:pt>
                <c:pt idx="17">
                  <c:v>-0.115160849461757</c:v>
                </c:pt>
                <c:pt idx="18">
                  <c:v>-0.190929212103304</c:v>
                </c:pt>
                <c:pt idx="19">
                  <c:v>-0.0656405704931746</c:v>
                </c:pt>
                <c:pt idx="20">
                  <c:v>-0.00789928263066564</c:v>
                </c:pt>
                <c:pt idx="21">
                  <c:v>-0.0209117895030904</c:v>
                </c:pt>
                <c:pt idx="22">
                  <c:v>0.0392470113555525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91552"/>
        <c:axId val="558492032"/>
      </c:scatterChart>
      <c:valAx>
        <c:axId val="5584915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58492032"/>
        <c:crosses val="autoZero"/>
        <c:crossBetween val="midCat"/>
      </c:valAx>
      <c:valAx>
        <c:axId val="55849203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58491552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129c677d-0a75-40a5-80bf-107961ba2054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</c:v>
                </c:pt>
                <c:pt idx="1">
                  <c:v>4.969813299576</c:v>
                </c:pt>
                <c:pt idx="2">
                  <c:v>4.18965474202643</c:v>
                </c:pt>
                <c:pt idx="3">
                  <c:v>5.83188247728352</c:v>
                </c:pt>
                <c:pt idx="4">
                  <c:v>4.11087386417331</c:v>
                </c:pt>
                <c:pt idx="5">
                  <c:v>4.98360662170834</c:v>
                </c:pt>
                <c:pt idx="6">
                  <c:v>3.40119738166216</c:v>
                </c:pt>
                <c:pt idx="7">
                  <c:v>4.36944785246702</c:v>
                </c:pt>
                <c:pt idx="8">
                  <c:v>4.83628190695148</c:v>
                </c:pt>
                <c:pt idx="9">
                  <c:v>5.97635090929793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4.72738781871234</c:v>
                </c:pt>
                <c:pt idx="13">
                  <c:v>3.80666248977032</c:v>
                </c:pt>
                <c:pt idx="14">
                  <c:v>4.49980967033027</c:v>
                </c:pt>
                <c:pt idx="15">
                  <c:v>3.63758615972639</c:v>
                </c:pt>
                <c:pt idx="16">
                  <c:v>4.91998092582813</c:v>
                </c:pt>
                <c:pt idx="17">
                  <c:v>3.85014760171006</c:v>
                </c:pt>
                <c:pt idx="18">
                  <c:v>4.30406509320417</c:v>
                </c:pt>
                <c:pt idx="19">
                  <c:v>4.0943445622221</c:v>
                </c:pt>
                <c:pt idx="20">
                  <c:v>3.63758615972639</c:v>
                </c:pt>
                <c:pt idx="21">
                  <c:v>3.43398720448515</c:v>
                </c:pt>
                <c:pt idx="22">
                  <c:v>5.46806014113513</c:v>
                </c:pt>
                <c:pt idx="23">
                  <c:v>3.66356164612965</c:v>
                </c:pt>
                <c:pt idx="24">
                  <c:v>4.55387689160054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-0.0856317202056385</c:v>
                </c:pt>
                <c:pt idx="1">
                  <c:v>-0.168226793283266</c:v>
                </c:pt>
                <c:pt idx="2">
                  <c:v>-0.00565484004217787</c:v>
                </c:pt>
                <c:pt idx="3">
                  <c:v>-0.0835741936807803</c:v>
                </c:pt>
                <c:pt idx="4">
                  <c:v>0.054274011329607</c:v>
                </c:pt>
                <c:pt idx="5">
                  <c:v>0.0330629430612674</c:v>
                </c:pt>
                <c:pt idx="6">
                  <c:v>0.0147257661982021</c:v>
                </c:pt>
                <c:pt idx="7">
                  <c:v>0.0377938612016226</c:v>
                </c:pt>
                <c:pt idx="8">
                  <c:v>-0.00975786893493336</c:v>
                </c:pt>
                <c:pt idx="9">
                  <c:v>-0.0277695323056175</c:v>
                </c:pt>
                <c:pt idx="10">
                  <c:v>-0.040017082040638</c:v>
                </c:pt>
                <c:pt idx="11">
                  <c:v>0.189145152552934</c:v>
                </c:pt>
                <c:pt idx="12">
                  <c:v>-0.0299017550974892</c:v>
                </c:pt>
                <c:pt idx="13">
                  <c:v>0.047411374158937</c:v>
                </c:pt>
                <c:pt idx="14">
                  <c:v>0.154079228918038</c:v>
                </c:pt>
                <c:pt idx="15">
                  <c:v>0.12191993334538</c:v>
                </c:pt>
                <c:pt idx="16">
                  <c:v>0.0868692893821681</c:v>
                </c:pt>
                <c:pt idx="17">
                  <c:v>-0.115160849461757</c:v>
                </c:pt>
                <c:pt idx="18">
                  <c:v>-0.190929212103304</c:v>
                </c:pt>
                <c:pt idx="19">
                  <c:v>-0.0656405704931746</c:v>
                </c:pt>
                <c:pt idx="20">
                  <c:v>-0.00789928263066564</c:v>
                </c:pt>
                <c:pt idx="21">
                  <c:v>-0.0209117895030904</c:v>
                </c:pt>
                <c:pt idx="22">
                  <c:v>0.0392470113555525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1328"/>
        <c:axId val="209372288"/>
      </c:scatterChart>
      <c:valAx>
        <c:axId val="2093713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9372288"/>
        <c:crosses val="autoZero"/>
        <c:crossBetween val="midCat"/>
      </c:valAx>
      <c:valAx>
        <c:axId val="209372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937132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aa46ca2d-f17e-4eed-b554-da3d26cd8f81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-0.0856317202056385</c:v>
                </c:pt>
                <c:pt idx="1">
                  <c:v>-0.168226793283266</c:v>
                </c:pt>
                <c:pt idx="2">
                  <c:v>-0.00565484004217787</c:v>
                </c:pt>
                <c:pt idx="3">
                  <c:v>-0.0835741936807803</c:v>
                </c:pt>
                <c:pt idx="4">
                  <c:v>0.054274011329607</c:v>
                </c:pt>
                <c:pt idx="5">
                  <c:v>0.0330629430612674</c:v>
                </c:pt>
                <c:pt idx="6">
                  <c:v>0.0147257661982021</c:v>
                </c:pt>
                <c:pt idx="7">
                  <c:v>0.0377938612016226</c:v>
                </c:pt>
                <c:pt idx="8">
                  <c:v>-0.00975786893493336</c:v>
                </c:pt>
                <c:pt idx="9">
                  <c:v>-0.0277695323056175</c:v>
                </c:pt>
                <c:pt idx="10">
                  <c:v>-0.040017082040638</c:v>
                </c:pt>
                <c:pt idx="11">
                  <c:v>0.189145152552934</c:v>
                </c:pt>
                <c:pt idx="12">
                  <c:v>-0.0299017550974892</c:v>
                </c:pt>
                <c:pt idx="13">
                  <c:v>0.047411374158937</c:v>
                </c:pt>
                <c:pt idx="14">
                  <c:v>0.154079228918038</c:v>
                </c:pt>
                <c:pt idx="15">
                  <c:v>0.12191993334538</c:v>
                </c:pt>
                <c:pt idx="16">
                  <c:v>0.0868692893821681</c:v>
                </c:pt>
                <c:pt idx="17">
                  <c:v>-0.115160849461757</c:v>
                </c:pt>
                <c:pt idx="18">
                  <c:v>-0.190929212103304</c:v>
                </c:pt>
                <c:pt idx="19">
                  <c:v>-0.0656405704931746</c:v>
                </c:pt>
                <c:pt idx="20">
                  <c:v>-0.00789928263066564</c:v>
                </c:pt>
                <c:pt idx="21">
                  <c:v>-0.0209117895030904</c:v>
                </c:pt>
                <c:pt idx="22">
                  <c:v>0.0392470113555525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351264"/>
        <c:axId val="1892350784"/>
      </c:scatterChart>
      <c:valAx>
        <c:axId val="18923512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2350784"/>
        <c:crosses val="autoZero"/>
        <c:crossBetween val="midCat"/>
      </c:valAx>
      <c:valAx>
        <c:axId val="189235078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235126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f79b45a3-ebd3-4f88-a086-976bbc4fc709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 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-0.0856317202056385</c:v>
                </c:pt>
                <c:pt idx="1">
                  <c:v>-0.168226793283266</c:v>
                </c:pt>
                <c:pt idx="2">
                  <c:v>-0.00565484004217787</c:v>
                </c:pt>
                <c:pt idx="3">
                  <c:v>-0.0835741936807803</c:v>
                </c:pt>
                <c:pt idx="4">
                  <c:v>0.054274011329607</c:v>
                </c:pt>
                <c:pt idx="5">
                  <c:v>0.0330629430612674</c:v>
                </c:pt>
                <c:pt idx="6">
                  <c:v>0.0147257661982021</c:v>
                </c:pt>
                <c:pt idx="7">
                  <c:v>0.0377938612016226</c:v>
                </c:pt>
                <c:pt idx="8">
                  <c:v>-0.00975786893493336</c:v>
                </c:pt>
                <c:pt idx="9">
                  <c:v>-0.0277695323056175</c:v>
                </c:pt>
                <c:pt idx="10">
                  <c:v>-0.040017082040638</c:v>
                </c:pt>
                <c:pt idx="11">
                  <c:v>0.189145152552934</c:v>
                </c:pt>
                <c:pt idx="12">
                  <c:v>-0.0299017550974892</c:v>
                </c:pt>
                <c:pt idx="13">
                  <c:v>0.047411374158937</c:v>
                </c:pt>
                <c:pt idx="14">
                  <c:v>0.154079228918038</c:v>
                </c:pt>
                <c:pt idx="15">
                  <c:v>0.12191993334538</c:v>
                </c:pt>
                <c:pt idx="16">
                  <c:v>0.0868692893821681</c:v>
                </c:pt>
                <c:pt idx="17">
                  <c:v>-0.115160849461757</c:v>
                </c:pt>
                <c:pt idx="18">
                  <c:v>-0.190929212103304</c:v>
                </c:pt>
                <c:pt idx="19">
                  <c:v>-0.0656405704931746</c:v>
                </c:pt>
                <c:pt idx="20">
                  <c:v>-0.00789928263066564</c:v>
                </c:pt>
                <c:pt idx="21">
                  <c:v>-0.0209117895030904</c:v>
                </c:pt>
                <c:pt idx="22">
                  <c:v>0.0392470113555525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71392"/>
        <c:axId val="686372352"/>
      </c:scatterChart>
      <c:valAx>
        <c:axId val="6863713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86372352"/>
        <c:crosses val="autoZero"/>
        <c:crossBetween val="midCat"/>
      </c:valAx>
      <c:valAx>
        <c:axId val="68637235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86371392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a0a5386c-5a2b-4579-bee6-e5f2a94d47da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1.38629436111989</c:v>
                </c:pt>
                <c:pt idx="1">
                  <c:v>2.99573227355399</c:v>
                </c:pt>
                <c:pt idx="2">
                  <c:v>1.6094379124341</c:v>
                </c:pt>
                <c:pt idx="3">
                  <c:v>3.25809653802148</c:v>
                </c:pt>
                <c:pt idx="4">
                  <c:v>1.6094379124341</c:v>
                </c:pt>
                <c:pt idx="5">
                  <c:v>2.30258509299405</c:v>
                </c:pt>
                <c:pt idx="6">
                  <c:v>1.38629436111989</c:v>
                </c:pt>
                <c:pt idx="7">
                  <c:v>2.39789527279837</c:v>
                </c:pt>
                <c:pt idx="8">
                  <c:v>2.99573227355399</c:v>
                </c:pt>
                <c:pt idx="9">
                  <c:v>4.12713438504509</c:v>
                </c:pt>
                <c:pt idx="10">
                  <c:v>3.25809653802148</c:v>
                </c:pt>
                <c:pt idx="11">
                  <c:v>2.56494935746154</c:v>
                </c:pt>
                <c:pt idx="12">
                  <c:v>2.19722457733622</c:v>
                </c:pt>
                <c:pt idx="13">
                  <c:v>1.79175946922805</c:v>
                </c:pt>
                <c:pt idx="14">
                  <c:v>2.39789527279837</c:v>
                </c:pt>
                <c:pt idx="15">
                  <c:v>1.6094379124341</c:v>
                </c:pt>
                <c:pt idx="16">
                  <c:v>2.99573227355399</c:v>
                </c:pt>
                <c:pt idx="17">
                  <c:v>1.38629436111989</c:v>
                </c:pt>
                <c:pt idx="18">
                  <c:v>2.07944154167984</c:v>
                </c:pt>
                <c:pt idx="19">
                  <c:v>1.38629436111989</c:v>
                </c:pt>
                <c:pt idx="20">
                  <c:v>1.38629436111989</c:v>
                </c:pt>
                <c:pt idx="21">
                  <c:v>1.38629436111989</c:v>
                </c:pt>
                <c:pt idx="22">
                  <c:v>2.63905732961526</c:v>
                </c:pt>
                <c:pt idx="23">
                  <c:v>1.38629436111989</c:v>
                </c:pt>
                <c:pt idx="24">
                  <c:v>1.6094379124341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11.4108927394051</c:v>
                </c:pt>
                <c:pt idx="1">
                  <c:v>12.8583978315699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13.2356920627113</c:v>
                </c:pt>
                <c:pt idx="11">
                  <c:v>12.498742259493</c:v>
                </c:pt>
                <c:pt idx="12">
                  <c:v>12.5776362019627</c:v>
                </c:pt>
                <c:pt idx="13">
                  <c:v>12.0622022751105</c:v>
                </c:pt>
                <c:pt idx="14">
                  <c:v>12.6874179639737</c:v>
                </c:pt>
                <c:pt idx="15">
                  <c:v>11.9984332807519</c:v>
                </c:pt>
                <c:pt idx="16">
                  <c:v>12.7756387643188</c:v>
                </c:pt>
                <c:pt idx="17">
                  <c:v>11.8085757070712</c:v>
                </c:pt>
                <c:pt idx="18">
                  <c:v>12.1388638958367</c:v>
                </c:pt>
                <c:pt idx="19">
                  <c:v>11.9556863578221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</c:v>
                </c:pt>
                <c:pt idx="23">
                  <c:v>11.2809934076229</c:v>
                </c:pt>
                <c:pt idx="24">
                  <c:v>12.5135573452781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1.38629436111989</c:v>
                </c:pt>
                <c:pt idx="1">
                  <c:v>2.99573227355399</c:v>
                </c:pt>
                <c:pt idx="2">
                  <c:v>1.6094379124341</c:v>
                </c:pt>
                <c:pt idx="3">
                  <c:v>3.25809653802148</c:v>
                </c:pt>
                <c:pt idx="4">
                  <c:v>1.6094379124341</c:v>
                </c:pt>
                <c:pt idx="5">
                  <c:v>2.30258509299405</c:v>
                </c:pt>
                <c:pt idx="6">
                  <c:v>1.38629436111989</c:v>
                </c:pt>
                <c:pt idx="7">
                  <c:v>2.39789527279837</c:v>
                </c:pt>
                <c:pt idx="8">
                  <c:v>2.99573227355399</c:v>
                </c:pt>
                <c:pt idx="9">
                  <c:v>4.12713438504509</c:v>
                </c:pt>
                <c:pt idx="10">
                  <c:v>3.25809653802148</c:v>
                </c:pt>
                <c:pt idx="11">
                  <c:v>2.56494935746154</c:v>
                </c:pt>
                <c:pt idx="12">
                  <c:v>2.19722457733622</c:v>
                </c:pt>
                <c:pt idx="13">
                  <c:v>1.79175946922805</c:v>
                </c:pt>
                <c:pt idx="14">
                  <c:v>2.39789527279837</c:v>
                </c:pt>
                <c:pt idx="15">
                  <c:v>1.6094379124341</c:v>
                </c:pt>
                <c:pt idx="16">
                  <c:v>2.99573227355399</c:v>
                </c:pt>
                <c:pt idx="17">
                  <c:v>1.38629436111989</c:v>
                </c:pt>
                <c:pt idx="18">
                  <c:v>2.07944154167984</c:v>
                </c:pt>
                <c:pt idx="19">
                  <c:v>1.38629436111989</c:v>
                </c:pt>
                <c:pt idx="20">
                  <c:v>1.38629436111989</c:v>
                </c:pt>
                <c:pt idx="21">
                  <c:v>1.38629436111989</c:v>
                </c:pt>
                <c:pt idx="22">
                  <c:v>2.63905732961526</c:v>
                </c:pt>
                <c:pt idx="23">
                  <c:v>1.38629436111989</c:v>
                </c:pt>
                <c:pt idx="24">
                  <c:v>1.6094379124341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</c:v>
                </c:pt>
                <c:pt idx="1">
                  <c:v>13.0266246248531</c:v>
                </c:pt>
                <c:pt idx="2">
                  <c:v>11.97283557729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</c:v>
                </c:pt>
                <c:pt idx="7">
                  <c:v>12.492309661488</c:v>
                </c:pt>
                <c:pt idx="8">
                  <c:v>12.9577678591945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12.6075379570601</c:v>
                </c:pt>
                <c:pt idx="13">
                  <c:v>12.0147909009515</c:v>
                </c:pt>
                <c:pt idx="14">
                  <c:v>12.5333387350556</c:v>
                </c:pt>
                <c:pt idx="15">
                  <c:v>11.8765133474065</c:v>
                </c:pt>
                <c:pt idx="16">
                  <c:v>12.6887694749366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</c:v>
                </c:pt>
                <c:pt idx="24">
                  <c:v>12.2585269879005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1328"/>
        <c:axId val="1892352224"/>
      </c:scatterChart>
      <c:valAx>
        <c:axId val="2093713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2352224"/>
        <c:crosses val="autoZero"/>
        <c:crossBetween val="midCat"/>
      </c:valAx>
      <c:valAx>
        <c:axId val="189235222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9371328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79912b6-edd9-4fd8-a582-e289cd5b677e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4.40671924726425</c:v>
                </c:pt>
                <c:pt idx="1">
                  <c:v>2.56494935746154</c:v>
                </c:pt>
                <c:pt idx="2">
                  <c:v>4.18965474202643</c:v>
                </c:pt>
                <c:pt idx="3">
                  <c:v>4.15888308335967</c:v>
                </c:pt>
                <c:pt idx="4">
                  <c:v>4.00733318523247</c:v>
                </c:pt>
                <c:pt idx="5">
                  <c:v>4.17438726989564</c:v>
                </c:pt>
                <c:pt idx="6">
                  <c:v>4.40671924726425</c:v>
                </c:pt>
                <c:pt idx="7">
                  <c:v>3.13549421592915</c:v>
                </c:pt>
                <c:pt idx="8">
                  <c:v>2.89037175789616</c:v>
                </c:pt>
                <c:pt idx="9">
                  <c:v>4.26267987704132</c:v>
                </c:pt>
                <c:pt idx="10">
                  <c:v>4.30406509320417</c:v>
                </c:pt>
                <c:pt idx="11">
                  <c:v>4.02535169073515</c:v>
                </c:pt>
                <c:pt idx="12">
                  <c:v>4.33073334028633</c:v>
                </c:pt>
                <c:pt idx="13">
                  <c:v>3.04452243772342</c:v>
                </c:pt>
                <c:pt idx="14">
                  <c:v>3.17805383034795</c:v>
                </c:pt>
                <c:pt idx="15">
                  <c:v>2.94443897916644</c:v>
                </c:pt>
                <c:pt idx="16">
                  <c:v>4.12713438504509</c:v>
                </c:pt>
                <c:pt idx="17">
                  <c:v>4.24849524204936</c:v>
                </c:pt>
                <c:pt idx="18">
                  <c:v>2.94443897916644</c:v>
                </c:pt>
                <c:pt idx="19">
                  <c:v>4.04305126783455</c:v>
                </c:pt>
                <c:pt idx="20">
                  <c:v>4.40671924726425</c:v>
                </c:pt>
                <c:pt idx="21">
                  <c:v>3.91202300542815</c:v>
                </c:pt>
                <c:pt idx="22">
                  <c:v>2.30258509299405</c:v>
                </c:pt>
                <c:pt idx="23">
                  <c:v>4.40671924726425</c:v>
                </c:pt>
                <c:pt idx="24">
                  <c:v>4.40671924726425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11.4108927394051</c:v>
                </c:pt>
                <c:pt idx="1">
                  <c:v>12.8583978315699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13.2356920627113</c:v>
                </c:pt>
                <c:pt idx="11">
                  <c:v>12.498742259493</c:v>
                </c:pt>
                <c:pt idx="12">
                  <c:v>12.5776362019627</c:v>
                </c:pt>
                <c:pt idx="13">
                  <c:v>12.0622022751105</c:v>
                </c:pt>
                <c:pt idx="14">
                  <c:v>12.6874179639737</c:v>
                </c:pt>
                <c:pt idx="15">
                  <c:v>11.9984332807519</c:v>
                </c:pt>
                <c:pt idx="16">
                  <c:v>12.7756387643188</c:v>
                </c:pt>
                <c:pt idx="17">
                  <c:v>11.8085757070712</c:v>
                </c:pt>
                <c:pt idx="18">
                  <c:v>12.1388638958367</c:v>
                </c:pt>
                <c:pt idx="19">
                  <c:v>11.9556863578221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</c:v>
                </c:pt>
                <c:pt idx="23">
                  <c:v>11.2809934076229</c:v>
                </c:pt>
                <c:pt idx="24">
                  <c:v>12.5135573452781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4.40671924726425</c:v>
                </c:pt>
                <c:pt idx="1">
                  <c:v>2.56494935746154</c:v>
                </c:pt>
                <c:pt idx="2">
                  <c:v>4.18965474202643</c:v>
                </c:pt>
                <c:pt idx="3">
                  <c:v>4.15888308335967</c:v>
                </c:pt>
                <c:pt idx="4">
                  <c:v>4.00733318523247</c:v>
                </c:pt>
                <c:pt idx="5">
                  <c:v>4.17438726989564</c:v>
                </c:pt>
                <c:pt idx="6">
                  <c:v>4.40671924726425</c:v>
                </c:pt>
                <c:pt idx="7">
                  <c:v>3.13549421592915</c:v>
                </c:pt>
                <c:pt idx="8">
                  <c:v>2.89037175789616</c:v>
                </c:pt>
                <c:pt idx="9">
                  <c:v>4.26267987704132</c:v>
                </c:pt>
                <c:pt idx="10">
                  <c:v>4.30406509320417</c:v>
                </c:pt>
                <c:pt idx="11">
                  <c:v>4.02535169073515</c:v>
                </c:pt>
                <c:pt idx="12">
                  <c:v>4.33073334028633</c:v>
                </c:pt>
                <c:pt idx="13">
                  <c:v>3.04452243772342</c:v>
                </c:pt>
                <c:pt idx="14">
                  <c:v>3.17805383034795</c:v>
                </c:pt>
                <c:pt idx="15">
                  <c:v>2.94443897916644</c:v>
                </c:pt>
                <c:pt idx="16">
                  <c:v>4.12713438504509</c:v>
                </c:pt>
                <c:pt idx="17">
                  <c:v>4.24849524204936</c:v>
                </c:pt>
                <c:pt idx="18">
                  <c:v>2.94443897916644</c:v>
                </c:pt>
                <c:pt idx="19">
                  <c:v>4.04305126783455</c:v>
                </c:pt>
                <c:pt idx="20">
                  <c:v>4.40671924726425</c:v>
                </c:pt>
                <c:pt idx="21">
                  <c:v>3.91202300542815</c:v>
                </c:pt>
                <c:pt idx="22">
                  <c:v>2.30258509299405</c:v>
                </c:pt>
                <c:pt idx="23">
                  <c:v>4.40671924726425</c:v>
                </c:pt>
                <c:pt idx="24">
                  <c:v>4.40671924726425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</c:v>
                </c:pt>
                <c:pt idx="1">
                  <c:v>13.0266246248531</c:v>
                </c:pt>
                <c:pt idx="2">
                  <c:v>11.97283557729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</c:v>
                </c:pt>
                <c:pt idx="7">
                  <c:v>12.492309661488</c:v>
                </c:pt>
                <c:pt idx="8">
                  <c:v>12.9577678591945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12.6075379570601</c:v>
                </c:pt>
                <c:pt idx="13">
                  <c:v>12.0147909009515</c:v>
                </c:pt>
                <c:pt idx="14">
                  <c:v>12.5333387350556</c:v>
                </c:pt>
                <c:pt idx="15">
                  <c:v>11.8765133474065</c:v>
                </c:pt>
                <c:pt idx="16">
                  <c:v>12.6887694749366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</c:v>
                </c:pt>
                <c:pt idx="24">
                  <c:v>12.2585269879005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20624"/>
        <c:axId val="686371392"/>
      </c:scatterChart>
      <c:valAx>
        <c:axId val="18944206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86371392"/>
        <c:crosses val="autoZero"/>
        <c:crossBetween val="midCat"/>
      </c:valAx>
      <c:valAx>
        <c:axId val="68637139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442062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9a02029-d55c-41d8-8708-548004eb82a1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</c:v>
                </c:pt>
                <c:pt idx="1">
                  <c:v>4.969813299576</c:v>
                </c:pt>
                <c:pt idx="2">
                  <c:v>4.18965474202643</c:v>
                </c:pt>
                <c:pt idx="3">
                  <c:v>5.83188247728352</c:v>
                </c:pt>
                <c:pt idx="4">
                  <c:v>4.11087386417331</c:v>
                </c:pt>
                <c:pt idx="5">
                  <c:v>4.98360662170834</c:v>
                </c:pt>
                <c:pt idx="6">
                  <c:v>3.40119738166216</c:v>
                </c:pt>
                <c:pt idx="7">
                  <c:v>4.36944785246702</c:v>
                </c:pt>
                <c:pt idx="8">
                  <c:v>4.83628190695148</c:v>
                </c:pt>
                <c:pt idx="9">
                  <c:v>5.97635090929793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4.72738781871234</c:v>
                </c:pt>
                <c:pt idx="13">
                  <c:v>3.80666248977032</c:v>
                </c:pt>
                <c:pt idx="14">
                  <c:v>4.49980967033027</c:v>
                </c:pt>
                <c:pt idx="15">
                  <c:v>3.63758615972639</c:v>
                </c:pt>
                <c:pt idx="16">
                  <c:v>4.91998092582813</c:v>
                </c:pt>
                <c:pt idx="17">
                  <c:v>3.85014760171006</c:v>
                </c:pt>
                <c:pt idx="18">
                  <c:v>4.30406509320417</c:v>
                </c:pt>
                <c:pt idx="19">
                  <c:v>4.0943445622221</c:v>
                </c:pt>
                <c:pt idx="20">
                  <c:v>3.63758615972639</c:v>
                </c:pt>
                <c:pt idx="21">
                  <c:v>3.43398720448515</c:v>
                </c:pt>
                <c:pt idx="22">
                  <c:v>5.46806014113513</c:v>
                </c:pt>
                <c:pt idx="23">
                  <c:v>3.66356164612965</c:v>
                </c:pt>
                <c:pt idx="24">
                  <c:v>4.55387689160054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11.4108927394051</c:v>
                </c:pt>
                <c:pt idx="1">
                  <c:v>12.8583978315699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13.2356920627113</c:v>
                </c:pt>
                <c:pt idx="11">
                  <c:v>12.498742259493</c:v>
                </c:pt>
                <c:pt idx="12">
                  <c:v>12.5776362019627</c:v>
                </c:pt>
                <c:pt idx="13">
                  <c:v>12.0622022751105</c:v>
                </c:pt>
                <c:pt idx="14">
                  <c:v>12.6874179639737</c:v>
                </c:pt>
                <c:pt idx="15">
                  <c:v>11.9984332807519</c:v>
                </c:pt>
                <c:pt idx="16">
                  <c:v>12.7756387643188</c:v>
                </c:pt>
                <c:pt idx="17">
                  <c:v>11.8085757070712</c:v>
                </c:pt>
                <c:pt idx="18">
                  <c:v>12.1388638958367</c:v>
                </c:pt>
                <c:pt idx="19">
                  <c:v>11.9556863578221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</c:v>
                </c:pt>
                <c:pt idx="23">
                  <c:v>11.2809934076229</c:v>
                </c:pt>
                <c:pt idx="24">
                  <c:v>12.5135573452781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</c:v>
                </c:pt>
                <c:pt idx="1">
                  <c:v>4.969813299576</c:v>
                </c:pt>
                <c:pt idx="2">
                  <c:v>4.18965474202643</c:v>
                </c:pt>
                <c:pt idx="3">
                  <c:v>5.83188247728352</c:v>
                </c:pt>
                <c:pt idx="4">
                  <c:v>4.11087386417331</c:v>
                </c:pt>
                <c:pt idx="5">
                  <c:v>4.98360662170834</c:v>
                </c:pt>
                <c:pt idx="6">
                  <c:v>3.40119738166216</c:v>
                </c:pt>
                <c:pt idx="7">
                  <c:v>4.36944785246702</c:v>
                </c:pt>
                <c:pt idx="8">
                  <c:v>4.83628190695148</c:v>
                </c:pt>
                <c:pt idx="9">
                  <c:v>5.97635090929793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4.72738781871234</c:v>
                </c:pt>
                <c:pt idx="13">
                  <c:v>3.80666248977032</c:v>
                </c:pt>
                <c:pt idx="14">
                  <c:v>4.49980967033027</c:v>
                </c:pt>
                <c:pt idx="15">
                  <c:v>3.63758615972639</c:v>
                </c:pt>
                <c:pt idx="16">
                  <c:v>4.91998092582813</c:v>
                </c:pt>
                <c:pt idx="17">
                  <c:v>3.85014760171006</c:v>
                </c:pt>
                <c:pt idx="18">
                  <c:v>4.30406509320417</c:v>
                </c:pt>
                <c:pt idx="19">
                  <c:v>4.0943445622221</c:v>
                </c:pt>
                <c:pt idx="20">
                  <c:v>3.63758615972639</c:v>
                </c:pt>
                <c:pt idx="21">
                  <c:v>3.43398720448515</c:v>
                </c:pt>
                <c:pt idx="22">
                  <c:v>5.46806014113513</c:v>
                </c:pt>
                <c:pt idx="23">
                  <c:v>3.66356164612965</c:v>
                </c:pt>
                <c:pt idx="24">
                  <c:v>4.55387689160054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</c:v>
                </c:pt>
                <c:pt idx="1">
                  <c:v>13.0266246248531</c:v>
                </c:pt>
                <c:pt idx="2">
                  <c:v>11.97283557729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</c:v>
                </c:pt>
                <c:pt idx="7">
                  <c:v>12.492309661488</c:v>
                </c:pt>
                <c:pt idx="8">
                  <c:v>12.9577678591945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12.6075379570601</c:v>
                </c:pt>
                <c:pt idx="13">
                  <c:v>12.0147909009515</c:v>
                </c:pt>
                <c:pt idx="14">
                  <c:v>12.5333387350556</c:v>
                </c:pt>
                <c:pt idx="15">
                  <c:v>11.8765133474065</c:v>
                </c:pt>
                <c:pt idx="16">
                  <c:v>12.6887694749366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</c:v>
                </c:pt>
                <c:pt idx="24">
                  <c:v>12.2585269879005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876256"/>
        <c:axId val="1816876736"/>
      </c:scatterChart>
      <c:valAx>
        <c:axId val="18168762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16876736"/>
        <c:crosses val="autoZero"/>
        <c:crossBetween val="midCat"/>
      </c:valAx>
      <c:valAx>
        <c:axId val="181687673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16876256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7d5cb74-eb69-4b28-bf26-4f681fdd081f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11.4108927394051</c:v>
                </c:pt>
                <c:pt idx="1">
                  <c:v>12.8583978315699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13.2356920627113</c:v>
                </c:pt>
                <c:pt idx="11">
                  <c:v>12.498742259493</c:v>
                </c:pt>
                <c:pt idx="12">
                  <c:v>12.5776362019627</c:v>
                </c:pt>
                <c:pt idx="13">
                  <c:v>12.0622022751105</c:v>
                </c:pt>
                <c:pt idx="14">
                  <c:v>12.6874179639737</c:v>
                </c:pt>
                <c:pt idx="15">
                  <c:v>11.9984332807519</c:v>
                </c:pt>
                <c:pt idx="16">
                  <c:v>12.7756387643188</c:v>
                </c:pt>
                <c:pt idx="17">
                  <c:v>11.8085757070712</c:v>
                </c:pt>
                <c:pt idx="18">
                  <c:v>12.1388638958367</c:v>
                </c:pt>
                <c:pt idx="19">
                  <c:v>11.9556863578221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</c:v>
                </c:pt>
                <c:pt idx="23">
                  <c:v>11.2809934076229</c:v>
                </c:pt>
                <c:pt idx="24">
                  <c:v>12.5135573452781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</c:v>
                </c:pt>
                <c:pt idx="1">
                  <c:v>13.0266246248531</c:v>
                </c:pt>
                <c:pt idx="2">
                  <c:v>11.97283557729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</c:v>
                </c:pt>
                <c:pt idx="7">
                  <c:v>12.492309661488</c:v>
                </c:pt>
                <c:pt idx="8">
                  <c:v>12.9577678591945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12.6075379570601</c:v>
                </c:pt>
                <c:pt idx="13">
                  <c:v>12.0147909009515</c:v>
                </c:pt>
                <c:pt idx="14">
                  <c:v>12.5333387350556</c:v>
                </c:pt>
                <c:pt idx="15">
                  <c:v>11.8765133474065</c:v>
                </c:pt>
                <c:pt idx="16">
                  <c:v>12.6887694749366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</c:v>
                </c:pt>
                <c:pt idx="24">
                  <c:v>12.2585269879005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413392"/>
        <c:axId val="1464413872"/>
      </c:scatterChart>
      <c:valAx>
        <c:axId val="14644133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64413872"/>
        <c:crosses val="autoZero"/>
        <c:crossBetween val="midCat"/>
      </c:valAx>
      <c:valAx>
        <c:axId val="146441387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6441339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c47bc3f-cf57-45d7-bc38-249f168e8286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"Sale Price"</c:f>
              <c:strCache>
                <c:ptCount val="1"/>
                <c:pt idx="0">
                  <c:v>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11.4108927394051</c:v>
                </c:pt>
                <c:pt idx="1">
                  <c:v>12.8583978315699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13.2356920627113</c:v>
                </c:pt>
                <c:pt idx="11">
                  <c:v>12.498742259493</c:v>
                </c:pt>
                <c:pt idx="12">
                  <c:v>12.5776362019627</c:v>
                </c:pt>
                <c:pt idx="13">
                  <c:v>12.0622022751105</c:v>
                </c:pt>
                <c:pt idx="14">
                  <c:v>12.6874179639737</c:v>
                </c:pt>
                <c:pt idx="15">
                  <c:v>11.9984332807519</c:v>
                </c:pt>
                <c:pt idx="16">
                  <c:v>12.7756387643188</c:v>
                </c:pt>
                <c:pt idx="17">
                  <c:v>11.8085757070712</c:v>
                </c:pt>
                <c:pt idx="18">
                  <c:v>12.1388638958367</c:v>
                </c:pt>
                <c:pt idx="19">
                  <c:v>11.9556863578221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</c:v>
                </c:pt>
                <c:pt idx="23">
                  <c:v>11.2809934076229</c:v>
                </c:pt>
                <c:pt idx="24">
                  <c:v>12.5135573452781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Sale Price"</c:f>
              <c:strCache>
                <c:ptCount val="1"/>
                <c:pt idx="0">
                  <c:v>Predicted Sale Price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</c:v>
                </c:pt>
                <c:pt idx="1">
                  <c:v>13.0266246248531</c:v>
                </c:pt>
                <c:pt idx="2">
                  <c:v>11.97283557729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</c:v>
                </c:pt>
                <c:pt idx="7">
                  <c:v>12.492309661488</c:v>
                </c:pt>
                <c:pt idx="8">
                  <c:v>12.9577678591945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12.6075379570601</c:v>
                </c:pt>
                <c:pt idx="13">
                  <c:v>12.0147909009515</c:v>
                </c:pt>
                <c:pt idx="14">
                  <c:v>12.5333387350556</c:v>
                </c:pt>
                <c:pt idx="15">
                  <c:v>11.8765133474065</c:v>
                </c:pt>
                <c:pt idx="16">
                  <c:v>12.6887694749366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</c:v>
                </c:pt>
                <c:pt idx="24">
                  <c:v>12.2585269879005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410992"/>
        <c:axId val="686371872"/>
      </c:scatterChart>
      <c:valAx>
        <c:axId val="14644109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86371872"/>
        <c:crosses val="autoZero"/>
        <c:crossBetween val="midCat"/>
      </c:valAx>
      <c:valAx>
        <c:axId val="68637187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6441099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73b4ca2-9a78-4d8b-bb54-8e5ca12fa881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'Logarithmic Apartments'!$M$29:$M$53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'Logarithmic Apartments'!$N$29:$N$53</c:f>
              <c:numCache>
                <c:formatCode>General</c:formatCode>
                <c:ptCount val="25"/>
                <c:pt idx="0">
                  <c:v>11.2809934076229</c:v>
                </c:pt>
                <c:pt idx="1">
                  <c:v>11.4108927394051</c:v>
                </c:pt>
                <c:pt idx="2">
                  <c:v>11.4467856624657</c:v>
                </c:pt>
                <c:pt idx="3">
                  <c:v>11.5968069489509</c:v>
                </c:pt>
                <c:pt idx="4">
                  <c:v>11.6082356447746</c:v>
                </c:pt>
                <c:pt idx="5">
                  <c:v>11.8085757070712</c:v>
                </c:pt>
                <c:pt idx="6">
                  <c:v>11.9556863578221</c:v>
                </c:pt>
                <c:pt idx="7">
                  <c:v>11.9671807372478</c:v>
                </c:pt>
                <c:pt idx="8">
                  <c:v>11.9984332807519</c:v>
                </c:pt>
                <c:pt idx="9">
                  <c:v>12.0137007528827</c:v>
                </c:pt>
                <c:pt idx="10">
                  <c:v>12.0622022751105</c:v>
                </c:pt>
                <c:pt idx="11">
                  <c:v>12.1388638958367</c:v>
                </c:pt>
                <c:pt idx="12">
                  <c:v>12.498742259493</c:v>
                </c:pt>
                <c:pt idx="13">
                  <c:v>12.5135573452781</c:v>
                </c:pt>
                <c:pt idx="14">
                  <c:v>12.5301035226897</c:v>
                </c:pt>
                <c:pt idx="15">
                  <c:v>12.5776362019627</c:v>
                </c:pt>
                <c:pt idx="16">
                  <c:v>12.6115377536383</c:v>
                </c:pt>
                <c:pt idx="17">
                  <c:v>12.6874179639737</c:v>
                </c:pt>
                <c:pt idx="18">
                  <c:v>12.7756387643188</c:v>
                </c:pt>
                <c:pt idx="19">
                  <c:v>12.8583978315699</c:v>
                </c:pt>
                <c:pt idx="20">
                  <c:v>12.9480099902596</c:v>
                </c:pt>
                <c:pt idx="21">
                  <c:v>13.2356920627113</c:v>
                </c:pt>
                <c:pt idx="22">
                  <c:v>13.2589899749362</c:v>
                </c:pt>
                <c:pt idx="23">
                  <c:v>13.4242441692559</c:v>
                </c:pt>
                <c:pt idx="24">
                  <c:v>13.7642172635767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314576"/>
        <c:axId val="714311216"/>
      </c:scatterChart>
      <c:valAx>
        <c:axId val="7143145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14311216"/>
        <c:crosses val="autoZero"/>
        <c:crossBetween val="midCat"/>
      </c:valAx>
      <c:valAx>
        <c:axId val="7143112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143145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8e9e10d1-f1a6-4f23-984e-923c0d95dc26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8.xml"/><Relationship Id="rId8" Type="http://schemas.openxmlformats.org/officeDocument/2006/relationships/chart" Target="../charts/chart17.xml"/><Relationship Id="rId7" Type="http://schemas.openxmlformats.org/officeDocument/2006/relationships/chart" Target="../charts/chart16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3" Type="http://schemas.openxmlformats.org/officeDocument/2006/relationships/chart" Target="../charts/chart22.xml"/><Relationship Id="rId12" Type="http://schemas.openxmlformats.org/officeDocument/2006/relationships/chart" Target="../charts/chart21.xml"/><Relationship Id="rId11" Type="http://schemas.openxmlformats.org/officeDocument/2006/relationships/chart" Target="../charts/chart20.xml"/><Relationship Id="rId10" Type="http://schemas.openxmlformats.org/officeDocument/2006/relationships/chart" Target="../charts/chart19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9" Type="http://schemas.openxmlformats.org/officeDocument/2006/relationships/chart" Target="../charts/chart31.xml"/><Relationship Id="rId8" Type="http://schemas.openxmlformats.org/officeDocument/2006/relationships/chart" Target="../charts/chart30.xml"/><Relationship Id="rId7" Type="http://schemas.openxmlformats.org/officeDocument/2006/relationships/chart" Target="../charts/chart29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1" Type="http://schemas.openxmlformats.org/officeDocument/2006/relationships/chart" Target="../charts/chart33.xml"/><Relationship Id="rId10" Type="http://schemas.openxmlformats.org/officeDocument/2006/relationships/chart" Target="../charts/chart32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259080</xdr:colOff>
      <xdr:row>0</xdr:row>
      <xdr:rowOff>0</xdr:rowOff>
    </xdr:from>
    <xdr:to>
      <xdr:col>12</xdr:col>
      <xdr:colOff>510540</xdr:colOff>
      <xdr:row>15</xdr:row>
      <xdr:rowOff>0</xdr:rowOff>
    </xdr:to>
    <xdr:graphicFrame>
      <xdr:nvGraphicFramePr>
        <xdr:cNvPr id="4" name="Chart 3"/>
        <xdr:cNvGraphicFramePr/>
      </xdr:nvGraphicFramePr>
      <xdr:xfrm>
        <a:off x="3825240" y="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15</xdr:row>
      <xdr:rowOff>3810</xdr:rowOff>
    </xdr:from>
    <xdr:to>
      <xdr:col>12</xdr:col>
      <xdr:colOff>480060</xdr:colOff>
      <xdr:row>30</xdr:row>
      <xdr:rowOff>3810</xdr:rowOff>
    </xdr:to>
    <xdr:graphicFrame>
      <xdr:nvGraphicFramePr>
        <xdr:cNvPr id="5" name="Chart 4"/>
        <xdr:cNvGraphicFramePr/>
      </xdr:nvGraphicFramePr>
      <xdr:xfrm>
        <a:off x="3794760" y="27470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118717</xdr:colOff>
      <xdr:row>0</xdr:row>
      <xdr:rowOff>8965</xdr:rowOff>
    </xdr:from>
    <xdr:to>
      <xdr:col>28</xdr:col>
      <xdr:colOff>348661</xdr:colOff>
      <xdr:row>14</xdr:row>
      <xdr:rowOff>161365</xdr:rowOff>
    </xdr:to>
    <xdr:graphicFrame>
      <xdr:nvGraphicFramePr>
        <xdr:cNvPr id="10" name="Chart 9"/>
        <xdr:cNvGraphicFramePr/>
      </xdr:nvGraphicFramePr>
      <xdr:xfrm>
        <a:off x="14565630" y="8890"/>
        <a:ext cx="4551045" cy="271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706582</xdr:colOff>
      <xdr:row>15</xdr:row>
      <xdr:rowOff>55418</xdr:rowOff>
    </xdr:from>
    <xdr:to>
      <xdr:col>29</xdr:col>
      <xdr:colOff>221672</xdr:colOff>
      <xdr:row>25</xdr:row>
      <xdr:rowOff>17929</xdr:rowOff>
    </xdr:to>
    <xdr:sp>
      <xdr:nvSpPr>
        <xdr:cNvPr id="11" name="TextBox 10"/>
        <xdr:cNvSpPr txBox="1"/>
      </xdr:nvSpPr>
      <xdr:spPr>
        <a:xfrm>
          <a:off x="9933940" y="2798445"/>
          <a:ext cx="9672955" cy="1791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 i="0" u="sng" kern="1200"/>
            <a:t>Παρατήρηση:</a:t>
          </a:r>
          <a:endParaRPr lang="el-GR" sz="1100" b="1" i="0" u="sng" kern="1200"/>
        </a:p>
        <a:p>
          <a:r>
            <a:rPr lang="el-GR" sz="1100" b="0" i="0" u="none" kern="1200"/>
            <a:t>Έχουμε</a:t>
          </a:r>
          <a:r>
            <a:rPr lang="el-GR" sz="1100" b="0" i="0" u="none" kern="1200" baseline="0"/>
            <a:t> ένα </a:t>
          </a:r>
          <a:r>
            <a:rPr lang="en-US" sz="1100" b="0" i="0" u="none" kern="1200" baseline="0"/>
            <a:t>outlier </a:t>
          </a:r>
          <a:r>
            <a:rPr lang="el-GR" sz="1100" b="0" i="0" u="none" kern="1200" baseline="0"/>
            <a:t>(-0.23) το οποίο επηρεάζει σημαντικά τη λοξότητα των δεδομένων μας (καθώς παρατηρούμε ότι το επόμενο δεδομένο είναι το -0.1) </a:t>
          </a:r>
          <a:endParaRPr lang="en-US" sz="1100" b="0" i="0" u="none" kern="1200"/>
        </a:p>
        <a:p>
          <a:endParaRPr lang="en-US" sz="1100" b="1" i="0" u="sng" kern="1200"/>
        </a:p>
        <a:p>
          <a:r>
            <a:rPr lang="el-GR" sz="1100" b="1" i="0" u="sng" kern="1200"/>
            <a:t>Διερμήνευση</a:t>
          </a:r>
          <a:endParaRPr lang="el-GR" sz="1100" b="1" i="0" u="sng" kern="1200"/>
        </a:p>
        <a:p>
          <a:r>
            <a:rPr lang="el-GR" sz="1100" b="0" i="0" u="none" kern="1200"/>
            <a:t>1)</a:t>
          </a:r>
          <a:r>
            <a:rPr lang="el-GR" sz="1100" b="0" i="0" u="none" kern="1200" baseline="0"/>
            <a:t> Το 1ο τεταρτημόριο δέιχνει, κάτω απο ποιά τιμή βρίσκουμε το 25% των τιμών. Το 2ο (ή </a:t>
          </a:r>
          <a:r>
            <a:rPr lang="en-US" sz="1100" b="0" i="0" u="none" kern="1200" baseline="0"/>
            <a:t>median) </a:t>
          </a:r>
          <a:r>
            <a:rPr lang="el-GR" sz="1100" b="0" i="0" u="none" kern="1200" baseline="0"/>
            <a:t>δείχνει το 50% , και το 3ο το 75%.</a:t>
          </a:r>
          <a:endParaRPr lang="el-GR" sz="1100" b="0" i="0" u="none" kern="1200" baseline="0"/>
        </a:p>
        <a:p>
          <a:r>
            <a:rPr lang="el-GR" sz="1100" b="0" i="0" u="none" kern="1200" baseline="0"/>
            <a:t>2) Ο μέσος όρος και η διακύμανση (</a:t>
          </a:r>
          <a:r>
            <a:rPr lang="en-US" sz="1100" b="0" i="0" u="none" kern="1200" baseline="0"/>
            <a:t>var &amp; st.dev) </a:t>
          </a:r>
          <a:r>
            <a:rPr lang="el-GR" sz="1100" b="0" i="0" u="none" kern="1200" baseline="0"/>
            <a:t>δείχνει τη μέση τιμή των τιμών , και τη διασπορά των τιμών γύρω απο αυτή.</a:t>
          </a:r>
          <a:endParaRPr lang="el-GR" sz="1100" b="0" i="0" u="none" kern="1200" baseline="0"/>
        </a:p>
        <a:p>
          <a:r>
            <a:rPr lang="el-GR" sz="1100" b="0" i="0" u="none" kern="1200" baseline="0"/>
            <a:t>3) Η λοξότητα (-0.86781) δείχνει την ασυμμετρία των δεδομένων μας , δηλαδή ότι τα δεδομένα μας είναι λοξά προς τα αριστερά.</a:t>
          </a:r>
          <a:endParaRPr lang="el-GR" sz="1100" b="0" i="0" u="none" kern="1200" baseline="0"/>
        </a:p>
        <a:p>
          <a:r>
            <a:rPr lang="el-GR" sz="1100" b="0" i="0" u="none" kern="1200" baseline="0"/>
            <a:t>4) Το διάγραμμα συχνοτήτων μας δείχνει όλα αυτά τα μέτρα διαγραμματικά. Δείχνει τη διασπορά, τη λοξότητα, και την μεταβολή των συχνοτήτων των παρατηρήσεων όσο αυξάνεται το </a:t>
          </a:r>
          <a:r>
            <a:rPr lang="en-US" sz="1100" b="0" i="0" u="none" kern="1200" baseline="0"/>
            <a:t>Rate.</a:t>
          </a:r>
          <a:endParaRPr lang="en-US" sz="1100" b="0" i="0" u="none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130628</xdr:colOff>
      <xdr:row>16</xdr:row>
      <xdr:rowOff>119743</xdr:rowOff>
    </xdr:from>
    <xdr:to>
      <xdr:col>11</xdr:col>
      <xdr:colOff>283027</xdr:colOff>
      <xdr:row>30</xdr:row>
      <xdr:rowOff>62113</xdr:rowOff>
    </xdr:to>
    <xdr:graphicFrame>
      <xdr:nvGraphicFramePr>
        <xdr:cNvPr id="16" name="Chart 15"/>
        <xdr:cNvGraphicFramePr/>
      </xdr:nvGraphicFramePr>
      <xdr:xfrm>
        <a:off x="3300095" y="3093085"/>
        <a:ext cx="4472940" cy="2521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164693</xdr:colOff>
      <xdr:row>30</xdr:row>
      <xdr:rowOff>115902</xdr:rowOff>
    </xdr:from>
    <xdr:to>
      <xdr:col>11</xdr:col>
      <xdr:colOff>399569</xdr:colOff>
      <xdr:row>46</xdr:row>
      <xdr:rowOff>105656</xdr:rowOff>
    </xdr:to>
    <xdr:graphicFrame>
      <xdr:nvGraphicFramePr>
        <xdr:cNvPr id="17" name="Chart 16"/>
        <xdr:cNvGraphicFramePr/>
      </xdr:nvGraphicFramePr>
      <xdr:xfrm>
        <a:off x="3334385" y="5668645"/>
        <a:ext cx="4555490" cy="291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146764</xdr:colOff>
      <xdr:row>47</xdr:row>
      <xdr:rowOff>24974</xdr:rowOff>
    </xdr:from>
    <xdr:to>
      <xdr:col>11</xdr:col>
      <xdr:colOff>32015</xdr:colOff>
      <xdr:row>61</xdr:row>
      <xdr:rowOff>114620</xdr:rowOff>
    </xdr:to>
    <xdr:graphicFrame>
      <xdr:nvGraphicFramePr>
        <xdr:cNvPr id="18" name="Chart 17"/>
        <xdr:cNvGraphicFramePr/>
      </xdr:nvGraphicFramePr>
      <xdr:xfrm>
        <a:off x="3316605" y="8686800"/>
        <a:ext cx="4205605" cy="2649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35859</xdr:colOff>
      <xdr:row>0</xdr:row>
      <xdr:rowOff>0</xdr:rowOff>
    </xdr:from>
    <xdr:to>
      <xdr:col>11</xdr:col>
      <xdr:colOff>510988</xdr:colOff>
      <xdr:row>16</xdr:row>
      <xdr:rowOff>17930</xdr:rowOff>
    </xdr:to>
    <xdr:sp>
      <xdr:nvSpPr>
        <xdr:cNvPr id="19" name="TextBox 18"/>
        <xdr:cNvSpPr txBox="1"/>
      </xdr:nvSpPr>
      <xdr:spPr>
        <a:xfrm>
          <a:off x="3205480" y="0"/>
          <a:ext cx="4795520" cy="2991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Παρατηρούμε</a:t>
          </a:r>
          <a:r>
            <a:rPr lang="el-GR" sz="1100" kern="1200" baseline="0"/>
            <a:t> ότι η παλινδρόμηση είναι αρκετά σημαντική. </a:t>
          </a:r>
          <a:endParaRPr lang="el-GR" sz="1100" kern="1200" baseline="0"/>
        </a:p>
        <a:p>
          <a:endParaRPr lang="el-GR" sz="1100" kern="1200" baseline="0"/>
        </a:p>
        <a:p>
          <a:r>
            <a:rPr lang="el-GR" sz="1100" kern="1200" baseline="0"/>
            <a:t>Γνωρίζουμε ότι στη λογαριθμική αναγωγή, οι ελαστικότητες είναι ίσες με τους συντελεστές των μεταβλητών. Συνεπώς μία αύξηση του </a:t>
          </a:r>
          <a:r>
            <a:rPr lang="en-US" sz="1100" kern="1200" baseline="0"/>
            <a:t>GDP per capita </a:t>
          </a:r>
          <a:r>
            <a:rPr lang="el-GR" sz="1100" kern="1200" baseline="0"/>
            <a:t>κατά 1% θα μειώσει το </a:t>
          </a:r>
          <a:r>
            <a:rPr lang="en-US" sz="1100" kern="1200" baseline="0"/>
            <a:t>Mortality </a:t>
          </a:r>
          <a:r>
            <a:rPr lang="el-GR" sz="1100" kern="1200" baseline="0"/>
            <a:t>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0.606784683</a:t>
          </a:r>
          <a:r>
            <a:rPr lang="en-US">
              <a:effectLst/>
            </a:rPr>
            <a:t> </a:t>
          </a:r>
          <a:r>
            <a:rPr lang="el-GR">
              <a:effectLst/>
            </a:rPr>
            <a:t>(Αντίστοιχα αυξηση</a:t>
          </a:r>
          <a:r>
            <a:rPr lang="el-GR" baseline="0">
              <a:effectLst/>
            </a:rPr>
            <a:t> κατά 10% οδηγεί σε μείωση 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06784683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>
              <a:effectLst/>
            </a:rPr>
            <a:t> </a:t>
          </a:r>
          <a:endParaRPr lang="el-GR">
            <a:effectLst/>
          </a:endParaRP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Βλέπουμε συνεπώς ότι το </a:t>
          </a:r>
          <a:r>
            <a:rPr lang="en-US" sz="1100" kern="1200" baseline="0">
              <a:effectLst/>
            </a:rPr>
            <a:t>Child Mortality Rate</a:t>
          </a:r>
          <a:r>
            <a:rPr lang="el-GR" sz="1100" kern="1200" baseline="0">
              <a:effectLst/>
            </a:rPr>
            <a:t> είναι πολύ στενά συσχετισμένο με το κατα κεφαλήν αέπ της χώρας. Συνεπώς για να αντιμετωπιστεί η παιδική θνησιμότητα, θα πρέπει να ενισχυθεί το κατα κεφαλήν ΑΕΠ των χωρών.</a:t>
          </a:r>
          <a:endParaRPr lang="el-GR" sz="1100" kern="1200" baseline="0">
            <a:effectLst/>
          </a:endParaRP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Επίσης παρατηρούμε ότι υπάρχουν κάποια </a:t>
          </a:r>
          <a:r>
            <a:rPr lang="en-US" sz="1100" kern="1200" baseline="0">
              <a:effectLst/>
            </a:rPr>
            <a:t>outliers </a:t>
          </a:r>
          <a:r>
            <a:rPr lang="el-GR" sz="1100" kern="1200" baseline="0">
              <a:effectLst/>
            </a:rPr>
            <a:t>και σε πολύ ψηλά εισοδήματα παρατηρούμε αρκετά υψηλό δείκτη θνησιμότητας. Αυτό πιθανώς να οφείλεται σε μεγάλη οικονομική - κοινωνική ανισσότητα , δηλαδή σε περιπτώσεις όπου το κατα κεφαλήν ΑΕΠ είναι υψηλό , αλλά το εισόδημα είναι συγκεντρωμένο σε λίγους.</a:t>
          </a:r>
          <a:endParaRPr lang="el-GR" sz="1100" kern="12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99060</xdr:colOff>
      <xdr:row>8</xdr:row>
      <xdr:rowOff>137160</xdr:rowOff>
    </xdr:from>
    <xdr:to>
      <xdr:col>11</xdr:col>
      <xdr:colOff>464820</xdr:colOff>
      <xdr:row>22</xdr:row>
      <xdr:rowOff>99060</xdr:rowOff>
    </xdr:to>
    <xdr:graphicFrame>
      <xdr:nvGraphicFramePr>
        <xdr:cNvPr id="2" name="Chart 1"/>
        <xdr:cNvGraphicFramePr/>
      </xdr:nvGraphicFramePr>
      <xdr:xfrm>
        <a:off x="3322320" y="1619250"/>
        <a:ext cx="4686300" cy="256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</xdr:colOff>
      <xdr:row>22</xdr:row>
      <xdr:rowOff>137160</xdr:rowOff>
    </xdr:from>
    <xdr:to>
      <xdr:col>11</xdr:col>
      <xdr:colOff>464820</xdr:colOff>
      <xdr:row>38</xdr:row>
      <xdr:rowOff>182880</xdr:rowOff>
    </xdr:to>
    <xdr:graphicFrame>
      <xdr:nvGraphicFramePr>
        <xdr:cNvPr id="3" name="Chart 2"/>
        <xdr:cNvGraphicFramePr/>
      </xdr:nvGraphicFramePr>
      <xdr:xfrm>
        <a:off x="3322320" y="4217670"/>
        <a:ext cx="4686300" cy="2988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91440</xdr:colOff>
      <xdr:row>39</xdr:row>
      <xdr:rowOff>68580</xdr:rowOff>
    </xdr:from>
    <xdr:to>
      <xdr:col>11</xdr:col>
      <xdr:colOff>449580</xdr:colOff>
      <xdr:row>56</xdr:row>
      <xdr:rowOff>160020</xdr:rowOff>
    </xdr:to>
    <xdr:graphicFrame>
      <xdr:nvGraphicFramePr>
        <xdr:cNvPr id="4" name="Chart 3"/>
        <xdr:cNvGraphicFramePr/>
      </xdr:nvGraphicFramePr>
      <xdr:xfrm>
        <a:off x="3314700" y="7275195"/>
        <a:ext cx="4678680" cy="320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30480</xdr:colOff>
      <xdr:row>0</xdr:row>
      <xdr:rowOff>83820</xdr:rowOff>
    </xdr:from>
    <xdr:to>
      <xdr:col>11</xdr:col>
      <xdr:colOff>579120</xdr:colOff>
      <xdr:row>8</xdr:row>
      <xdr:rowOff>22860</xdr:rowOff>
    </xdr:to>
    <xdr:sp>
      <xdr:nvSpPr>
        <xdr:cNvPr id="5" name="TextBox 4"/>
        <xdr:cNvSpPr txBox="1"/>
      </xdr:nvSpPr>
      <xdr:spPr>
        <a:xfrm>
          <a:off x="3253740" y="83820"/>
          <a:ext cx="4869180" cy="1421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Τα </a:t>
          </a:r>
          <a:r>
            <a:rPr lang="en-US" sz="1100" kern="1200"/>
            <a:t>data </a:t>
          </a:r>
          <a:r>
            <a:rPr lang="el-GR" sz="1100" kern="1200"/>
            <a:t>είναι του 2022 και η</a:t>
          </a:r>
          <a:r>
            <a:rPr lang="el-GR" sz="1100" kern="1200" baseline="0"/>
            <a:t> πηγή τους είναι: </a:t>
          </a:r>
          <a:endParaRPr lang="el-GR" sz="1100" kern="1200" baseline="0"/>
        </a:p>
        <a:p>
          <a:r>
            <a:rPr lang="en-US"/>
            <a:t>Child mortality rate vs. GDP per capita, 2022</a:t>
          </a:r>
          <a:endParaRPr lang="el-GR" sz="1100" kern="1200"/>
        </a:p>
        <a:p>
          <a:endParaRPr lang="el-GR" sz="1100" kern="1200"/>
        </a:p>
        <a:p>
          <a:r>
            <a:rPr lang="el-GR" sz="1100" kern="1200"/>
            <a:t>Παρατηρούμε</a:t>
          </a:r>
          <a:r>
            <a:rPr lang="el-GR" sz="1100" kern="1200" baseline="0"/>
            <a:t> ότι τα αποτελέσματα είναι σχεδόν ίδια , </a:t>
          </a:r>
          <a:endParaRPr lang="el-GR" sz="1100" kern="1200" baseline="0"/>
        </a:p>
        <a:p>
          <a:endParaRPr lang="el-GR" sz="1100" kern="1200" baseline="0"/>
        </a:p>
        <a:p>
          <a:r>
            <a:rPr lang="el-GR" sz="1100" kern="1200" baseline="0"/>
            <a:t>Ίσως βλέπουμε λιγότερα </a:t>
          </a:r>
          <a:r>
            <a:rPr lang="en-US" sz="1100" kern="1200" baseline="0"/>
            <a:t>outliers , </a:t>
          </a:r>
          <a:r>
            <a:rPr lang="el-GR" sz="1100" kern="1200" baseline="0"/>
            <a:t>τα οποία μπορεί να σημαίνουν μέιωση των κοινωνικών ανισοτήτων.</a:t>
          </a:r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9</xdr:row>
      <xdr:rowOff>3810</xdr:rowOff>
    </xdr:from>
    <xdr:ext cx="0" cy="172227"/>
    <xdr:sp>
      <xdr:nvSpPr>
        <xdr:cNvPr id="2" name="TextBox 1"/>
        <xdr:cNvSpPr txBox="1"/>
      </xdr:nvSpPr>
      <xdr:spPr>
        <a:xfrm>
          <a:off x="6766560" y="178498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>
    <xdr:from>
      <xdr:col>18</xdr:col>
      <xdr:colOff>190500</xdr:colOff>
      <xdr:row>0</xdr:row>
      <xdr:rowOff>121920</xdr:rowOff>
    </xdr:from>
    <xdr:to>
      <xdr:col>24</xdr:col>
      <xdr:colOff>190499</xdr:colOff>
      <xdr:row>10</xdr:row>
      <xdr:rowOff>121920</xdr:rowOff>
    </xdr:to>
    <xdr:graphicFrame>
      <xdr:nvGraphicFramePr>
        <xdr:cNvPr id="98" name="Chart 97"/>
        <xdr:cNvGraphicFramePr/>
      </xdr:nvGraphicFramePr>
      <xdr:xfrm>
        <a:off x="12969240" y="121920"/>
        <a:ext cx="3702685" cy="1973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353786</xdr:colOff>
      <xdr:row>0</xdr:row>
      <xdr:rowOff>165463</xdr:rowOff>
    </xdr:from>
    <xdr:to>
      <xdr:col>30</xdr:col>
      <xdr:colOff>353785</xdr:colOff>
      <xdr:row>10</xdr:row>
      <xdr:rowOff>45720</xdr:rowOff>
    </xdr:to>
    <xdr:graphicFrame>
      <xdr:nvGraphicFramePr>
        <xdr:cNvPr id="99" name="Chart 98"/>
        <xdr:cNvGraphicFramePr/>
      </xdr:nvGraphicFramePr>
      <xdr:xfrm>
        <a:off x="16835755" y="165100"/>
        <a:ext cx="3703320" cy="185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604157</xdr:colOff>
      <xdr:row>0</xdr:row>
      <xdr:rowOff>176348</xdr:rowOff>
    </xdr:from>
    <xdr:to>
      <xdr:col>36</xdr:col>
      <xdr:colOff>604157</xdr:colOff>
      <xdr:row>10</xdr:row>
      <xdr:rowOff>67491</xdr:rowOff>
    </xdr:to>
    <xdr:graphicFrame>
      <xdr:nvGraphicFramePr>
        <xdr:cNvPr id="100" name="Chart 99"/>
        <xdr:cNvGraphicFramePr/>
      </xdr:nvGraphicFramePr>
      <xdr:xfrm>
        <a:off x="20789265" y="175895"/>
        <a:ext cx="3703320" cy="1864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255813</xdr:colOff>
      <xdr:row>11</xdr:row>
      <xdr:rowOff>132806</xdr:rowOff>
    </xdr:from>
    <xdr:to>
      <xdr:col>24</xdr:col>
      <xdr:colOff>255813</xdr:colOff>
      <xdr:row>21</xdr:row>
      <xdr:rowOff>154577</xdr:rowOff>
    </xdr:to>
    <xdr:graphicFrame>
      <xdr:nvGraphicFramePr>
        <xdr:cNvPr id="101" name="Chart 100"/>
        <xdr:cNvGraphicFramePr/>
      </xdr:nvGraphicFramePr>
      <xdr:xfrm>
        <a:off x="13034010" y="2289175"/>
        <a:ext cx="3703320" cy="186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462642</xdr:colOff>
      <xdr:row>11</xdr:row>
      <xdr:rowOff>154578</xdr:rowOff>
    </xdr:from>
    <xdr:to>
      <xdr:col>30</xdr:col>
      <xdr:colOff>462642</xdr:colOff>
      <xdr:row>21</xdr:row>
      <xdr:rowOff>165463</xdr:rowOff>
    </xdr:to>
    <xdr:graphicFrame>
      <xdr:nvGraphicFramePr>
        <xdr:cNvPr id="102" name="Chart 101"/>
        <xdr:cNvGraphicFramePr/>
      </xdr:nvGraphicFramePr>
      <xdr:xfrm>
        <a:off x="16944340" y="2310765"/>
        <a:ext cx="3703320" cy="18586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429984</xdr:colOff>
      <xdr:row>12</xdr:row>
      <xdr:rowOff>67491</xdr:rowOff>
    </xdr:from>
    <xdr:to>
      <xdr:col>36</xdr:col>
      <xdr:colOff>429984</xdr:colOff>
      <xdr:row>22</xdr:row>
      <xdr:rowOff>67491</xdr:rowOff>
    </xdr:to>
    <xdr:graphicFrame>
      <xdr:nvGraphicFramePr>
        <xdr:cNvPr id="103" name="Chart 102"/>
        <xdr:cNvGraphicFramePr/>
      </xdr:nvGraphicFramePr>
      <xdr:xfrm>
        <a:off x="20615275" y="2406650"/>
        <a:ext cx="3703320" cy="184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419099</xdr:colOff>
      <xdr:row>22</xdr:row>
      <xdr:rowOff>154577</xdr:rowOff>
    </xdr:from>
    <xdr:to>
      <xdr:col>24</xdr:col>
      <xdr:colOff>419099</xdr:colOff>
      <xdr:row>32</xdr:row>
      <xdr:rowOff>143692</xdr:rowOff>
    </xdr:to>
    <xdr:graphicFrame>
      <xdr:nvGraphicFramePr>
        <xdr:cNvPr id="104" name="Chart 103"/>
        <xdr:cNvGraphicFramePr/>
      </xdr:nvGraphicFramePr>
      <xdr:xfrm>
        <a:off x="13197205" y="4341495"/>
        <a:ext cx="3703320" cy="1846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484413</xdr:colOff>
      <xdr:row>22</xdr:row>
      <xdr:rowOff>187234</xdr:rowOff>
    </xdr:from>
    <xdr:to>
      <xdr:col>30</xdr:col>
      <xdr:colOff>484413</xdr:colOff>
      <xdr:row>32</xdr:row>
      <xdr:rowOff>176349</xdr:rowOff>
    </xdr:to>
    <xdr:graphicFrame>
      <xdr:nvGraphicFramePr>
        <xdr:cNvPr id="105" name="Chart 104"/>
        <xdr:cNvGraphicFramePr/>
      </xdr:nvGraphicFramePr>
      <xdr:xfrm>
        <a:off x="16965930" y="4373880"/>
        <a:ext cx="3703320" cy="1846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582384</xdr:colOff>
      <xdr:row>23</xdr:row>
      <xdr:rowOff>121920</xdr:rowOff>
    </xdr:from>
    <xdr:to>
      <xdr:col>36</xdr:col>
      <xdr:colOff>582384</xdr:colOff>
      <xdr:row>33</xdr:row>
      <xdr:rowOff>121920</xdr:rowOff>
    </xdr:to>
    <xdr:graphicFrame>
      <xdr:nvGraphicFramePr>
        <xdr:cNvPr id="106" name="Chart 105"/>
        <xdr:cNvGraphicFramePr/>
      </xdr:nvGraphicFramePr>
      <xdr:xfrm>
        <a:off x="20767675" y="4501515"/>
        <a:ext cx="3703320" cy="184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517070</xdr:colOff>
      <xdr:row>33</xdr:row>
      <xdr:rowOff>121920</xdr:rowOff>
    </xdr:from>
    <xdr:to>
      <xdr:col>24</xdr:col>
      <xdr:colOff>517070</xdr:colOff>
      <xdr:row>43</xdr:row>
      <xdr:rowOff>154578</xdr:rowOff>
    </xdr:to>
    <xdr:graphicFrame>
      <xdr:nvGraphicFramePr>
        <xdr:cNvPr id="107" name="Chart 106"/>
        <xdr:cNvGraphicFramePr/>
      </xdr:nvGraphicFramePr>
      <xdr:xfrm>
        <a:off x="13295630" y="6349365"/>
        <a:ext cx="3703320" cy="1870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27213</xdr:colOff>
      <xdr:row>34</xdr:row>
      <xdr:rowOff>132806</xdr:rowOff>
    </xdr:from>
    <xdr:to>
      <xdr:col>31</xdr:col>
      <xdr:colOff>27213</xdr:colOff>
      <xdr:row>44</xdr:row>
      <xdr:rowOff>165463</xdr:rowOff>
    </xdr:to>
    <xdr:graphicFrame>
      <xdr:nvGraphicFramePr>
        <xdr:cNvPr id="108" name="Chart 107"/>
        <xdr:cNvGraphicFramePr/>
      </xdr:nvGraphicFramePr>
      <xdr:xfrm>
        <a:off x="17125950" y="6543040"/>
        <a:ext cx="3703320" cy="1986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103414</xdr:colOff>
      <xdr:row>34</xdr:row>
      <xdr:rowOff>154577</xdr:rowOff>
    </xdr:from>
    <xdr:to>
      <xdr:col>37</xdr:col>
      <xdr:colOff>103414</xdr:colOff>
      <xdr:row>45</xdr:row>
      <xdr:rowOff>2177</xdr:rowOff>
    </xdr:to>
    <xdr:graphicFrame>
      <xdr:nvGraphicFramePr>
        <xdr:cNvPr id="109" name="Chart 108"/>
        <xdr:cNvGraphicFramePr/>
      </xdr:nvGraphicFramePr>
      <xdr:xfrm>
        <a:off x="20905470" y="6564630"/>
        <a:ext cx="3703320" cy="1985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16328</xdr:colOff>
      <xdr:row>44</xdr:row>
      <xdr:rowOff>176349</xdr:rowOff>
    </xdr:from>
    <xdr:to>
      <xdr:col>25</xdr:col>
      <xdr:colOff>16328</xdr:colOff>
      <xdr:row>55</xdr:row>
      <xdr:rowOff>2178</xdr:rowOff>
    </xdr:to>
    <xdr:graphicFrame>
      <xdr:nvGraphicFramePr>
        <xdr:cNvPr id="110" name="Chart 109"/>
        <xdr:cNvGraphicFramePr/>
      </xdr:nvGraphicFramePr>
      <xdr:xfrm>
        <a:off x="13411835" y="8540750"/>
        <a:ext cx="3703320" cy="1847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54429</xdr:colOff>
      <xdr:row>27</xdr:row>
      <xdr:rowOff>21772</xdr:rowOff>
    </xdr:from>
    <xdr:to>
      <xdr:col>9</xdr:col>
      <xdr:colOff>293915</xdr:colOff>
      <xdr:row>42</xdr:row>
      <xdr:rowOff>97971</xdr:rowOff>
    </xdr:to>
    <xdr:sp>
      <xdr:nvSpPr>
        <xdr:cNvPr id="111" name="TextBox 110"/>
        <xdr:cNvSpPr txBox="1"/>
      </xdr:nvSpPr>
      <xdr:spPr>
        <a:xfrm>
          <a:off x="53975" y="5142230"/>
          <a:ext cx="638873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Η</a:t>
          </a:r>
          <a:r>
            <a:rPr lang="el-GR" sz="1100" kern="1200" baseline="0"/>
            <a:t> εξίσωση είναι </a:t>
          </a:r>
          <a:endParaRPr lang="en-US" sz="1100" b="0" i="0" u="none" strike="noStrike" kern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kern="1200" baseline="0"/>
            <a:t>Sale Price =</a:t>
          </a:r>
          <a:r>
            <a:rPr lang="el-GR" sz="1100" kern="12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64622.73</a:t>
          </a:r>
          <a:r>
            <a:rPr lang="en-US"/>
            <a:t> </a:t>
          </a:r>
          <a:r>
            <a:rPr lang="el-GR"/>
            <a:t>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5776.999</a:t>
          </a:r>
          <a:r>
            <a:rPr lang="en-US"/>
            <a:t> Apartments</a:t>
          </a:r>
          <a:r>
            <a:rPr lang="en-US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-905.594</a:t>
          </a:r>
          <a:r>
            <a:rPr lang="en-US"/>
            <a:t> Age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1237.643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Size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2966.996Park Space</a:t>
          </a:r>
          <a:r>
            <a:rPr lang="en-US"/>
            <a:t> +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3226.433</a:t>
          </a:r>
          <a:r>
            <a:rPr lang="en-US"/>
            <a:t> Is Good</a:t>
          </a:r>
          <a:r>
            <a:rPr lang="en-US" baseline="0"/>
            <a:t>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30459.44 Is Excellent</a:t>
          </a:r>
          <a:r>
            <a:rPr lang="en-US"/>
            <a:t> </a:t>
          </a:r>
          <a:endParaRPr lang="el-GR"/>
        </a:p>
        <a:p>
          <a:r>
            <a:rPr lang="el-GR"/>
            <a:t>Η παλινδρόμηση είναι πολύ σημαντική (</a:t>
          </a:r>
          <a:r>
            <a:rPr lang="en-US"/>
            <a:t>significance</a:t>
          </a:r>
          <a:r>
            <a:rPr lang="en-US" baseline="0"/>
            <a:t> F = 4 * 10^(-16)) </a:t>
          </a:r>
          <a:endParaRPr lang="en-US"/>
        </a:p>
        <a:p>
          <a:endParaRPr lang="en-US" sz="1100" kern="1200"/>
        </a:p>
        <a:p>
          <a:r>
            <a:rPr lang="el-GR" sz="1100" kern="1200"/>
            <a:t>Όλες</a:t>
          </a:r>
          <a:r>
            <a:rPr lang="el-GR" sz="1100" kern="1200" baseline="0"/>
            <a:t> οι μεταβλητές είναι σημαντικές εκτός απο την </a:t>
          </a:r>
          <a:r>
            <a:rPr lang="en-US" sz="1100" kern="1200" baseline="0"/>
            <a:t>isGood </a:t>
          </a:r>
          <a:r>
            <a:rPr lang="el-GR" sz="1100" kern="1200" baseline="0"/>
            <a:t>η οποία όμως δεν μπορεί να απαλοιφθεί καθώς σθμπληρώνει την </a:t>
          </a:r>
          <a:r>
            <a:rPr lang="en-US" sz="1100" kern="1200" baseline="0"/>
            <a:t>is Excellent </a:t>
          </a:r>
          <a:r>
            <a:rPr lang="el-GR" sz="1100" kern="1200" baseline="0"/>
            <a:t>η οποία είναι σημαντική.</a:t>
          </a:r>
          <a:endParaRPr lang="el-GR" sz="1100" kern="1200" baseline="0"/>
        </a:p>
        <a:p>
          <a:endParaRPr lang="el-GR" sz="1100" kern="1200" baseline="0"/>
        </a:p>
        <a:p>
          <a:r>
            <a:rPr lang="el-GR" sz="1100" kern="1200" baseline="0"/>
            <a:t>Οι συντελεστές των μεταβλητών δείχνουν πόσο θα μεταβληθεί το </a:t>
          </a:r>
          <a:r>
            <a:rPr lang="en-US" sz="1100" kern="1200" baseline="0"/>
            <a:t>price </a:t>
          </a:r>
          <a:r>
            <a:rPr lang="el-GR" sz="1100" kern="1200" baseline="0"/>
            <a:t>αν μεταβληθεί κατά 1 μονάδα ο συντελεστής.</a:t>
          </a:r>
          <a:endParaRPr lang="el-GR" sz="1100" kern="1200" baseline="0"/>
        </a:p>
        <a:p>
          <a:endParaRPr lang="el-GR" sz="1100" kern="1200" baseline="0"/>
        </a:p>
        <a:p>
          <a:r>
            <a:rPr lang="el-GR" sz="1100" kern="1200"/>
            <a:t>Βλέπουμε ότι υπάρχει ένα</a:t>
          </a:r>
          <a:r>
            <a:rPr lang="el-GR" sz="1100" kern="1200" baseline="0"/>
            <a:t> μικρό πρόβλημα στην κανονικότητα στις μεγάλες τιμές. βλέπουμε επίσης ότι υπάρχουν κάποιες ακραίες τιμές και ο</a:t>
          </a:r>
          <a:r>
            <a:rPr lang="en-US" sz="1100" kern="1200" baseline="0"/>
            <a:t>utliers.</a:t>
          </a:r>
          <a:endParaRPr lang="en-US" sz="1100" kern="1200" baseline="0"/>
        </a:p>
        <a:p>
          <a:endParaRPr lang="en-US" sz="1100" kern="1200" baseline="0"/>
        </a:p>
        <a:p>
          <a:r>
            <a:rPr lang="en-US" sz="1100" kern="1200"/>
            <a:t>To R^2</a:t>
          </a:r>
          <a:r>
            <a:rPr lang="en-US" sz="1100" kern="1200" baseline="0"/>
            <a:t> </a:t>
          </a:r>
          <a:r>
            <a:rPr lang="el-GR" sz="1100" kern="1200" baseline="0"/>
            <a:t>είναι 0.987 </a:t>
          </a:r>
          <a:r>
            <a:rPr lang="el-GR" sz="1100" kern="0" baseline="0"/>
            <a:t>που σημαίνει ότι πολύ μεγάλο μέρος της διακύμανσης των δεδομένων εξηγείται απο την παλινδρόμηση.</a:t>
          </a:r>
          <a:endParaRPr lang="en-US" sz="1100" kern="0" baseline="0"/>
        </a:p>
        <a:p>
          <a:endParaRPr lang="en-US" sz="1100" kern="0" baseline="0"/>
        </a:p>
        <a:p>
          <a:endParaRPr lang="en-US" sz="1100" kern="1200"/>
        </a:p>
      </xdr:txBody>
    </xdr:sp>
    <xdr:clientData/>
  </xdr:twoCellAnchor>
  <xdr:twoCellAnchor>
    <xdr:from>
      <xdr:col>0</xdr:col>
      <xdr:colOff>43543</xdr:colOff>
      <xdr:row>46</xdr:row>
      <xdr:rowOff>163286</xdr:rowOff>
    </xdr:from>
    <xdr:to>
      <xdr:col>9</xdr:col>
      <xdr:colOff>0</xdr:colOff>
      <xdr:row>49</xdr:row>
      <xdr:rowOff>130628</xdr:rowOff>
    </xdr:to>
    <xdr:sp>
      <xdr:nvSpPr>
        <xdr:cNvPr id="112" name="TextBox 111"/>
        <xdr:cNvSpPr txBox="1"/>
      </xdr:nvSpPr>
      <xdr:spPr>
        <a:xfrm>
          <a:off x="43180" y="8893810"/>
          <a:ext cx="6106160" cy="51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Το</a:t>
          </a:r>
          <a:r>
            <a:rPr lang="el-GR" sz="1100" kern="1200" baseline="0"/>
            <a:t> διάστημα εμπιστοσύνης που υπολογίσαμε παραπάνω είναι αρκετά έμπιστο</a:t>
          </a:r>
          <a:r>
            <a:rPr lang="en-US" altLang="el-GR" sz="1100" kern="1200" baseline="0"/>
            <a:t> </a:t>
          </a:r>
          <a:r>
            <a:rPr lang="el-GR" sz="1100" kern="1200" baseline="0"/>
            <a:t>καθώς η παλινρόμηση είναι πολύ σημαντική.</a:t>
          </a:r>
          <a:endParaRPr lang="en-US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213360</xdr:colOff>
      <xdr:row>0</xdr:row>
      <xdr:rowOff>152400</xdr:rowOff>
    </xdr:from>
    <xdr:to>
      <xdr:col>22</xdr:col>
      <xdr:colOff>213360</xdr:colOff>
      <xdr:row>10</xdr:row>
      <xdr:rowOff>152400</xdr:rowOff>
    </xdr:to>
    <xdr:graphicFrame>
      <xdr:nvGraphicFramePr>
        <xdr:cNvPr id="11" name="Chart 10"/>
        <xdr:cNvGraphicFramePr/>
      </xdr:nvGraphicFramePr>
      <xdr:xfrm>
        <a:off x="13487400" y="152400"/>
        <a:ext cx="3703320" cy="1973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446442</xdr:colOff>
      <xdr:row>0</xdr:row>
      <xdr:rowOff>161365</xdr:rowOff>
    </xdr:from>
    <xdr:to>
      <xdr:col>28</xdr:col>
      <xdr:colOff>446442</xdr:colOff>
      <xdr:row>10</xdr:row>
      <xdr:rowOff>152401</xdr:rowOff>
    </xdr:to>
    <xdr:graphicFrame>
      <xdr:nvGraphicFramePr>
        <xdr:cNvPr id="12" name="Chart 11"/>
        <xdr:cNvGraphicFramePr/>
      </xdr:nvGraphicFramePr>
      <xdr:xfrm>
        <a:off x="17423765" y="161290"/>
        <a:ext cx="3703320" cy="1964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571949</xdr:colOff>
      <xdr:row>1</xdr:row>
      <xdr:rowOff>17929</xdr:rowOff>
    </xdr:from>
    <xdr:to>
      <xdr:col>34</xdr:col>
      <xdr:colOff>571949</xdr:colOff>
      <xdr:row>10</xdr:row>
      <xdr:rowOff>80683</xdr:rowOff>
    </xdr:to>
    <xdr:graphicFrame>
      <xdr:nvGraphicFramePr>
        <xdr:cNvPr id="13" name="Chart 12"/>
        <xdr:cNvGraphicFramePr/>
      </xdr:nvGraphicFramePr>
      <xdr:xfrm>
        <a:off x="21252180" y="200660"/>
        <a:ext cx="3703320" cy="1853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231290</xdr:colOff>
      <xdr:row>11</xdr:row>
      <xdr:rowOff>71718</xdr:rowOff>
    </xdr:from>
    <xdr:to>
      <xdr:col>22</xdr:col>
      <xdr:colOff>231290</xdr:colOff>
      <xdr:row>21</xdr:row>
      <xdr:rowOff>89648</xdr:rowOff>
    </xdr:to>
    <xdr:graphicFrame>
      <xdr:nvGraphicFramePr>
        <xdr:cNvPr id="14" name="Chart 13"/>
        <xdr:cNvGraphicFramePr/>
      </xdr:nvGraphicFramePr>
      <xdr:xfrm>
        <a:off x="13505180" y="2227580"/>
        <a:ext cx="3703320" cy="1866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446442</xdr:colOff>
      <xdr:row>11</xdr:row>
      <xdr:rowOff>80682</xdr:rowOff>
    </xdr:from>
    <xdr:to>
      <xdr:col>28</xdr:col>
      <xdr:colOff>446442</xdr:colOff>
      <xdr:row>21</xdr:row>
      <xdr:rowOff>89647</xdr:rowOff>
    </xdr:to>
    <xdr:graphicFrame>
      <xdr:nvGraphicFramePr>
        <xdr:cNvPr id="15" name="Chart 14"/>
        <xdr:cNvGraphicFramePr/>
      </xdr:nvGraphicFramePr>
      <xdr:xfrm>
        <a:off x="17423765" y="2237105"/>
        <a:ext cx="3703320" cy="1856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78889</xdr:colOff>
      <xdr:row>11</xdr:row>
      <xdr:rowOff>44823</xdr:rowOff>
    </xdr:from>
    <xdr:to>
      <xdr:col>35</xdr:col>
      <xdr:colOff>78889</xdr:colOff>
      <xdr:row>21</xdr:row>
      <xdr:rowOff>44824</xdr:rowOff>
    </xdr:to>
    <xdr:graphicFrame>
      <xdr:nvGraphicFramePr>
        <xdr:cNvPr id="16" name="Chart 15"/>
        <xdr:cNvGraphicFramePr/>
      </xdr:nvGraphicFramePr>
      <xdr:xfrm>
        <a:off x="21376640" y="2200910"/>
        <a:ext cx="3703320" cy="184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294042</xdr:colOff>
      <xdr:row>21</xdr:row>
      <xdr:rowOff>179294</xdr:rowOff>
    </xdr:from>
    <xdr:to>
      <xdr:col>22</xdr:col>
      <xdr:colOff>294042</xdr:colOff>
      <xdr:row>32</xdr:row>
      <xdr:rowOff>8964</xdr:rowOff>
    </xdr:to>
    <xdr:graphicFrame>
      <xdr:nvGraphicFramePr>
        <xdr:cNvPr id="17" name="Chart 16"/>
        <xdr:cNvGraphicFramePr/>
      </xdr:nvGraphicFramePr>
      <xdr:xfrm>
        <a:off x="13568045" y="4183380"/>
        <a:ext cx="3703320" cy="1860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428513</xdr:colOff>
      <xdr:row>21</xdr:row>
      <xdr:rowOff>143436</xdr:rowOff>
    </xdr:from>
    <xdr:to>
      <xdr:col>28</xdr:col>
      <xdr:colOff>428513</xdr:colOff>
      <xdr:row>31</xdr:row>
      <xdr:rowOff>143435</xdr:rowOff>
    </xdr:to>
    <xdr:graphicFrame>
      <xdr:nvGraphicFramePr>
        <xdr:cNvPr id="18" name="Chart 17"/>
        <xdr:cNvGraphicFramePr/>
      </xdr:nvGraphicFramePr>
      <xdr:xfrm>
        <a:off x="17405350" y="4147185"/>
        <a:ext cx="3703320" cy="184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437477</xdr:colOff>
      <xdr:row>21</xdr:row>
      <xdr:rowOff>161365</xdr:rowOff>
    </xdr:from>
    <xdr:to>
      <xdr:col>34</xdr:col>
      <xdr:colOff>437477</xdr:colOff>
      <xdr:row>31</xdr:row>
      <xdr:rowOff>152399</xdr:rowOff>
    </xdr:to>
    <xdr:graphicFrame>
      <xdr:nvGraphicFramePr>
        <xdr:cNvPr id="19" name="Chart 18"/>
        <xdr:cNvGraphicFramePr/>
      </xdr:nvGraphicFramePr>
      <xdr:xfrm>
        <a:off x="21117560" y="4165600"/>
        <a:ext cx="3703320" cy="1838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204395</xdr:colOff>
      <xdr:row>32</xdr:row>
      <xdr:rowOff>116541</xdr:rowOff>
    </xdr:from>
    <xdr:to>
      <xdr:col>22</xdr:col>
      <xdr:colOff>204395</xdr:colOff>
      <xdr:row>42</xdr:row>
      <xdr:rowOff>134470</xdr:rowOff>
    </xdr:to>
    <xdr:graphicFrame>
      <xdr:nvGraphicFramePr>
        <xdr:cNvPr id="20" name="Chart 19"/>
        <xdr:cNvGraphicFramePr/>
      </xdr:nvGraphicFramePr>
      <xdr:xfrm>
        <a:off x="13477875" y="6151245"/>
        <a:ext cx="3703320" cy="1846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428513</xdr:colOff>
      <xdr:row>33</xdr:row>
      <xdr:rowOff>71718</xdr:rowOff>
    </xdr:from>
    <xdr:to>
      <xdr:col>28</xdr:col>
      <xdr:colOff>428513</xdr:colOff>
      <xdr:row>43</xdr:row>
      <xdr:rowOff>89648</xdr:rowOff>
    </xdr:to>
    <xdr:graphicFrame>
      <xdr:nvGraphicFramePr>
        <xdr:cNvPr id="21" name="Chart 20"/>
        <xdr:cNvGraphicFramePr/>
      </xdr:nvGraphicFramePr>
      <xdr:xfrm>
        <a:off x="17405350" y="6289040"/>
        <a:ext cx="3703320" cy="1847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62753</xdr:colOff>
      <xdr:row>28</xdr:row>
      <xdr:rowOff>89647</xdr:rowOff>
    </xdr:from>
    <xdr:to>
      <xdr:col>6</xdr:col>
      <xdr:colOff>600635</xdr:colOff>
      <xdr:row>35</xdr:row>
      <xdr:rowOff>161365</xdr:rowOff>
    </xdr:to>
    <xdr:sp>
      <xdr:nvSpPr>
        <xdr:cNvPr id="22" name="TextBox 21"/>
        <xdr:cNvSpPr txBox="1"/>
      </xdr:nvSpPr>
      <xdr:spPr>
        <a:xfrm>
          <a:off x="62230" y="5393055"/>
          <a:ext cx="4446905" cy="1351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Πάλι η παλινδρόμηση είναι πολύ σημαντική</a:t>
          </a:r>
          <a:r>
            <a:rPr lang="el-GR" sz="1100" kern="1200" baseline="0"/>
            <a:t> . Με την αφαίρεση των </a:t>
          </a:r>
          <a:r>
            <a:rPr lang="en-US" sz="1100" kern="1200" baseline="0"/>
            <a:t>parking spots </a:t>
          </a:r>
          <a:r>
            <a:rPr lang="el-GR" sz="1100" kern="1200" baseline="0"/>
            <a:t>φαίνεται να έγινε μη σημαντικό το </a:t>
          </a:r>
          <a:r>
            <a:rPr lang="en-US" sz="1100" kern="1200" baseline="0"/>
            <a:t>age of structure </a:t>
          </a:r>
          <a:r>
            <a:rPr lang="el-GR" sz="1100" kern="1200" baseline="0"/>
            <a:t>και να μειώθηκε ελαυρώς το </a:t>
          </a:r>
          <a:r>
            <a:rPr lang="en-US" sz="1100" kern="1200" baseline="0"/>
            <a:t>R^2 .</a:t>
          </a:r>
          <a:endParaRPr lang="en-US" sz="1100" kern="1200" baseline="0"/>
        </a:p>
        <a:p>
          <a:endParaRPr lang="en-US" sz="1100" kern="1200" baseline="0"/>
        </a:p>
        <a:p>
          <a:r>
            <a:rPr lang="el-GR" sz="1100" kern="1200" baseline="0"/>
            <a:t>Η Ελαστικότητα </a:t>
          </a:r>
          <a:r>
            <a:rPr lang="en-US" sz="1100" kern="1200" baseline="0"/>
            <a:t>is good </a:t>
          </a:r>
          <a:r>
            <a:rPr lang="el-GR" sz="1100" kern="1200" baseline="0"/>
            <a:t>και </a:t>
          </a:r>
          <a:r>
            <a:rPr lang="en-US" sz="1100" kern="1200" baseline="0"/>
            <a:t>is excellent </a:t>
          </a:r>
          <a:r>
            <a:rPr lang="el-GR" sz="1100" kern="1200" baseline="0"/>
            <a:t>φαίνεται να είναι 20% και 39% αντίστοιχα , επομένως δεν είναι σωστή η εκτίμηση του προέδρου.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1"/>
  <sheetViews>
    <sheetView zoomScale="85" zoomScaleNormal="85" topLeftCell="F1" workbookViewId="0">
      <selection activeCell="AD10" sqref="AD10"/>
    </sheetView>
  </sheetViews>
  <sheetFormatPr defaultColWidth="9" defaultRowHeight="14.4"/>
  <cols>
    <col min="1" max="1" width="5" customWidth="1"/>
    <col min="2" max="2" width="6.44444444444444" customWidth="1"/>
    <col min="3" max="3" width="11.3333333333333" customWidth="1"/>
    <col min="4" max="4" width="12.5555555555556" style="37" customWidth="1"/>
    <col min="5" max="5" width="16.6666666666667" customWidth="1"/>
    <col min="14" max="14" width="10.5555555555556" customWidth="1"/>
    <col min="15" max="16" width="10.8888888888889" customWidth="1"/>
    <col min="19" max="19" width="8.88888888888889" customWidth="1"/>
    <col min="20" max="20" width="10.2222222222222" customWidth="1"/>
    <col min="21" max="21" width="17.2222222222222" customWidth="1"/>
  </cols>
  <sheetData>
    <row r="1" spans="1:21">
      <c r="A1" s="38" t="s">
        <v>0</v>
      </c>
      <c r="B1" s="39" t="s">
        <v>1</v>
      </c>
      <c r="C1" s="39" t="s">
        <v>2</v>
      </c>
      <c r="D1" s="40" t="s">
        <v>3</v>
      </c>
      <c r="E1" s="1" t="s">
        <v>4</v>
      </c>
      <c r="N1" s="1" t="s">
        <v>5</v>
      </c>
      <c r="P1" s="1" t="s">
        <v>6</v>
      </c>
      <c r="Q1" s="2">
        <f>_xlfn.QUARTILE.EXC($N$2:$N$120,1)</f>
        <v>-0.0151183327446133</v>
      </c>
      <c r="S1" s="1" t="s">
        <v>7</v>
      </c>
      <c r="T1" s="1" t="s">
        <v>8</v>
      </c>
      <c r="U1" s="1" t="s">
        <v>9</v>
      </c>
    </row>
    <row r="2" spans="1:21">
      <c r="A2" s="41">
        <v>1981</v>
      </c>
      <c r="B2" s="42" t="s">
        <v>10</v>
      </c>
      <c r="C2" s="43">
        <v>29587</v>
      </c>
      <c r="D2" s="44">
        <v>947.27</v>
      </c>
      <c r="N2">
        <v>-0.232159089158334</v>
      </c>
      <c r="P2" s="1" t="s">
        <v>11</v>
      </c>
      <c r="Q2" s="2">
        <f>_xlfn.QUARTILE.EXC($N$2:$N$120,2)</f>
        <v>0.00853088649818032</v>
      </c>
      <c r="S2" s="37">
        <f>$N$2+$Q$9</f>
        <v>-0.195119503457776</v>
      </c>
      <c r="T2">
        <f t="array" ref="T2:T11">FREQUENCY(N2:N120,S2:S10)</f>
        <v>1</v>
      </c>
      <c r="U2" s="47">
        <f>T2/SUM($T$2:$T$11)</f>
        <v>0.00840336134453781</v>
      </c>
    </row>
    <row r="3" spans="1:21">
      <c r="A3" s="41">
        <v>1981</v>
      </c>
      <c r="B3" s="42" t="s">
        <v>12</v>
      </c>
      <c r="C3" s="43">
        <v>29618</v>
      </c>
      <c r="D3" s="44">
        <v>974.58</v>
      </c>
      <c r="E3" s="45">
        <f>(D3-D2)/D2</f>
        <v>0.0288302173614704</v>
      </c>
      <c r="N3">
        <v>-0.100110147322043</v>
      </c>
      <c r="P3" s="1" t="s">
        <v>13</v>
      </c>
      <c r="Q3" s="2">
        <f>_xlfn.QUARTILE.EXC($N$2:$N$120,3)</f>
        <v>0.0353334084997685</v>
      </c>
      <c r="S3" s="37">
        <f>S2+$Q$9</f>
        <v>-0.158079917757217</v>
      </c>
      <c r="T3">
        <v>0</v>
      </c>
      <c r="U3" s="47">
        <f t="shared" ref="U3:U11" si="0">T3/SUM($T$2:$T$11)+U2</f>
        <v>0.00840336134453781</v>
      </c>
    </row>
    <row r="4" spans="1:21">
      <c r="A4" s="41">
        <v>1981</v>
      </c>
      <c r="B4" s="42" t="s">
        <v>14</v>
      </c>
      <c r="C4" s="43">
        <v>29646</v>
      </c>
      <c r="D4" s="44">
        <v>1003.87</v>
      </c>
      <c r="E4" s="45">
        <f t="shared" ref="E4:E67" si="1">(D4-D3)/D3</f>
        <v>0.0300539719674116</v>
      </c>
      <c r="N4">
        <v>-0.0802496074801985</v>
      </c>
      <c r="P4" s="1" t="s">
        <v>15</v>
      </c>
      <c r="Q4">
        <f>AVERAGE(N2:N120)</f>
        <v>0.00979885924214376</v>
      </c>
      <c r="S4" s="37">
        <f t="shared" ref="S4:S10" si="2">S3+$Q$9</f>
        <v>-0.121040332056658</v>
      </c>
      <c r="T4">
        <v>0</v>
      </c>
      <c r="U4" s="47">
        <f t="shared" si="0"/>
        <v>0.00840336134453781</v>
      </c>
    </row>
    <row r="5" spans="1:21">
      <c r="A5" s="41">
        <v>1981</v>
      </c>
      <c r="B5" s="42" t="s">
        <v>16</v>
      </c>
      <c r="C5" s="43">
        <v>29677</v>
      </c>
      <c r="D5" s="44">
        <v>997.75</v>
      </c>
      <c r="E5" s="45">
        <f t="shared" si="1"/>
        <v>-0.00609640690527658</v>
      </c>
      <c r="N5">
        <v>-0.0744166999180965</v>
      </c>
      <c r="P5" s="1" t="s">
        <v>17</v>
      </c>
      <c r="Q5">
        <f>_xlfn.VAR.S(N2:N120)</f>
        <v>0.00229742555661217</v>
      </c>
      <c r="S5" s="37">
        <f t="shared" si="2"/>
        <v>-0.0840007463560992</v>
      </c>
      <c r="T5">
        <v>1</v>
      </c>
      <c r="U5" s="47">
        <f t="shared" si="0"/>
        <v>0.0168067226890756</v>
      </c>
    </row>
    <row r="6" spans="1:21">
      <c r="A6" s="41">
        <v>1981</v>
      </c>
      <c r="B6" s="42" t="s">
        <v>18</v>
      </c>
      <c r="C6" s="43">
        <v>29707</v>
      </c>
      <c r="D6" s="44">
        <v>991.75</v>
      </c>
      <c r="E6" s="45">
        <f t="shared" si="1"/>
        <v>-0.00601353044349787</v>
      </c>
      <c r="N6">
        <v>-0.0688812330773202</v>
      </c>
      <c r="P6" s="1" t="s">
        <v>19</v>
      </c>
      <c r="Q6">
        <f>_xlfn.STDEV.S(N2:N120)</f>
        <v>0.0479314672904155</v>
      </c>
      <c r="S6" s="37">
        <f t="shared" si="2"/>
        <v>-0.0469611606555405</v>
      </c>
      <c r="T6">
        <v>9</v>
      </c>
      <c r="U6" s="47">
        <f t="shared" si="0"/>
        <v>0.092436974789916</v>
      </c>
    </row>
    <row r="7" spans="1:21">
      <c r="A7" s="41">
        <v>1981</v>
      </c>
      <c r="B7" s="42" t="s">
        <v>20</v>
      </c>
      <c r="C7" s="43">
        <v>29738</v>
      </c>
      <c r="D7" s="44">
        <v>976.88</v>
      </c>
      <c r="E7" s="45">
        <f t="shared" si="1"/>
        <v>-0.0149936980085707</v>
      </c>
      <c r="N7">
        <v>-0.0620324189526185</v>
      </c>
      <c r="P7" s="1" t="s">
        <v>21</v>
      </c>
      <c r="Q7">
        <f>SKEW(N2:N120)</f>
        <v>-0.867813268994555</v>
      </c>
      <c r="S7" s="37">
        <f t="shared" si="2"/>
        <v>-0.00992157495498172</v>
      </c>
      <c r="T7">
        <v>24</v>
      </c>
      <c r="U7" s="47">
        <f t="shared" si="0"/>
        <v>0.294117647058824</v>
      </c>
    </row>
    <row r="8" spans="1:21">
      <c r="A8" s="41">
        <v>1981</v>
      </c>
      <c r="B8" s="42" t="s">
        <v>22</v>
      </c>
      <c r="C8" s="43">
        <v>29768</v>
      </c>
      <c r="D8" s="44">
        <v>952.34</v>
      </c>
      <c r="E8" s="45">
        <f t="shared" si="1"/>
        <v>-0.0251207927278683</v>
      </c>
      <c r="N8">
        <v>-0.0619195520127297</v>
      </c>
      <c r="P8" s="1" t="s">
        <v>23</v>
      </c>
      <c r="Q8">
        <f>N120-N2</f>
        <v>0.370395857005588</v>
      </c>
      <c r="S8" s="37">
        <f t="shared" si="2"/>
        <v>0.027118010745577</v>
      </c>
      <c r="T8">
        <v>44</v>
      </c>
      <c r="U8" s="47">
        <f t="shared" si="0"/>
        <v>0.663865546218487</v>
      </c>
    </row>
    <row r="9" spans="1:21">
      <c r="A9" s="41">
        <v>1981</v>
      </c>
      <c r="B9" s="42" t="s">
        <v>24</v>
      </c>
      <c r="C9" s="43">
        <v>29799</v>
      </c>
      <c r="D9" s="44">
        <v>881.47</v>
      </c>
      <c r="E9" s="45">
        <f t="shared" si="1"/>
        <v>-0.0744166999180965</v>
      </c>
      <c r="N9">
        <v>-0.0590803428737469</v>
      </c>
      <c r="P9" s="1" t="s">
        <v>25</v>
      </c>
      <c r="Q9">
        <f>Q8/10</f>
        <v>0.0370395857005588</v>
      </c>
      <c r="S9" s="37">
        <f t="shared" si="2"/>
        <v>0.0641575964461358</v>
      </c>
      <c r="T9">
        <v>29</v>
      </c>
      <c r="U9" s="47">
        <f t="shared" si="0"/>
        <v>0.907563025210084</v>
      </c>
    </row>
    <row r="10" spans="1:21">
      <c r="A10" s="41">
        <v>1981</v>
      </c>
      <c r="B10" s="42" t="s">
        <v>26</v>
      </c>
      <c r="C10" s="43">
        <v>29830</v>
      </c>
      <c r="D10" s="44">
        <v>849.98</v>
      </c>
      <c r="E10" s="45">
        <f t="shared" si="1"/>
        <v>-0.0357244148978411</v>
      </c>
      <c r="N10">
        <v>-0.0562887038223362</v>
      </c>
      <c r="S10" s="37">
        <f t="shared" si="2"/>
        <v>0.101197182146695</v>
      </c>
      <c r="T10">
        <v>8</v>
      </c>
      <c r="U10" s="47">
        <f t="shared" si="0"/>
        <v>0.974789915966387</v>
      </c>
    </row>
    <row r="11" spans="1:21">
      <c r="A11" s="41">
        <v>1981</v>
      </c>
      <c r="B11" s="42" t="s">
        <v>27</v>
      </c>
      <c r="C11" s="43">
        <v>29860</v>
      </c>
      <c r="D11" s="44">
        <v>852.55</v>
      </c>
      <c r="E11" s="45">
        <f t="shared" si="1"/>
        <v>0.00302360055530711</v>
      </c>
      <c r="N11">
        <v>-0.0540316898523651</v>
      </c>
      <c r="S11" s="48" t="s">
        <v>28</v>
      </c>
      <c r="T11">
        <v>3</v>
      </c>
      <c r="U11" s="47">
        <f t="shared" si="0"/>
        <v>1</v>
      </c>
    </row>
    <row r="12" spans="1:21">
      <c r="A12" s="41">
        <v>1981</v>
      </c>
      <c r="B12" s="42" t="s">
        <v>29</v>
      </c>
      <c r="C12" s="43">
        <v>29891</v>
      </c>
      <c r="D12" s="44">
        <v>888.98</v>
      </c>
      <c r="E12" s="45">
        <f t="shared" si="1"/>
        <v>0.0427306316345083</v>
      </c>
      <c r="N12">
        <v>-0.0536218574216508</v>
      </c>
      <c r="S12" s="37"/>
      <c r="U12" s="47"/>
    </row>
    <row r="13" spans="1:21">
      <c r="A13" s="41">
        <v>1981</v>
      </c>
      <c r="B13" s="42" t="s">
        <v>30</v>
      </c>
      <c r="C13" s="43">
        <v>29921</v>
      </c>
      <c r="D13" s="44">
        <v>875</v>
      </c>
      <c r="E13" s="45">
        <f t="shared" si="1"/>
        <v>-0.0157258880964701</v>
      </c>
      <c r="N13">
        <v>-0.0456046562974167</v>
      </c>
      <c r="U13" s="47"/>
    </row>
    <row r="14" spans="1:21">
      <c r="A14" s="41">
        <v>1982</v>
      </c>
      <c r="B14" s="42" t="s">
        <v>10</v>
      </c>
      <c r="C14" s="43">
        <v>29952</v>
      </c>
      <c r="D14" s="44">
        <v>871.1</v>
      </c>
      <c r="E14" s="45">
        <f t="shared" si="1"/>
        <v>-0.00445714285714283</v>
      </c>
      <c r="N14">
        <v>-0.0403355827806258</v>
      </c>
      <c r="S14" s="37"/>
      <c r="U14" s="47"/>
    </row>
    <row r="15" spans="1:14">
      <c r="A15" s="41">
        <v>1982</v>
      </c>
      <c r="B15" s="42" t="s">
        <v>12</v>
      </c>
      <c r="C15" s="43">
        <v>29983</v>
      </c>
      <c r="D15" s="44">
        <v>824.39</v>
      </c>
      <c r="E15" s="45">
        <f t="shared" si="1"/>
        <v>-0.0536218574216508</v>
      </c>
      <c r="N15">
        <v>-0.0358319956282661</v>
      </c>
    </row>
    <row r="16" spans="1:14">
      <c r="A16" s="41">
        <v>1982</v>
      </c>
      <c r="B16" s="42" t="s">
        <v>14</v>
      </c>
      <c r="C16" s="43">
        <v>30011</v>
      </c>
      <c r="D16" s="44">
        <v>822.77</v>
      </c>
      <c r="E16" s="45">
        <f t="shared" si="1"/>
        <v>-0.00196508933878383</v>
      </c>
      <c r="N16">
        <v>-0.0357244148978411</v>
      </c>
    </row>
    <row r="17" spans="1:14">
      <c r="A17" s="41">
        <v>1982</v>
      </c>
      <c r="B17" s="42" t="s">
        <v>16</v>
      </c>
      <c r="C17" s="43">
        <v>30042</v>
      </c>
      <c r="D17" s="44">
        <v>848.36</v>
      </c>
      <c r="E17" s="45">
        <f t="shared" si="1"/>
        <v>0.031102252148231</v>
      </c>
      <c r="N17">
        <v>-0.0339714272242916</v>
      </c>
    </row>
    <row r="18" spans="1:14">
      <c r="A18" s="41">
        <v>1982</v>
      </c>
      <c r="B18" s="42" t="s">
        <v>18</v>
      </c>
      <c r="C18" s="43">
        <v>30072</v>
      </c>
      <c r="D18" s="44">
        <v>819.54</v>
      </c>
      <c r="E18" s="45">
        <f t="shared" si="1"/>
        <v>-0.0339714272242916</v>
      </c>
      <c r="N18">
        <v>-0.0302389881141551</v>
      </c>
    </row>
    <row r="19" spans="1:14">
      <c r="A19" s="41">
        <v>1982</v>
      </c>
      <c r="B19" s="42" t="s">
        <v>20</v>
      </c>
      <c r="C19" s="43">
        <v>30103</v>
      </c>
      <c r="D19" s="44">
        <v>811.93</v>
      </c>
      <c r="E19" s="45">
        <f t="shared" si="1"/>
        <v>-0.00928569685433294</v>
      </c>
      <c r="N19">
        <v>-0.0251207927278683</v>
      </c>
    </row>
    <row r="20" spans="1:14">
      <c r="A20" s="41">
        <v>1982</v>
      </c>
      <c r="B20" s="42" t="s">
        <v>22</v>
      </c>
      <c r="C20" s="43">
        <v>30133</v>
      </c>
      <c r="D20" s="44">
        <v>808.6</v>
      </c>
      <c r="E20" s="45">
        <f t="shared" si="1"/>
        <v>-0.00410133878536318</v>
      </c>
      <c r="N20">
        <v>-0.0250361441258753</v>
      </c>
    </row>
    <row r="21" spans="1:14">
      <c r="A21" s="41">
        <v>1982</v>
      </c>
      <c r="B21" s="42" t="s">
        <v>24</v>
      </c>
      <c r="C21" s="43">
        <v>30164</v>
      </c>
      <c r="D21" s="44">
        <v>901.31</v>
      </c>
      <c r="E21" s="45">
        <f t="shared" si="1"/>
        <v>0.114654959188721</v>
      </c>
      <c r="N21">
        <v>-0.0213831348882727</v>
      </c>
    </row>
    <row r="22" spans="1:14">
      <c r="A22" s="41">
        <v>1982</v>
      </c>
      <c r="B22" s="42" t="s">
        <v>26</v>
      </c>
      <c r="C22" s="43">
        <v>30195</v>
      </c>
      <c r="D22" s="44">
        <v>896.25</v>
      </c>
      <c r="E22" s="45">
        <f t="shared" si="1"/>
        <v>-0.00561405065959542</v>
      </c>
      <c r="N22">
        <v>-0.0190420156053249</v>
      </c>
    </row>
    <row r="23" spans="1:14">
      <c r="A23" s="41">
        <v>1982</v>
      </c>
      <c r="B23" s="42" t="s">
        <v>27</v>
      </c>
      <c r="C23" s="43">
        <v>30225</v>
      </c>
      <c r="D23" s="44">
        <v>991.72</v>
      </c>
      <c r="E23" s="45">
        <f t="shared" si="1"/>
        <v>0.106521617852162</v>
      </c>
      <c r="N23">
        <v>-0.0186354217072188</v>
      </c>
    </row>
    <row r="24" spans="1:14">
      <c r="A24" s="41">
        <v>1982</v>
      </c>
      <c r="B24" s="42" t="s">
        <v>29</v>
      </c>
      <c r="C24" s="43">
        <v>30256</v>
      </c>
      <c r="D24" s="44">
        <v>1039.28</v>
      </c>
      <c r="E24" s="45">
        <f t="shared" si="1"/>
        <v>0.047957084660993</v>
      </c>
      <c r="N24">
        <v>-0.0186094471177453</v>
      </c>
    </row>
    <row r="25" spans="1:14">
      <c r="A25" s="41">
        <v>1982</v>
      </c>
      <c r="B25" s="42" t="s">
        <v>30</v>
      </c>
      <c r="C25" s="43">
        <v>30286</v>
      </c>
      <c r="D25" s="44">
        <v>1046.54</v>
      </c>
      <c r="E25" s="45">
        <f t="shared" si="1"/>
        <v>0.00698560541913632</v>
      </c>
      <c r="N25">
        <v>-0.0177286264956441</v>
      </c>
    </row>
    <row r="26" spans="1:14">
      <c r="A26" s="41">
        <v>1983</v>
      </c>
      <c r="B26" s="42" t="s">
        <v>10</v>
      </c>
      <c r="C26" s="43">
        <v>30317</v>
      </c>
      <c r="D26" s="44">
        <v>1075.7</v>
      </c>
      <c r="E26" s="45">
        <f t="shared" si="1"/>
        <v>0.0278632445964799</v>
      </c>
      <c r="N26">
        <v>-0.016238807278785</v>
      </c>
    </row>
    <row r="27" spans="1:14">
      <c r="A27" s="41">
        <v>1983</v>
      </c>
      <c r="B27" s="42" t="s">
        <v>12</v>
      </c>
      <c r="C27" s="43">
        <v>30348</v>
      </c>
      <c r="D27" s="44">
        <v>1112.62</v>
      </c>
      <c r="E27" s="45">
        <f t="shared" si="1"/>
        <v>0.0343218369433856</v>
      </c>
      <c r="N27">
        <v>-0.0161643448984941</v>
      </c>
    </row>
    <row r="28" spans="1:14">
      <c r="A28" s="41">
        <v>1983</v>
      </c>
      <c r="B28" s="42" t="s">
        <v>14</v>
      </c>
      <c r="C28" s="43">
        <v>30376</v>
      </c>
      <c r="D28" s="44">
        <v>1130.03</v>
      </c>
      <c r="E28" s="45">
        <f t="shared" si="1"/>
        <v>0.015647750355018</v>
      </c>
      <c r="N28">
        <v>-0.0158890466106624</v>
      </c>
    </row>
    <row r="29" spans="1:14">
      <c r="A29" s="41">
        <v>1983</v>
      </c>
      <c r="B29" s="42" t="s">
        <v>16</v>
      </c>
      <c r="C29" s="43">
        <v>30407</v>
      </c>
      <c r="D29" s="44">
        <v>1226.2</v>
      </c>
      <c r="E29" s="45">
        <f t="shared" si="1"/>
        <v>0.0851039352937533</v>
      </c>
      <c r="N29">
        <v>-0.0157258880964701</v>
      </c>
    </row>
    <row r="30" spans="1:14">
      <c r="A30" s="41">
        <v>1983</v>
      </c>
      <c r="B30" s="42" t="s">
        <v>18</v>
      </c>
      <c r="C30" s="43">
        <v>30437</v>
      </c>
      <c r="D30" s="44">
        <v>1199.98</v>
      </c>
      <c r="E30" s="45">
        <f t="shared" si="1"/>
        <v>-0.0213831348882727</v>
      </c>
      <c r="N30">
        <v>-0.0152727393198496</v>
      </c>
    </row>
    <row r="31" spans="1:15">
      <c r="A31" s="41">
        <v>1983</v>
      </c>
      <c r="B31" s="42" t="s">
        <v>20</v>
      </c>
      <c r="C31" s="43">
        <v>30468</v>
      </c>
      <c r="D31" s="44">
        <v>1221.96</v>
      </c>
      <c r="E31" s="45">
        <f t="shared" si="1"/>
        <v>0.0183169719495325</v>
      </c>
      <c r="N31" s="46">
        <v>-0.0151183327446133</v>
      </c>
      <c r="O31" s="46" t="s">
        <v>6</v>
      </c>
    </row>
    <row r="32" spans="1:14">
      <c r="A32" s="41">
        <v>1983</v>
      </c>
      <c r="B32" s="42" t="s">
        <v>22</v>
      </c>
      <c r="C32" s="43">
        <v>30498</v>
      </c>
      <c r="D32" s="44">
        <v>1199.22</v>
      </c>
      <c r="E32" s="45">
        <f t="shared" si="1"/>
        <v>-0.0186094471177453</v>
      </c>
      <c r="N32">
        <v>-0.0149936980085707</v>
      </c>
    </row>
    <row r="33" spans="1:14">
      <c r="A33" s="41">
        <v>1983</v>
      </c>
      <c r="B33" s="42" t="s">
        <v>24</v>
      </c>
      <c r="C33" s="43">
        <v>30529</v>
      </c>
      <c r="D33" s="44">
        <v>1216.16</v>
      </c>
      <c r="E33" s="45">
        <f t="shared" si="1"/>
        <v>0.014125848468171</v>
      </c>
      <c r="N33">
        <v>-0.0144317940508666</v>
      </c>
    </row>
    <row r="34" spans="1:14">
      <c r="A34" s="41">
        <v>1983</v>
      </c>
      <c r="B34" s="42" t="s">
        <v>26</v>
      </c>
      <c r="C34" s="43">
        <v>30560</v>
      </c>
      <c r="D34" s="44">
        <v>1233.13</v>
      </c>
      <c r="E34" s="45">
        <f t="shared" si="1"/>
        <v>0.0139537560847257</v>
      </c>
      <c r="N34">
        <v>-0.013620476168085</v>
      </c>
    </row>
    <row r="35" spans="1:14">
      <c r="A35" s="41">
        <v>1983</v>
      </c>
      <c r="B35" s="42" t="s">
        <v>27</v>
      </c>
      <c r="C35" s="43">
        <v>30590</v>
      </c>
      <c r="D35" s="44">
        <v>1225.2</v>
      </c>
      <c r="E35" s="45">
        <f t="shared" si="1"/>
        <v>-0.00643078994104439</v>
      </c>
      <c r="N35">
        <v>-0.0134188986067087</v>
      </c>
    </row>
    <row r="36" spans="1:14">
      <c r="A36" s="41">
        <v>1983</v>
      </c>
      <c r="B36" s="42" t="s">
        <v>29</v>
      </c>
      <c r="C36" s="43">
        <v>30621</v>
      </c>
      <c r="D36" s="44">
        <v>1276.02</v>
      </c>
      <c r="E36" s="45">
        <f t="shared" si="1"/>
        <v>0.0414789422135161</v>
      </c>
      <c r="N36">
        <v>-0.00997439608148729</v>
      </c>
    </row>
    <row r="37" spans="1:14">
      <c r="A37" s="41">
        <v>1983</v>
      </c>
      <c r="B37" s="42" t="s">
        <v>30</v>
      </c>
      <c r="C37" s="43">
        <v>30651</v>
      </c>
      <c r="D37" s="44">
        <v>1258.64</v>
      </c>
      <c r="E37" s="45">
        <f t="shared" si="1"/>
        <v>-0.013620476168085</v>
      </c>
      <c r="N37">
        <v>-0.00954953166547383</v>
      </c>
    </row>
    <row r="38" spans="1:14">
      <c r="A38" s="41">
        <v>1984</v>
      </c>
      <c r="B38" s="42" t="s">
        <v>10</v>
      </c>
      <c r="C38" s="43">
        <v>30682</v>
      </c>
      <c r="D38" s="44">
        <v>1220.58</v>
      </c>
      <c r="E38" s="45">
        <f t="shared" si="1"/>
        <v>-0.0302389881141551</v>
      </c>
      <c r="N38">
        <v>-0.00928569685433294</v>
      </c>
    </row>
    <row r="39" spans="1:14">
      <c r="A39" s="41">
        <v>1984</v>
      </c>
      <c r="B39" s="42" t="s">
        <v>12</v>
      </c>
      <c r="C39" s="43">
        <v>30713</v>
      </c>
      <c r="D39" s="44">
        <v>1154.63</v>
      </c>
      <c r="E39" s="45">
        <f t="shared" si="1"/>
        <v>-0.0540316898523651</v>
      </c>
      <c r="N39">
        <v>-0.00795334730484357</v>
      </c>
    </row>
    <row r="40" spans="1:14">
      <c r="A40" s="41">
        <v>1984</v>
      </c>
      <c r="B40" s="42" t="s">
        <v>14</v>
      </c>
      <c r="C40" s="43">
        <v>30742</v>
      </c>
      <c r="D40" s="44">
        <v>1164.89</v>
      </c>
      <c r="E40" s="45">
        <f t="shared" si="1"/>
        <v>0.00888596346881684</v>
      </c>
      <c r="N40">
        <v>-0.00688359462574403</v>
      </c>
    </row>
    <row r="41" spans="1:14">
      <c r="A41" s="41">
        <v>1984</v>
      </c>
      <c r="B41" s="42" t="s">
        <v>16</v>
      </c>
      <c r="C41" s="43">
        <v>30773</v>
      </c>
      <c r="D41" s="44">
        <v>1170.75</v>
      </c>
      <c r="E41" s="45">
        <f t="shared" si="1"/>
        <v>0.00503051790297788</v>
      </c>
      <c r="N41">
        <v>-0.00643078994104439</v>
      </c>
    </row>
    <row r="42" spans="1:14">
      <c r="A42" s="41">
        <v>1984</v>
      </c>
      <c r="B42" s="42" t="s">
        <v>18</v>
      </c>
      <c r="C42" s="43">
        <v>30803</v>
      </c>
      <c r="D42" s="44">
        <v>1104.85</v>
      </c>
      <c r="E42" s="45">
        <f t="shared" si="1"/>
        <v>-0.0562887038223362</v>
      </c>
      <c r="N42">
        <v>-0.00609640690527658</v>
      </c>
    </row>
    <row r="43" spans="1:14">
      <c r="A43" s="41">
        <v>1984</v>
      </c>
      <c r="B43" s="42" t="s">
        <v>20</v>
      </c>
      <c r="C43" s="43">
        <v>30834</v>
      </c>
      <c r="D43" s="44">
        <v>1132.4</v>
      </c>
      <c r="E43" s="45">
        <f t="shared" si="1"/>
        <v>0.0249355116079107</v>
      </c>
      <c r="N43">
        <v>-0.00606057776262894</v>
      </c>
    </row>
    <row r="44" spans="1:14">
      <c r="A44" s="41">
        <v>1984</v>
      </c>
      <c r="B44" s="42" t="s">
        <v>22</v>
      </c>
      <c r="C44" s="43">
        <v>30864</v>
      </c>
      <c r="D44" s="44">
        <v>1115.28</v>
      </c>
      <c r="E44" s="45">
        <f t="shared" si="1"/>
        <v>-0.0151183327446133</v>
      </c>
      <c r="N44">
        <v>-0.00601353044349787</v>
      </c>
    </row>
    <row r="45" spans="1:14">
      <c r="A45" s="41">
        <v>1984</v>
      </c>
      <c r="B45" s="42" t="s">
        <v>24</v>
      </c>
      <c r="C45" s="43">
        <v>30895</v>
      </c>
      <c r="D45" s="44">
        <v>1224.38</v>
      </c>
      <c r="E45" s="45">
        <f t="shared" si="1"/>
        <v>0.0978229682232266</v>
      </c>
      <c r="N45">
        <v>-0.00561405065959542</v>
      </c>
    </row>
    <row r="46" spans="1:14">
      <c r="A46" s="41">
        <v>1984</v>
      </c>
      <c r="B46" s="42" t="s">
        <v>26</v>
      </c>
      <c r="C46" s="43">
        <v>30926</v>
      </c>
      <c r="D46" s="44">
        <v>1206.71</v>
      </c>
      <c r="E46" s="45">
        <f t="shared" si="1"/>
        <v>-0.0144317940508666</v>
      </c>
      <c r="N46">
        <v>-0.00445714285714283</v>
      </c>
    </row>
    <row r="47" spans="1:14">
      <c r="A47" s="41">
        <v>1984</v>
      </c>
      <c r="B47" s="42" t="s">
        <v>27</v>
      </c>
      <c r="C47" s="43">
        <v>30956</v>
      </c>
      <c r="D47" s="44">
        <v>1207.38</v>
      </c>
      <c r="E47" s="45">
        <f t="shared" si="1"/>
        <v>0.000555228679633112</v>
      </c>
      <c r="N47">
        <v>-0.00413866779749482</v>
      </c>
    </row>
    <row r="48" spans="1:14">
      <c r="A48" s="41">
        <v>1984</v>
      </c>
      <c r="B48" s="42" t="s">
        <v>29</v>
      </c>
      <c r="C48" s="43">
        <v>30987</v>
      </c>
      <c r="D48" s="44">
        <v>1188.94</v>
      </c>
      <c r="E48" s="45">
        <f t="shared" si="1"/>
        <v>-0.0152727393198496</v>
      </c>
      <c r="N48">
        <v>-0.00410133878536318</v>
      </c>
    </row>
    <row r="49" spans="1:14">
      <c r="A49" s="41">
        <v>1984</v>
      </c>
      <c r="B49" s="42" t="s">
        <v>30</v>
      </c>
      <c r="C49" s="43">
        <v>31017</v>
      </c>
      <c r="D49" s="44">
        <v>1211.57</v>
      </c>
      <c r="E49" s="45">
        <f t="shared" si="1"/>
        <v>0.0190337611654077</v>
      </c>
      <c r="N49">
        <v>-0.00403295327621223</v>
      </c>
    </row>
    <row r="50" spans="1:14">
      <c r="A50" s="41">
        <v>1985</v>
      </c>
      <c r="B50" s="42" t="s">
        <v>10</v>
      </c>
      <c r="C50" s="43">
        <v>31048</v>
      </c>
      <c r="D50" s="44">
        <v>1286.77</v>
      </c>
      <c r="E50" s="45">
        <f t="shared" si="1"/>
        <v>0.0620682255255578</v>
      </c>
      <c r="N50">
        <v>-0.00214490546096038</v>
      </c>
    </row>
    <row r="51" spans="1:14">
      <c r="A51" s="41">
        <v>1985</v>
      </c>
      <c r="B51" s="42" t="s">
        <v>12</v>
      </c>
      <c r="C51" s="43">
        <v>31079</v>
      </c>
      <c r="D51" s="44">
        <v>1284.01</v>
      </c>
      <c r="E51" s="45">
        <f t="shared" si="1"/>
        <v>-0.00214490546096038</v>
      </c>
      <c r="N51">
        <v>-0.00196508933878383</v>
      </c>
    </row>
    <row r="52" spans="1:14">
      <c r="A52" s="41">
        <v>1985</v>
      </c>
      <c r="B52" s="42" t="s">
        <v>14</v>
      </c>
      <c r="C52" s="43">
        <v>31107</v>
      </c>
      <c r="D52" s="44">
        <v>1266.78</v>
      </c>
      <c r="E52" s="45">
        <f t="shared" si="1"/>
        <v>-0.0134188986067087</v>
      </c>
      <c r="N52">
        <v>-0.00059537575098534</v>
      </c>
    </row>
    <row r="53" spans="1:14">
      <c r="A53" s="41">
        <v>1985</v>
      </c>
      <c r="B53" s="42" t="s">
        <v>16</v>
      </c>
      <c r="C53" s="43">
        <v>31138</v>
      </c>
      <c r="D53" s="44">
        <v>1258.06</v>
      </c>
      <c r="E53" s="45">
        <f t="shared" si="1"/>
        <v>-0.00688359462574403</v>
      </c>
      <c r="N53">
        <v>0.000555228679633112</v>
      </c>
    </row>
    <row r="54" spans="1:14">
      <c r="A54" s="41">
        <v>1985</v>
      </c>
      <c r="B54" s="42" t="s">
        <v>18</v>
      </c>
      <c r="C54" s="43">
        <v>31168</v>
      </c>
      <c r="D54" s="44">
        <v>1315.41</v>
      </c>
      <c r="E54" s="45">
        <f t="shared" si="1"/>
        <v>0.0455860610781681</v>
      </c>
      <c r="N54">
        <v>0.00140093024549311</v>
      </c>
    </row>
    <row r="55" spans="1:14">
      <c r="A55" s="41">
        <v>1985</v>
      </c>
      <c r="B55" s="42" t="s">
        <v>20</v>
      </c>
      <c r="C55" s="43">
        <v>31199</v>
      </c>
      <c r="D55" s="44">
        <v>1335.46</v>
      </c>
      <c r="E55" s="45">
        <f t="shared" si="1"/>
        <v>0.0152423959069795</v>
      </c>
      <c r="N55">
        <v>0.00227873125841951</v>
      </c>
    </row>
    <row r="56" spans="1:14">
      <c r="A56" s="41">
        <v>1985</v>
      </c>
      <c r="B56" s="42" t="s">
        <v>22</v>
      </c>
      <c r="C56" s="43">
        <v>31229</v>
      </c>
      <c r="D56" s="44">
        <v>1347.45</v>
      </c>
      <c r="E56" s="45">
        <f t="shared" si="1"/>
        <v>0.00897817980321388</v>
      </c>
      <c r="N56">
        <v>0.00302360055530711</v>
      </c>
    </row>
    <row r="57" spans="1:14">
      <c r="A57" s="41">
        <v>1985</v>
      </c>
      <c r="B57" s="42" t="s">
        <v>24</v>
      </c>
      <c r="C57" s="43">
        <v>31260</v>
      </c>
      <c r="D57" s="44">
        <v>1334.01</v>
      </c>
      <c r="E57" s="45">
        <f t="shared" si="1"/>
        <v>-0.00997439608148729</v>
      </c>
      <c r="N57">
        <v>0.00503051790297788</v>
      </c>
    </row>
    <row r="58" spans="1:14">
      <c r="A58" s="41">
        <v>1985</v>
      </c>
      <c r="B58" s="42" t="s">
        <v>26</v>
      </c>
      <c r="C58" s="43">
        <v>31291</v>
      </c>
      <c r="D58" s="44">
        <v>1328.63</v>
      </c>
      <c r="E58" s="45">
        <f t="shared" si="1"/>
        <v>-0.00403295327621223</v>
      </c>
      <c r="N58">
        <v>0.00698560541913632</v>
      </c>
    </row>
    <row r="59" spans="1:14">
      <c r="A59" s="41">
        <v>1985</v>
      </c>
      <c r="B59" s="42" t="s">
        <v>27</v>
      </c>
      <c r="C59" s="43">
        <v>31321</v>
      </c>
      <c r="D59" s="44">
        <v>1374.31</v>
      </c>
      <c r="E59" s="45">
        <f t="shared" si="1"/>
        <v>0.0343812799650767</v>
      </c>
      <c r="N59">
        <v>0.00845735236163812</v>
      </c>
    </row>
    <row r="60" spans="1:14">
      <c r="A60" s="41">
        <v>1985</v>
      </c>
      <c r="B60" s="42" t="s">
        <v>29</v>
      </c>
      <c r="C60" s="43">
        <v>31352</v>
      </c>
      <c r="D60" s="44">
        <v>1472.13</v>
      </c>
      <c r="E60" s="45">
        <f t="shared" si="1"/>
        <v>0.0711775363637026</v>
      </c>
      <c r="N60">
        <v>0.00850837820105592</v>
      </c>
    </row>
    <row r="61" spans="1:15">
      <c r="A61" s="41">
        <v>1985</v>
      </c>
      <c r="B61" s="42" t="s">
        <v>30</v>
      </c>
      <c r="C61" s="43">
        <v>31382</v>
      </c>
      <c r="D61" s="44">
        <v>1546.67</v>
      </c>
      <c r="E61" s="45">
        <f t="shared" si="1"/>
        <v>0.050634115193631</v>
      </c>
      <c r="N61" s="46">
        <v>0.00853088649818032</v>
      </c>
      <c r="O61" s="46" t="s">
        <v>31</v>
      </c>
    </row>
    <row r="62" spans="1:14">
      <c r="A62" s="41">
        <v>1986</v>
      </c>
      <c r="B62" s="42" t="s">
        <v>10</v>
      </c>
      <c r="C62" s="43">
        <v>31413</v>
      </c>
      <c r="D62" s="44">
        <v>1570.99</v>
      </c>
      <c r="E62" s="45">
        <f t="shared" si="1"/>
        <v>0.0157241040428792</v>
      </c>
      <c r="N62">
        <v>0.00888596346881684</v>
      </c>
    </row>
    <row r="63" spans="1:14">
      <c r="A63" s="41">
        <v>1986</v>
      </c>
      <c r="B63" s="42" t="s">
        <v>12</v>
      </c>
      <c r="C63" s="43">
        <v>31444</v>
      </c>
      <c r="D63" s="44">
        <v>1709.06</v>
      </c>
      <c r="E63" s="45">
        <f t="shared" si="1"/>
        <v>0.0878872558068479</v>
      </c>
      <c r="N63">
        <v>0.00897817980321388</v>
      </c>
    </row>
    <row r="64" spans="1:14">
      <c r="A64" s="41">
        <v>1986</v>
      </c>
      <c r="B64" s="42" t="s">
        <v>14</v>
      </c>
      <c r="C64" s="43">
        <v>31472</v>
      </c>
      <c r="D64" s="44">
        <v>1818.61</v>
      </c>
      <c r="E64" s="45">
        <f t="shared" si="1"/>
        <v>0.0640995635027442</v>
      </c>
      <c r="N64">
        <v>0.0100008768174621</v>
      </c>
    </row>
    <row r="65" spans="1:14">
      <c r="A65" s="41">
        <v>1986</v>
      </c>
      <c r="B65" s="42" t="s">
        <v>16</v>
      </c>
      <c r="C65" s="43">
        <v>31503</v>
      </c>
      <c r="D65" s="44">
        <v>1783.98</v>
      </c>
      <c r="E65" s="45">
        <f t="shared" si="1"/>
        <v>-0.0190420156053249</v>
      </c>
      <c r="N65">
        <v>0.0139537560847257</v>
      </c>
    </row>
    <row r="66" spans="1:14">
      <c r="A66" s="41">
        <v>1986</v>
      </c>
      <c r="B66" s="42" t="s">
        <v>18</v>
      </c>
      <c r="C66" s="43">
        <v>31533</v>
      </c>
      <c r="D66" s="44">
        <v>1876.71</v>
      </c>
      <c r="E66" s="45">
        <f t="shared" si="1"/>
        <v>0.0519792822789493</v>
      </c>
      <c r="N66">
        <v>0.014125848468171</v>
      </c>
    </row>
    <row r="67" spans="1:14">
      <c r="A67" s="41">
        <v>1986</v>
      </c>
      <c r="B67" s="42" t="s">
        <v>20</v>
      </c>
      <c r="C67" s="43">
        <v>31564</v>
      </c>
      <c r="D67" s="44">
        <v>1892.72</v>
      </c>
      <c r="E67" s="45">
        <f t="shared" si="1"/>
        <v>0.00853088649818032</v>
      </c>
      <c r="N67">
        <v>0.0141707906459657</v>
      </c>
    </row>
    <row r="68" spans="1:14">
      <c r="A68" s="41">
        <v>1986</v>
      </c>
      <c r="B68" s="42" t="s">
        <v>22</v>
      </c>
      <c r="C68" s="43">
        <v>31594</v>
      </c>
      <c r="D68" s="44">
        <v>1775.31</v>
      </c>
      <c r="E68" s="45">
        <f t="shared" ref="E68:E121" si="3">(D68-D67)/D67</f>
        <v>-0.0620324189526185</v>
      </c>
      <c r="N68">
        <v>0.0152423959069795</v>
      </c>
    </row>
    <row r="69" spans="1:14">
      <c r="A69" s="41">
        <v>1986</v>
      </c>
      <c r="B69" s="42" t="s">
        <v>24</v>
      </c>
      <c r="C69" s="43">
        <v>31625</v>
      </c>
      <c r="D69" s="44">
        <v>1898.34</v>
      </c>
      <c r="E69" s="45">
        <f t="shared" si="3"/>
        <v>0.0693005728576981</v>
      </c>
      <c r="N69">
        <v>0.015647750355018</v>
      </c>
    </row>
    <row r="70" spans="1:14">
      <c r="A70" s="41">
        <v>1986</v>
      </c>
      <c r="B70" s="42" t="s">
        <v>26</v>
      </c>
      <c r="C70" s="43">
        <v>31656</v>
      </c>
      <c r="D70" s="44">
        <v>1767.58</v>
      </c>
      <c r="E70" s="45">
        <f t="shared" si="3"/>
        <v>-0.0688812330773202</v>
      </c>
      <c r="N70">
        <v>0.0157241040428792</v>
      </c>
    </row>
    <row r="71" spans="1:14">
      <c r="A71" s="41">
        <v>1986</v>
      </c>
      <c r="B71" s="42" t="s">
        <v>27</v>
      </c>
      <c r="C71" s="43">
        <v>31686</v>
      </c>
      <c r="D71" s="44">
        <v>1877.81</v>
      </c>
      <c r="E71" s="45">
        <f t="shared" si="3"/>
        <v>0.0623620995937949</v>
      </c>
      <c r="N71">
        <v>0.016915060272326</v>
      </c>
    </row>
    <row r="72" spans="1:14">
      <c r="A72" s="41">
        <v>1986</v>
      </c>
      <c r="B72" s="42" t="s">
        <v>29</v>
      </c>
      <c r="C72" s="43">
        <v>31717</v>
      </c>
      <c r="D72" s="44">
        <v>1914.23</v>
      </c>
      <c r="E72" s="45">
        <f t="shared" si="3"/>
        <v>0.0193949334597217</v>
      </c>
      <c r="N72">
        <v>0.0173412113351587</v>
      </c>
    </row>
    <row r="73" spans="1:14">
      <c r="A73" s="41">
        <v>1986</v>
      </c>
      <c r="B73" s="42" t="s">
        <v>30</v>
      </c>
      <c r="C73" s="43">
        <v>31747</v>
      </c>
      <c r="D73" s="44">
        <v>1895.95</v>
      </c>
      <c r="E73" s="45">
        <f t="shared" si="3"/>
        <v>-0.00954953166547383</v>
      </c>
      <c r="N73">
        <v>0.0183169719495325</v>
      </c>
    </row>
    <row r="74" spans="1:14">
      <c r="A74" s="41">
        <v>1987</v>
      </c>
      <c r="B74" s="42" t="s">
        <v>10</v>
      </c>
      <c r="C74" s="43">
        <v>31778</v>
      </c>
      <c r="D74" s="44">
        <v>2158.04</v>
      </c>
      <c r="E74" s="45">
        <f t="shared" si="3"/>
        <v>0.138236767847253</v>
      </c>
      <c r="N74">
        <v>0.0190337611654077</v>
      </c>
    </row>
    <row r="75" spans="1:14">
      <c r="A75" s="41">
        <v>1987</v>
      </c>
      <c r="B75" s="42" t="s">
        <v>12</v>
      </c>
      <c r="C75" s="43">
        <v>31809</v>
      </c>
      <c r="D75" s="44">
        <v>2223.99</v>
      </c>
      <c r="E75" s="45">
        <f t="shared" si="3"/>
        <v>0.0305601379029118</v>
      </c>
      <c r="N75">
        <v>0.0193949334597217</v>
      </c>
    </row>
    <row r="76" spans="1:14">
      <c r="A76" s="41">
        <v>1987</v>
      </c>
      <c r="B76" s="42" t="s">
        <v>14</v>
      </c>
      <c r="C76" s="43">
        <v>31837</v>
      </c>
      <c r="D76" s="44">
        <v>2304.69</v>
      </c>
      <c r="E76" s="45">
        <f t="shared" si="3"/>
        <v>0.0362861343801008</v>
      </c>
      <c r="N76">
        <v>0.0222679395994085</v>
      </c>
    </row>
    <row r="77" spans="1:14">
      <c r="A77" s="41">
        <v>1987</v>
      </c>
      <c r="B77" s="42" t="s">
        <v>16</v>
      </c>
      <c r="C77" s="43">
        <v>31868</v>
      </c>
      <c r="D77" s="44">
        <v>2286.36</v>
      </c>
      <c r="E77" s="45">
        <f t="shared" si="3"/>
        <v>-0.00795334730484357</v>
      </c>
      <c r="N77">
        <v>0.0231335158104859</v>
      </c>
    </row>
    <row r="78" spans="1:14">
      <c r="A78" s="41">
        <v>1987</v>
      </c>
      <c r="B78" s="42" t="s">
        <v>18</v>
      </c>
      <c r="C78" s="43">
        <v>31898</v>
      </c>
      <c r="D78" s="44">
        <v>2291.57</v>
      </c>
      <c r="E78" s="45">
        <f t="shared" si="3"/>
        <v>0.00227873125841951</v>
      </c>
      <c r="N78">
        <v>0.0249355116079107</v>
      </c>
    </row>
    <row r="79" spans="1:14">
      <c r="A79" s="41">
        <v>1987</v>
      </c>
      <c r="B79" s="42" t="s">
        <v>20</v>
      </c>
      <c r="C79" s="43">
        <v>31929</v>
      </c>
      <c r="D79" s="44">
        <v>2418.53</v>
      </c>
      <c r="E79" s="45">
        <f t="shared" si="3"/>
        <v>0.0554030642747112</v>
      </c>
      <c r="N79">
        <v>0.0253638167686456</v>
      </c>
    </row>
    <row r="80" spans="1:14">
      <c r="A80" s="41">
        <v>1987</v>
      </c>
      <c r="B80" s="42" t="s">
        <v>22</v>
      </c>
      <c r="C80" s="43">
        <v>31959</v>
      </c>
      <c r="D80" s="44">
        <v>2572.07</v>
      </c>
      <c r="E80" s="45">
        <f t="shared" si="3"/>
        <v>0.063484844099515</v>
      </c>
      <c r="N80">
        <v>0.0255662068280594</v>
      </c>
    </row>
    <row r="81" spans="1:14">
      <c r="A81" s="41">
        <v>1987</v>
      </c>
      <c r="B81" s="42" t="s">
        <v>24</v>
      </c>
      <c r="C81" s="43">
        <v>31990</v>
      </c>
      <c r="D81" s="44">
        <v>2662.95</v>
      </c>
      <c r="E81" s="45">
        <f t="shared" si="3"/>
        <v>0.0353334084997685</v>
      </c>
      <c r="N81">
        <v>0.0278632445964799</v>
      </c>
    </row>
    <row r="82" spans="1:14">
      <c r="A82" s="41">
        <v>1987</v>
      </c>
      <c r="B82" s="42" t="s">
        <v>26</v>
      </c>
      <c r="C82" s="43">
        <v>32021</v>
      </c>
      <c r="D82" s="44">
        <v>2596.28</v>
      </c>
      <c r="E82" s="45">
        <f t="shared" si="3"/>
        <v>-0.0250361441258753</v>
      </c>
      <c r="N82">
        <v>0.0287936076011216</v>
      </c>
    </row>
    <row r="83" spans="1:14">
      <c r="A83" s="41">
        <v>1987</v>
      </c>
      <c r="B83" s="42" t="s">
        <v>27</v>
      </c>
      <c r="C83" s="43">
        <v>32051</v>
      </c>
      <c r="D83" s="44">
        <v>1993.53</v>
      </c>
      <c r="E83" s="45">
        <f t="shared" si="3"/>
        <v>-0.232159089158334</v>
      </c>
      <c r="N83">
        <v>0.0288302173614704</v>
      </c>
    </row>
    <row r="84" spans="1:14">
      <c r="A84" s="41">
        <v>1987</v>
      </c>
      <c r="B84" s="42" t="s">
        <v>29</v>
      </c>
      <c r="C84" s="43">
        <v>32082</v>
      </c>
      <c r="D84" s="44">
        <v>1833.55</v>
      </c>
      <c r="E84" s="45">
        <f t="shared" si="3"/>
        <v>-0.0802496074801985</v>
      </c>
      <c r="N84">
        <v>0.0289141093508877</v>
      </c>
    </row>
    <row r="85" spans="1:14">
      <c r="A85" s="41">
        <v>1987</v>
      </c>
      <c r="B85" s="42" t="s">
        <v>30</v>
      </c>
      <c r="C85" s="43">
        <v>32112</v>
      </c>
      <c r="D85" s="44">
        <v>1938.83</v>
      </c>
      <c r="E85" s="45">
        <f t="shared" si="3"/>
        <v>0.0574186687027897</v>
      </c>
      <c r="N85">
        <v>0.0300539719674116</v>
      </c>
    </row>
    <row r="86" spans="1:14">
      <c r="A86" s="41">
        <v>1988</v>
      </c>
      <c r="B86" s="42" t="s">
        <v>10</v>
      </c>
      <c r="C86" s="43">
        <v>32143</v>
      </c>
      <c r="D86" s="44">
        <v>1958.22</v>
      </c>
      <c r="E86" s="45">
        <f t="shared" si="3"/>
        <v>0.0100008768174621</v>
      </c>
      <c r="N86">
        <v>0.0304348653535065</v>
      </c>
    </row>
    <row r="87" spans="1:14">
      <c r="A87" s="41">
        <v>1988</v>
      </c>
      <c r="B87" s="42" t="s">
        <v>12</v>
      </c>
      <c r="C87" s="43">
        <v>32174</v>
      </c>
      <c r="D87" s="44">
        <v>2071.62</v>
      </c>
      <c r="E87" s="45">
        <f t="shared" si="3"/>
        <v>0.0579097343505836</v>
      </c>
      <c r="N87">
        <v>0.0305601379029118</v>
      </c>
    </row>
    <row r="88" spans="1:14">
      <c r="A88" s="41">
        <v>1988</v>
      </c>
      <c r="B88" s="42" t="s">
        <v>14</v>
      </c>
      <c r="C88" s="43">
        <v>32203</v>
      </c>
      <c r="D88" s="44">
        <v>1988.06</v>
      </c>
      <c r="E88" s="45">
        <f t="shared" si="3"/>
        <v>-0.0403355827806258</v>
      </c>
      <c r="N88">
        <v>0.031102252148231</v>
      </c>
    </row>
    <row r="89" spans="1:14">
      <c r="A89" s="41">
        <v>1988</v>
      </c>
      <c r="B89" s="42" t="s">
        <v>16</v>
      </c>
      <c r="C89" s="43">
        <v>32234</v>
      </c>
      <c r="D89" s="44">
        <v>2032.33</v>
      </c>
      <c r="E89" s="45">
        <f t="shared" si="3"/>
        <v>0.0222679395994085</v>
      </c>
      <c r="N89">
        <v>0.0343218369433856</v>
      </c>
    </row>
    <row r="90" spans="1:14">
      <c r="A90" s="41">
        <v>1988</v>
      </c>
      <c r="B90" s="42" t="s">
        <v>18</v>
      </c>
      <c r="C90" s="43">
        <v>32264</v>
      </c>
      <c r="D90" s="44">
        <v>2031.12</v>
      </c>
      <c r="E90" s="45">
        <f t="shared" si="3"/>
        <v>-0.00059537575098534</v>
      </c>
      <c r="N90">
        <v>0.0343812799650767</v>
      </c>
    </row>
    <row r="91" spans="1:15">
      <c r="A91" s="41">
        <v>1988</v>
      </c>
      <c r="B91" s="42" t="s">
        <v>20</v>
      </c>
      <c r="C91" s="43">
        <v>32295</v>
      </c>
      <c r="D91" s="44">
        <v>2141.71</v>
      </c>
      <c r="E91" s="45">
        <f t="shared" si="3"/>
        <v>0.0544477923510182</v>
      </c>
      <c r="N91" s="46">
        <v>0.0353334084997685</v>
      </c>
      <c r="O91" s="46" t="s">
        <v>13</v>
      </c>
    </row>
    <row r="92" spans="1:14">
      <c r="A92" s="41">
        <v>1988</v>
      </c>
      <c r="B92" s="42" t="s">
        <v>22</v>
      </c>
      <c r="C92" s="43">
        <v>32325</v>
      </c>
      <c r="D92" s="44">
        <v>2128.73</v>
      </c>
      <c r="E92" s="45">
        <f t="shared" si="3"/>
        <v>-0.00606057776262894</v>
      </c>
      <c r="N92">
        <v>0.0362861343801008</v>
      </c>
    </row>
    <row r="93" spans="1:14">
      <c r="A93" s="41">
        <v>1988</v>
      </c>
      <c r="B93" s="42" t="s">
        <v>24</v>
      </c>
      <c r="C93" s="43">
        <v>32356</v>
      </c>
      <c r="D93" s="44">
        <v>2031.65</v>
      </c>
      <c r="E93" s="45">
        <f t="shared" si="3"/>
        <v>-0.0456046562974167</v>
      </c>
      <c r="N93">
        <v>0.039997046735412</v>
      </c>
    </row>
    <row r="94" spans="1:14">
      <c r="A94" s="41">
        <v>1988</v>
      </c>
      <c r="B94" s="42" t="s">
        <v>26</v>
      </c>
      <c r="C94" s="43">
        <v>32387</v>
      </c>
      <c r="D94" s="44">
        <v>2112.91</v>
      </c>
      <c r="E94" s="45">
        <f t="shared" si="3"/>
        <v>0.039997046735412</v>
      </c>
      <c r="N94">
        <v>0.0414789422135161</v>
      </c>
    </row>
    <row r="95" spans="1:14">
      <c r="A95" s="41">
        <v>1988</v>
      </c>
      <c r="B95" s="42" t="s">
        <v>27</v>
      </c>
      <c r="C95" s="43">
        <v>32417</v>
      </c>
      <c r="D95" s="44">
        <v>2148.65</v>
      </c>
      <c r="E95" s="45">
        <f t="shared" si="3"/>
        <v>0.016915060272326</v>
      </c>
      <c r="N95">
        <v>0.0427306316345083</v>
      </c>
    </row>
    <row r="96" spans="1:14">
      <c r="A96" s="41">
        <v>1988</v>
      </c>
      <c r="B96" s="42" t="s">
        <v>29</v>
      </c>
      <c r="C96" s="43">
        <v>32448</v>
      </c>
      <c r="D96" s="44">
        <v>2114.51</v>
      </c>
      <c r="E96" s="45">
        <f t="shared" si="3"/>
        <v>-0.0158890466106624</v>
      </c>
      <c r="N96">
        <v>0.0455860610781681</v>
      </c>
    </row>
    <row r="97" spans="1:14">
      <c r="A97" s="41">
        <v>1988</v>
      </c>
      <c r="B97" s="42" t="s">
        <v>30</v>
      </c>
      <c r="C97" s="43">
        <v>32478</v>
      </c>
      <c r="D97" s="44">
        <v>2168.57</v>
      </c>
      <c r="E97" s="45">
        <f t="shared" si="3"/>
        <v>0.0255662068280594</v>
      </c>
      <c r="N97">
        <v>0.047957084660993</v>
      </c>
    </row>
    <row r="98" spans="1:14">
      <c r="A98" s="41">
        <v>1989</v>
      </c>
      <c r="B98" s="42" t="s">
        <v>10</v>
      </c>
      <c r="C98" s="43">
        <v>32509</v>
      </c>
      <c r="D98" s="44">
        <v>2342.32</v>
      </c>
      <c r="E98" s="45">
        <f t="shared" si="3"/>
        <v>0.0801219236639813</v>
      </c>
      <c r="N98">
        <v>0.0480360966781721</v>
      </c>
    </row>
    <row r="99" spans="1:14">
      <c r="A99" s="41">
        <v>1989</v>
      </c>
      <c r="B99" s="42" t="s">
        <v>12</v>
      </c>
      <c r="C99" s="43">
        <v>32540</v>
      </c>
      <c r="D99" s="44">
        <v>2258.39</v>
      </c>
      <c r="E99" s="45">
        <f t="shared" si="3"/>
        <v>-0.0358319956282661</v>
      </c>
      <c r="N99">
        <v>0.050634115193631</v>
      </c>
    </row>
    <row r="100" spans="1:14">
      <c r="A100" s="41">
        <v>1989</v>
      </c>
      <c r="B100" s="42" t="s">
        <v>14</v>
      </c>
      <c r="C100" s="43">
        <v>32568</v>
      </c>
      <c r="D100" s="44">
        <v>2277.49</v>
      </c>
      <c r="E100" s="45">
        <f t="shared" si="3"/>
        <v>0.00845735236163812</v>
      </c>
      <c r="N100">
        <v>0.0519792822789493</v>
      </c>
    </row>
    <row r="101" spans="1:14">
      <c r="A101" s="41">
        <v>1989</v>
      </c>
      <c r="B101" s="42" t="s">
        <v>16</v>
      </c>
      <c r="C101" s="43">
        <v>32599</v>
      </c>
      <c r="D101" s="44">
        <v>2418.8</v>
      </c>
      <c r="E101" s="45">
        <f t="shared" si="3"/>
        <v>0.0620463756152608</v>
      </c>
      <c r="N101">
        <v>0.0544477923510182</v>
      </c>
    </row>
    <row r="102" spans="1:14">
      <c r="A102" s="41">
        <v>1989</v>
      </c>
      <c r="B102" s="42" t="s">
        <v>18</v>
      </c>
      <c r="C102" s="43">
        <v>32629</v>
      </c>
      <c r="D102" s="44">
        <v>2480.15</v>
      </c>
      <c r="E102" s="45">
        <f t="shared" si="3"/>
        <v>0.0253638167686456</v>
      </c>
      <c r="N102">
        <v>0.0554030642747112</v>
      </c>
    </row>
    <row r="103" spans="1:14">
      <c r="A103" s="41">
        <v>1989</v>
      </c>
      <c r="B103" s="42" t="s">
        <v>20</v>
      </c>
      <c r="C103" s="43">
        <v>32660</v>
      </c>
      <c r="D103" s="44">
        <v>2440.06</v>
      </c>
      <c r="E103" s="45">
        <f t="shared" si="3"/>
        <v>-0.0161643448984941</v>
      </c>
      <c r="N103">
        <v>0.0574186687027897</v>
      </c>
    </row>
    <row r="104" spans="1:14">
      <c r="A104" s="41">
        <v>1989</v>
      </c>
      <c r="B104" s="42" t="s">
        <v>22</v>
      </c>
      <c r="C104" s="43">
        <v>32690</v>
      </c>
      <c r="D104" s="44">
        <v>2660.66</v>
      </c>
      <c r="E104" s="45">
        <f t="shared" si="3"/>
        <v>0.0904076129275509</v>
      </c>
      <c r="N104">
        <v>0.0579097343505836</v>
      </c>
    </row>
    <row r="105" spans="1:14">
      <c r="A105" s="41">
        <v>1989</v>
      </c>
      <c r="B105" s="42" t="s">
        <v>24</v>
      </c>
      <c r="C105" s="43">
        <v>32721</v>
      </c>
      <c r="D105" s="44">
        <v>2737.27</v>
      </c>
      <c r="E105" s="45">
        <f t="shared" si="3"/>
        <v>0.0287936076011216</v>
      </c>
      <c r="N105">
        <v>0.0620463756152608</v>
      </c>
    </row>
    <row r="106" spans="1:14">
      <c r="A106" s="41">
        <v>1989</v>
      </c>
      <c r="B106" s="42" t="s">
        <v>26</v>
      </c>
      <c r="C106" s="43">
        <v>32752</v>
      </c>
      <c r="D106" s="44">
        <v>2692.82</v>
      </c>
      <c r="E106" s="45">
        <f t="shared" si="3"/>
        <v>-0.016238807278785</v>
      </c>
      <c r="N106">
        <v>0.0620682255255578</v>
      </c>
    </row>
    <row r="107" spans="1:14">
      <c r="A107" s="41">
        <v>1989</v>
      </c>
      <c r="B107" s="42" t="s">
        <v>27</v>
      </c>
      <c r="C107" s="43">
        <v>32782</v>
      </c>
      <c r="D107" s="44">
        <v>2645.08</v>
      </c>
      <c r="E107" s="45">
        <f t="shared" si="3"/>
        <v>-0.0177286264956441</v>
      </c>
      <c r="N107">
        <v>0.0623620995937949</v>
      </c>
    </row>
    <row r="108" spans="1:14">
      <c r="A108" s="41">
        <v>1989</v>
      </c>
      <c r="B108" s="42" t="s">
        <v>29</v>
      </c>
      <c r="C108" s="43">
        <v>32813</v>
      </c>
      <c r="D108" s="44">
        <v>2706.27</v>
      </c>
      <c r="E108" s="45">
        <f t="shared" si="3"/>
        <v>0.0231335158104859</v>
      </c>
      <c r="N108">
        <v>0.063484844099515</v>
      </c>
    </row>
    <row r="109" spans="1:14">
      <c r="A109" s="41">
        <v>1989</v>
      </c>
      <c r="B109" s="42" t="s">
        <v>30</v>
      </c>
      <c r="C109" s="43">
        <v>32843</v>
      </c>
      <c r="D109" s="44">
        <v>2753.2</v>
      </c>
      <c r="E109" s="45">
        <f t="shared" si="3"/>
        <v>0.0173412113351587</v>
      </c>
      <c r="N109">
        <v>0.0640995635027442</v>
      </c>
    </row>
    <row r="110" spans="1:14">
      <c r="A110" s="41">
        <v>1990</v>
      </c>
      <c r="B110" s="42" t="s">
        <v>10</v>
      </c>
      <c r="C110" s="43">
        <v>32874</v>
      </c>
      <c r="D110" s="44">
        <v>2590.54</v>
      </c>
      <c r="E110" s="45">
        <f t="shared" si="3"/>
        <v>-0.0590803428737469</v>
      </c>
      <c r="N110">
        <v>0.0693005728576981</v>
      </c>
    </row>
    <row r="111" spans="1:14">
      <c r="A111" s="41">
        <v>1990</v>
      </c>
      <c r="B111" s="42" t="s">
        <v>12</v>
      </c>
      <c r="C111" s="43">
        <v>32905</v>
      </c>
      <c r="D111" s="44">
        <v>2627.25</v>
      </c>
      <c r="E111" s="45">
        <f t="shared" si="3"/>
        <v>0.0141707906459657</v>
      </c>
      <c r="N111">
        <v>0.0711775363637026</v>
      </c>
    </row>
    <row r="112" spans="1:14">
      <c r="A112" s="41">
        <v>1990</v>
      </c>
      <c r="B112" s="42" t="s">
        <v>14</v>
      </c>
      <c r="C112" s="43">
        <v>32933</v>
      </c>
      <c r="D112" s="44">
        <v>2707.21</v>
      </c>
      <c r="E112" s="45">
        <f t="shared" si="3"/>
        <v>0.0304348653535065</v>
      </c>
      <c r="N112">
        <v>0.0801219236639813</v>
      </c>
    </row>
    <row r="113" spans="1:14">
      <c r="A113" s="41">
        <v>1990</v>
      </c>
      <c r="B113" s="42" t="s">
        <v>16</v>
      </c>
      <c r="C113" s="43">
        <v>32964</v>
      </c>
      <c r="D113" s="44">
        <v>2656.76</v>
      </c>
      <c r="E113" s="45">
        <f t="shared" si="3"/>
        <v>-0.0186354217072188</v>
      </c>
      <c r="N113">
        <v>0.0827699905147622</v>
      </c>
    </row>
    <row r="114" spans="1:14">
      <c r="A114" s="41">
        <v>1990</v>
      </c>
      <c r="B114" s="42" t="s">
        <v>18</v>
      </c>
      <c r="C114" s="43">
        <v>32994</v>
      </c>
      <c r="D114" s="44">
        <v>2876.66</v>
      </c>
      <c r="E114" s="45">
        <f t="shared" si="3"/>
        <v>0.0827699905147622</v>
      </c>
      <c r="N114">
        <v>0.0851039352937533</v>
      </c>
    </row>
    <row r="115" spans="1:14">
      <c r="A115" s="41">
        <v>1990</v>
      </c>
      <c r="B115" s="42" t="s">
        <v>20</v>
      </c>
      <c r="C115" s="43">
        <v>33025</v>
      </c>
      <c r="D115" s="44">
        <v>2880.69</v>
      </c>
      <c r="E115" s="45">
        <f t="shared" si="3"/>
        <v>0.00140093024549311</v>
      </c>
      <c r="N115">
        <v>0.0878872558068479</v>
      </c>
    </row>
    <row r="116" spans="1:14">
      <c r="A116" s="41">
        <v>1990</v>
      </c>
      <c r="B116" s="42" t="s">
        <v>22</v>
      </c>
      <c r="C116" s="43">
        <v>33055</v>
      </c>
      <c r="D116" s="44">
        <v>2905.2</v>
      </c>
      <c r="E116" s="45">
        <f t="shared" si="3"/>
        <v>0.00850837820105592</v>
      </c>
      <c r="N116">
        <v>0.0904076129275509</v>
      </c>
    </row>
    <row r="117" spans="1:14">
      <c r="A117" s="41">
        <v>1990</v>
      </c>
      <c r="B117" s="42" t="s">
        <v>24</v>
      </c>
      <c r="C117" s="43">
        <v>33086</v>
      </c>
      <c r="D117" s="44">
        <v>2614.36</v>
      </c>
      <c r="E117" s="45">
        <f t="shared" si="3"/>
        <v>-0.100110147322043</v>
      </c>
      <c r="N117">
        <v>0.0978229682232266</v>
      </c>
    </row>
    <row r="118" spans="1:14">
      <c r="A118" s="41">
        <v>1990</v>
      </c>
      <c r="B118" s="42" t="s">
        <v>26</v>
      </c>
      <c r="C118" s="43">
        <v>33117</v>
      </c>
      <c r="D118" s="44">
        <v>2452.48</v>
      </c>
      <c r="E118" s="45">
        <f t="shared" si="3"/>
        <v>-0.0619195520127297</v>
      </c>
      <c r="N118">
        <v>0.106521617852162</v>
      </c>
    </row>
    <row r="119" spans="1:14">
      <c r="A119" s="41">
        <v>1990</v>
      </c>
      <c r="B119" s="42" t="s">
        <v>27</v>
      </c>
      <c r="C119" s="43">
        <v>33147</v>
      </c>
      <c r="D119" s="44">
        <v>2442.33</v>
      </c>
      <c r="E119" s="45">
        <f t="shared" si="3"/>
        <v>-0.00413866779749482</v>
      </c>
      <c r="N119">
        <v>0.114654959188721</v>
      </c>
    </row>
    <row r="120" spans="1:14">
      <c r="A120" s="41">
        <v>1990</v>
      </c>
      <c r="B120" s="42" t="s">
        <v>29</v>
      </c>
      <c r="C120" s="43">
        <v>33178</v>
      </c>
      <c r="D120" s="44">
        <v>2559.65</v>
      </c>
      <c r="E120" s="45">
        <f t="shared" si="3"/>
        <v>0.0480360966781721</v>
      </c>
      <c r="N120">
        <v>0.138236767847253</v>
      </c>
    </row>
    <row r="121" ht="15.15" spans="1:5">
      <c r="A121" s="49">
        <v>1990</v>
      </c>
      <c r="B121" s="50" t="s">
        <v>30</v>
      </c>
      <c r="C121" s="51">
        <v>33208</v>
      </c>
      <c r="D121" s="52">
        <v>2633.66</v>
      </c>
      <c r="E121" s="45">
        <f t="shared" si="3"/>
        <v>0.0289141093508877</v>
      </c>
    </row>
  </sheetData>
  <sortState ref="N2:N121">
    <sortCondition ref="N2:N121"/>
  </sortState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3"/>
  <sheetViews>
    <sheetView zoomScale="85" zoomScaleNormal="85" workbookViewId="0">
      <selection activeCell="AH8" sqref="AH8"/>
    </sheetView>
  </sheetViews>
  <sheetFormatPr defaultColWidth="9" defaultRowHeight="14.4"/>
  <cols>
    <col min="1" max="1" width="13.8888888888889" customWidth="1"/>
    <col min="2" max="2" width="9.77777777777778" customWidth="1"/>
    <col min="3" max="3" width="13.4444444444444" customWidth="1"/>
    <col min="4" max="4" width="9.11111111111111" customWidth="1"/>
    <col min="13" max="13" width="17.8888888888889" customWidth="1"/>
    <col min="14" max="14" width="18.4444444444444" customWidth="1"/>
    <col min="15" max="15" width="13.6666666666667" customWidth="1"/>
    <col min="16" max="16" width="17.7777777777778" customWidth="1"/>
    <col min="17" max="17" width="12.4444444444444" customWidth="1"/>
    <col min="18" max="18" width="20.1111111111111" customWidth="1"/>
    <col min="19" max="19" width="13" customWidth="1"/>
  </cols>
  <sheetData>
    <row r="1" spans="1:13">
      <c r="A1" s="26" t="s">
        <v>32</v>
      </c>
      <c r="B1" s="27" t="s">
        <v>33</v>
      </c>
      <c r="C1" s="28" t="s">
        <v>34</v>
      </c>
      <c r="D1" s="1" t="s">
        <v>35</v>
      </c>
      <c r="E1" s="2"/>
      <c r="F1" s="2"/>
      <c r="M1" t="s">
        <v>36</v>
      </c>
    </row>
    <row r="2" ht="15.15" spans="1:4">
      <c r="A2" s="29">
        <v>85.09</v>
      </c>
      <c r="B2" s="30">
        <f>LN(A2)</f>
        <v>4.44370951986147</v>
      </c>
      <c r="C2" s="31">
        <v>133</v>
      </c>
      <c r="D2" s="32">
        <f>LN(C2)</f>
        <v>4.89034912822175</v>
      </c>
    </row>
    <row r="3" spans="1:14">
      <c r="A3" s="33">
        <v>93.73</v>
      </c>
      <c r="B3" s="30">
        <f t="shared" ref="B3:B66" si="0">LN(A3)</f>
        <v>4.54041830875839</v>
      </c>
      <c r="C3" s="34">
        <v>122</v>
      </c>
      <c r="D3" s="32">
        <f t="shared" ref="D3:D66" si="1">LN(C3)</f>
        <v>4.80402104473326</v>
      </c>
      <c r="M3" s="23" t="s">
        <v>37</v>
      </c>
      <c r="N3" s="23"/>
    </row>
    <row r="4" spans="1:14">
      <c r="A4" s="33">
        <v>119.97</v>
      </c>
      <c r="B4" s="30">
        <f t="shared" si="0"/>
        <v>4.78724171152684</v>
      </c>
      <c r="C4" s="34">
        <v>103</v>
      </c>
      <c r="D4" s="32">
        <f t="shared" si="1"/>
        <v>4.63472898822964</v>
      </c>
      <c r="M4" t="s">
        <v>38</v>
      </c>
      <c r="N4">
        <v>0.911291825017519</v>
      </c>
    </row>
    <row r="5" spans="1:14">
      <c r="A5" s="33">
        <v>151.46</v>
      </c>
      <c r="B5" s="30">
        <f t="shared" si="0"/>
        <v>5.02032156368568</v>
      </c>
      <c r="C5" s="34">
        <v>133</v>
      </c>
      <c r="D5" s="32">
        <f t="shared" si="1"/>
        <v>4.89034912822175</v>
      </c>
      <c r="M5" t="s">
        <v>39</v>
      </c>
      <c r="N5">
        <v>0.83045279034376</v>
      </c>
    </row>
    <row r="6" spans="1:14">
      <c r="A6" s="33">
        <v>171.86</v>
      </c>
      <c r="B6" s="30">
        <f t="shared" si="0"/>
        <v>5.14668019188508</v>
      </c>
      <c r="C6" s="34">
        <v>67.8</v>
      </c>
      <c r="D6" s="32">
        <f t="shared" si="1"/>
        <v>4.21656219494635</v>
      </c>
      <c r="M6" t="s">
        <v>40</v>
      </c>
      <c r="N6">
        <v>0.829299407965146</v>
      </c>
    </row>
    <row r="7" spans="1:14">
      <c r="A7" s="33">
        <v>175.15</v>
      </c>
      <c r="B7" s="30">
        <f t="shared" si="0"/>
        <v>5.1656427496435</v>
      </c>
      <c r="C7" s="34">
        <v>114</v>
      </c>
      <c r="D7" s="32">
        <f t="shared" si="1"/>
        <v>4.7361984483945</v>
      </c>
      <c r="M7" t="s">
        <v>41</v>
      </c>
      <c r="N7">
        <v>0.45365874242175</v>
      </c>
    </row>
    <row r="8" ht="15.15" spans="1:14">
      <c r="A8" s="33">
        <v>179.66</v>
      </c>
      <c r="B8" s="30">
        <f t="shared" si="0"/>
        <v>5.19106617580106</v>
      </c>
      <c r="C8" s="34">
        <v>118</v>
      </c>
      <c r="D8" s="32">
        <f t="shared" si="1"/>
        <v>4.77068462446567</v>
      </c>
      <c r="M8" s="24" t="s">
        <v>42</v>
      </c>
      <c r="N8" s="24">
        <v>149</v>
      </c>
    </row>
    <row r="9" spans="1:4">
      <c r="A9" s="33">
        <v>196.41</v>
      </c>
      <c r="B9" s="30">
        <f t="shared" si="0"/>
        <v>5.28020431112111</v>
      </c>
      <c r="C9" s="34">
        <v>182</v>
      </c>
      <c r="D9" s="32">
        <f t="shared" si="1"/>
        <v>5.2040066870768</v>
      </c>
    </row>
    <row r="10" ht="15.15" spans="1:13">
      <c r="A10" s="33">
        <v>197.23</v>
      </c>
      <c r="B10" s="30">
        <f t="shared" si="0"/>
        <v>5.28437056041541</v>
      </c>
      <c r="C10" s="34">
        <v>85</v>
      </c>
      <c r="D10" s="32">
        <f t="shared" si="1"/>
        <v>4.44265125649032</v>
      </c>
      <c r="M10" t="s">
        <v>43</v>
      </c>
    </row>
    <row r="11" spans="1:18">
      <c r="A11" s="33">
        <v>203.21</v>
      </c>
      <c r="B11" s="30">
        <f t="shared" si="0"/>
        <v>5.31423992709185</v>
      </c>
      <c r="C11" s="34">
        <v>176</v>
      </c>
      <c r="D11" s="32">
        <f t="shared" si="1"/>
        <v>5.17048399503815</v>
      </c>
      <c r="M11" s="25"/>
      <c r="N11" s="25" t="s">
        <v>44</v>
      </c>
      <c r="O11" s="25" t="s">
        <v>45</v>
      </c>
      <c r="P11" s="25" t="s">
        <v>46</v>
      </c>
      <c r="Q11" s="25" t="s">
        <v>47</v>
      </c>
      <c r="R11" s="25" t="s">
        <v>48</v>
      </c>
    </row>
    <row r="12" spans="1:18">
      <c r="A12" s="33">
        <v>214.98</v>
      </c>
      <c r="B12" s="30">
        <f t="shared" si="0"/>
        <v>5.37054500054492</v>
      </c>
      <c r="C12" s="34">
        <v>95</v>
      </c>
      <c r="D12" s="32">
        <f t="shared" si="1"/>
        <v>4.55387689160054</v>
      </c>
      <c r="M12" t="s">
        <v>49</v>
      </c>
      <c r="N12">
        <v>1</v>
      </c>
      <c r="O12">
        <v>148.183621972771</v>
      </c>
      <c r="P12">
        <v>148.183621972771</v>
      </c>
      <c r="Q12">
        <v>720.015153466962</v>
      </c>
      <c r="R12">
        <v>1.62238819825137e-58</v>
      </c>
    </row>
    <row r="13" spans="1:16">
      <c r="A13" s="33">
        <v>217.51</v>
      </c>
      <c r="B13" s="30">
        <f t="shared" si="0"/>
        <v>5.38224482648332</v>
      </c>
      <c r="C13" s="34">
        <v>122</v>
      </c>
      <c r="D13" s="32">
        <f t="shared" si="1"/>
        <v>4.80402104473326</v>
      </c>
      <c r="M13" t="s">
        <v>50</v>
      </c>
      <c r="N13">
        <v>147</v>
      </c>
      <c r="O13">
        <v>30.2535194226255</v>
      </c>
      <c r="P13">
        <v>0.205806254575683</v>
      </c>
    </row>
    <row r="14" ht="15.15" spans="1:18">
      <c r="A14" s="33">
        <v>221.85</v>
      </c>
      <c r="B14" s="30">
        <f t="shared" si="0"/>
        <v>5.40200147782492</v>
      </c>
      <c r="C14" s="34">
        <v>110</v>
      </c>
      <c r="D14" s="32">
        <f t="shared" si="1"/>
        <v>4.70048036579242</v>
      </c>
      <c r="M14" s="24" t="s">
        <v>51</v>
      </c>
      <c r="N14" s="24">
        <v>148</v>
      </c>
      <c r="O14" s="24">
        <v>178.437141395397</v>
      </c>
      <c r="P14" s="24"/>
      <c r="Q14" s="24"/>
      <c r="R14" s="24"/>
    </row>
    <row r="15" ht="15.15" spans="1:4">
      <c r="A15" s="33">
        <v>225.2</v>
      </c>
      <c r="B15" s="30">
        <f t="shared" si="0"/>
        <v>5.41698889626554</v>
      </c>
      <c r="C15" s="34">
        <v>147</v>
      </c>
      <c r="D15" s="32">
        <f t="shared" si="1"/>
        <v>4.99043258677874</v>
      </c>
    </row>
    <row r="16" spans="1:19">
      <c r="A16" s="33">
        <v>240.16</v>
      </c>
      <c r="B16" s="30">
        <f t="shared" si="0"/>
        <v>5.48130536788515</v>
      </c>
      <c r="C16" s="34">
        <v>143</v>
      </c>
      <c r="D16" s="32">
        <f t="shared" si="1"/>
        <v>4.96284463025991</v>
      </c>
      <c r="M16" s="25"/>
      <c r="N16" s="25" t="s">
        <v>52</v>
      </c>
      <c r="O16" s="25" t="s">
        <v>41</v>
      </c>
      <c r="P16" s="25" t="s">
        <v>53</v>
      </c>
      <c r="Q16" s="25" t="s">
        <v>54</v>
      </c>
      <c r="R16" s="25" t="s">
        <v>55</v>
      </c>
      <c r="S16" s="25" t="s">
        <v>56</v>
      </c>
    </row>
    <row r="17" spans="1:19">
      <c r="A17" s="33">
        <v>246.21</v>
      </c>
      <c r="B17" s="30">
        <f t="shared" si="0"/>
        <v>5.50618483030973</v>
      </c>
      <c r="C17" s="34">
        <v>75</v>
      </c>
      <c r="D17" s="32">
        <f t="shared" si="1"/>
        <v>4.31748811353631</v>
      </c>
      <c r="M17" t="s">
        <v>57</v>
      </c>
      <c r="N17">
        <v>7.94392643456874</v>
      </c>
      <c r="O17">
        <v>0.174479177226607</v>
      </c>
      <c r="P17">
        <v>45.5293666604781</v>
      </c>
      <c r="Q17">
        <v>1.49347545943526e-88</v>
      </c>
      <c r="R17">
        <v>7.59911487282487</v>
      </c>
      <c r="S17">
        <v>8.28873799631261</v>
      </c>
    </row>
    <row r="18" ht="15.15" spans="1:19">
      <c r="A18" s="33">
        <v>275.78</v>
      </c>
      <c r="B18" s="30">
        <f t="shared" si="0"/>
        <v>5.61960344641359</v>
      </c>
      <c r="C18" s="34">
        <v>32</v>
      </c>
      <c r="D18" s="32">
        <f t="shared" si="1"/>
        <v>3.46573590279973</v>
      </c>
      <c r="M18" s="24" t="s">
        <v>33</v>
      </c>
      <c r="N18" s="24">
        <v>-0.606784682836071</v>
      </c>
      <c r="O18" s="24">
        <v>0.0226132920115834</v>
      </c>
      <c r="P18" s="24">
        <v>-26.833098096697</v>
      </c>
      <c r="Q18" s="24">
        <v>1.62238819825137e-58</v>
      </c>
      <c r="R18" s="24">
        <v>-0.651473823733139</v>
      </c>
      <c r="S18" s="24">
        <v>-0.562095541939004</v>
      </c>
    </row>
    <row r="19" spans="1:4">
      <c r="A19" s="29">
        <v>276.45</v>
      </c>
      <c r="B19" s="30">
        <f t="shared" si="0"/>
        <v>5.62202997278394</v>
      </c>
      <c r="C19" s="31">
        <v>88</v>
      </c>
      <c r="D19" s="32">
        <f t="shared" si="1"/>
        <v>4.47733681447821</v>
      </c>
    </row>
    <row r="20" spans="1:4">
      <c r="A20" s="33">
        <v>286.82</v>
      </c>
      <c r="B20" s="30">
        <f t="shared" si="0"/>
        <v>5.65885484130107</v>
      </c>
      <c r="C20" s="34">
        <v>91</v>
      </c>
      <c r="D20" s="32">
        <f t="shared" si="1"/>
        <v>4.51085950651685</v>
      </c>
    </row>
    <row r="21" spans="1:4">
      <c r="A21" s="33">
        <v>287.21</v>
      </c>
      <c r="B21" s="30">
        <f t="shared" si="0"/>
        <v>5.66021365550941</v>
      </c>
      <c r="C21" s="34">
        <v>90</v>
      </c>
      <c r="D21" s="32">
        <f t="shared" si="1"/>
        <v>4.49980967033027</v>
      </c>
    </row>
    <row r="22" spans="1:18">
      <c r="A22" s="33">
        <v>309.09</v>
      </c>
      <c r="B22" s="30">
        <f t="shared" si="0"/>
        <v>5.73363249662509</v>
      </c>
      <c r="C22" s="34">
        <v>83</v>
      </c>
      <c r="D22" s="32">
        <f t="shared" si="1"/>
        <v>4.4188406077966</v>
      </c>
      <c r="M22" t="s">
        <v>58</v>
      </c>
      <c r="R22" t="s">
        <v>59</v>
      </c>
    </row>
    <row r="23" ht="15.15" spans="1:4">
      <c r="A23" s="33">
        <v>335.01</v>
      </c>
      <c r="B23" s="30">
        <f t="shared" si="0"/>
        <v>5.81416038212581</v>
      </c>
      <c r="C23" s="34">
        <v>73</v>
      </c>
      <c r="D23" s="32">
        <f t="shared" si="1"/>
        <v>4.29045944114839</v>
      </c>
    </row>
    <row r="24" spans="1:19">
      <c r="A24" s="33">
        <v>342.04</v>
      </c>
      <c r="B24" s="30">
        <f t="shared" si="0"/>
        <v>5.83492768928775</v>
      </c>
      <c r="C24" s="34">
        <v>63</v>
      </c>
      <c r="D24" s="32">
        <f t="shared" si="1"/>
        <v>4.14313472639153</v>
      </c>
      <c r="M24" s="25" t="s">
        <v>60</v>
      </c>
      <c r="N24" s="25" t="s">
        <v>61</v>
      </c>
      <c r="O24" s="25" t="s">
        <v>62</v>
      </c>
      <c r="P24" s="25" t="s">
        <v>63</v>
      </c>
      <c r="R24" s="25" t="s">
        <v>64</v>
      </c>
      <c r="S24" s="25" t="s">
        <v>35</v>
      </c>
    </row>
    <row r="25" spans="1:19">
      <c r="A25" s="33">
        <v>343.02</v>
      </c>
      <c r="B25" s="30">
        <f t="shared" si="0"/>
        <v>5.83778875450393</v>
      </c>
      <c r="C25" s="34">
        <v>95</v>
      </c>
      <c r="D25" s="32">
        <f t="shared" si="1"/>
        <v>4.55387689160054</v>
      </c>
      <c r="M25">
        <v>1</v>
      </c>
      <c r="N25">
        <v>5.24755156294397</v>
      </c>
      <c r="O25">
        <v>-0.357202434722215</v>
      </c>
      <c r="P25">
        <v>-0.790054982281012</v>
      </c>
      <c r="R25">
        <v>0.335570469798658</v>
      </c>
      <c r="S25">
        <v>1.3609765531356</v>
      </c>
    </row>
    <row r="26" spans="1:19">
      <c r="A26" s="33">
        <v>344.11</v>
      </c>
      <c r="B26" s="30">
        <f t="shared" si="0"/>
        <v>5.84096137370055</v>
      </c>
      <c r="C26" s="34">
        <v>172</v>
      </c>
      <c r="D26" s="32">
        <f t="shared" si="1"/>
        <v>5.14749447681345</v>
      </c>
      <c r="M26">
        <v>2</v>
      </c>
      <c r="N26">
        <v>5.18887015114569</v>
      </c>
      <c r="O26">
        <v>-0.384849106412429</v>
      </c>
      <c r="P26">
        <v>-0.851203475653761</v>
      </c>
      <c r="R26">
        <v>1.00671140939597</v>
      </c>
      <c r="S26">
        <v>1.38629436111989</v>
      </c>
    </row>
    <row r="27" spans="1:19">
      <c r="A27" s="33">
        <v>344.74</v>
      </c>
      <c r="B27" s="30">
        <f t="shared" si="0"/>
        <v>5.84279050972625</v>
      </c>
      <c r="C27" s="34">
        <v>115</v>
      </c>
      <c r="D27" s="32">
        <f t="shared" si="1"/>
        <v>4.74493212836325</v>
      </c>
      <c r="M27">
        <v>3</v>
      </c>
      <c r="N27">
        <v>5.03910149098032</v>
      </c>
      <c r="O27">
        <v>-0.404372502750681</v>
      </c>
      <c r="P27">
        <v>-0.894385030561352</v>
      </c>
      <c r="R27">
        <v>1.67785234899329</v>
      </c>
      <c r="S27">
        <v>1.38629436111989</v>
      </c>
    </row>
    <row r="28" spans="1:19">
      <c r="A28" s="33">
        <v>346.05</v>
      </c>
      <c r="B28" s="30">
        <f t="shared" si="0"/>
        <v>5.84658327328787</v>
      </c>
      <c r="C28" s="34">
        <v>96</v>
      </c>
      <c r="D28" s="32">
        <f t="shared" si="1"/>
        <v>4.56434819146784</v>
      </c>
      <c r="M28">
        <v>4</v>
      </c>
      <c r="N28">
        <v>4.89767220681264</v>
      </c>
      <c r="O28">
        <v>-0.00732307859088266</v>
      </c>
      <c r="P28">
        <v>-0.0161970752827079</v>
      </c>
      <c r="R28">
        <v>2.3489932885906</v>
      </c>
      <c r="S28">
        <v>1.41098697371026</v>
      </c>
    </row>
    <row r="29" spans="1:19">
      <c r="A29" s="33">
        <v>348.85</v>
      </c>
      <c r="B29" s="30">
        <f t="shared" si="0"/>
        <v>5.85464203038525</v>
      </c>
      <c r="C29" s="34">
        <v>74</v>
      </c>
      <c r="D29" s="32">
        <f t="shared" si="1"/>
        <v>4.30406509320417</v>
      </c>
      <c r="M29">
        <v>5</v>
      </c>
      <c r="N29">
        <v>4.82099972667706</v>
      </c>
      <c r="O29">
        <v>-0.604437531730713</v>
      </c>
      <c r="P29">
        <v>-1.33688585799493</v>
      </c>
      <c r="R29">
        <v>3.02013422818792</v>
      </c>
      <c r="S29">
        <v>1.45861502269952</v>
      </c>
    </row>
    <row r="30" spans="1:19">
      <c r="A30" s="33">
        <v>349.38</v>
      </c>
      <c r="B30" s="30">
        <f t="shared" si="0"/>
        <v>5.85616015507708</v>
      </c>
      <c r="C30" s="34">
        <v>67</v>
      </c>
      <c r="D30" s="32">
        <f t="shared" si="1"/>
        <v>4.20469261939097</v>
      </c>
      <c r="M30">
        <v>6</v>
      </c>
      <c r="N30">
        <v>4.80949353708186</v>
      </c>
      <c r="O30">
        <v>-0.073295088687364</v>
      </c>
      <c r="P30">
        <v>-0.162112976747242</v>
      </c>
      <c r="R30">
        <v>3.69127516778523</v>
      </c>
      <c r="S30">
        <v>1.52605630349505</v>
      </c>
    </row>
    <row r="31" spans="1:19">
      <c r="A31" s="33">
        <v>360.57</v>
      </c>
      <c r="B31" s="30">
        <f t="shared" si="0"/>
        <v>5.88768611263281</v>
      </c>
      <c r="C31" s="34">
        <v>105</v>
      </c>
      <c r="D31" s="32">
        <f t="shared" si="1"/>
        <v>4.65396035015752</v>
      </c>
      <c r="M31">
        <v>7</v>
      </c>
      <c r="N31">
        <v>4.79406699150424</v>
      </c>
      <c r="O31">
        <v>-0.0233823670385709</v>
      </c>
      <c r="P31">
        <v>-0.0517167683661294</v>
      </c>
      <c r="R31">
        <v>4.36241610738255</v>
      </c>
      <c r="S31">
        <v>1.58923520511658</v>
      </c>
    </row>
    <row r="32" spans="1:19">
      <c r="A32" s="33">
        <v>362.31</v>
      </c>
      <c r="B32" s="30">
        <f t="shared" si="0"/>
        <v>5.89250019895539</v>
      </c>
      <c r="C32" s="34">
        <v>112</v>
      </c>
      <c r="D32" s="32">
        <f t="shared" si="1"/>
        <v>4.71849887129509</v>
      </c>
      <c r="M32">
        <v>8</v>
      </c>
      <c r="N32">
        <v>4.73997933633546</v>
      </c>
      <c r="O32">
        <v>0.464027350741334</v>
      </c>
      <c r="P32">
        <v>1.02632872772256</v>
      </c>
      <c r="R32">
        <v>5.03355704697987</v>
      </c>
      <c r="S32">
        <v>1.6094379124341</v>
      </c>
    </row>
    <row r="33" spans="1:19">
      <c r="A33" s="33">
        <v>364.21</v>
      </c>
      <c r="B33" s="30">
        <f t="shared" si="0"/>
        <v>5.89773062435753</v>
      </c>
      <c r="C33" s="34">
        <v>65</v>
      </c>
      <c r="D33" s="32">
        <f t="shared" si="1"/>
        <v>4.17438726989564</v>
      </c>
      <c r="M33">
        <v>9</v>
      </c>
      <c r="N33">
        <v>4.7374513200788</v>
      </c>
      <c r="O33">
        <v>-0.294800063588484</v>
      </c>
      <c r="P33">
        <v>-0.652034354681727</v>
      </c>
      <c r="R33">
        <v>5.70469798657718</v>
      </c>
      <c r="S33">
        <v>1.66770682055808</v>
      </c>
    </row>
    <row r="34" spans="1:19">
      <c r="A34" s="33">
        <v>371.44</v>
      </c>
      <c r="B34" s="30">
        <f t="shared" si="0"/>
        <v>5.91738734371167</v>
      </c>
      <c r="C34" s="34">
        <v>74</v>
      </c>
      <c r="D34" s="32">
        <f t="shared" si="1"/>
        <v>4.30406509320417</v>
      </c>
      <c r="M34">
        <v>10</v>
      </c>
      <c r="N34">
        <v>4.71932704589352</v>
      </c>
      <c r="O34">
        <v>0.451156949144628</v>
      </c>
      <c r="P34">
        <v>0.997862166699972</v>
      </c>
      <c r="R34">
        <v>6.3758389261745</v>
      </c>
      <c r="S34">
        <v>1.66770682055808</v>
      </c>
    </row>
    <row r="35" spans="1:19">
      <c r="A35" s="33">
        <v>421.26</v>
      </c>
      <c r="B35" s="30">
        <f t="shared" si="0"/>
        <v>6.04325022025721</v>
      </c>
      <c r="C35" s="34">
        <v>113</v>
      </c>
      <c r="D35" s="32">
        <f t="shared" si="1"/>
        <v>4.72738781871234</v>
      </c>
      <c r="M35">
        <v>11</v>
      </c>
      <c r="N35">
        <v>4.68516198975624</v>
      </c>
      <c r="O35">
        <v>-0.131285098155702</v>
      </c>
      <c r="P35">
        <v>-0.290374409059742</v>
      </c>
      <c r="R35">
        <v>7.04697986577181</v>
      </c>
      <c r="S35">
        <v>1.68639895357023</v>
      </c>
    </row>
    <row r="36" spans="1:19">
      <c r="A36" s="33">
        <v>426.52</v>
      </c>
      <c r="B36" s="30">
        <f t="shared" si="0"/>
        <v>6.05565925914998</v>
      </c>
      <c r="C36" s="34">
        <v>24</v>
      </c>
      <c r="D36" s="32">
        <f t="shared" si="1"/>
        <v>3.17805383034795</v>
      </c>
      <c r="M36">
        <v>12</v>
      </c>
      <c r="N36">
        <v>4.67806271458497</v>
      </c>
      <c r="O36">
        <v>0.125958330148286</v>
      </c>
      <c r="P36">
        <v>0.278592743554055</v>
      </c>
      <c r="R36">
        <v>7.71812080536913</v>
      </c>
      <c r="S36">
        <v>1.70474809223843</v>
      </c>
    </row>
    <row r="37" spans="1:19">
      <c r="A37" s="33">
        <v>445.1</v>
      </c>
      <c r="B37" s="30">
        <f t="shared" si="0"/>
        <v>6.09829897602181</v>
      </c>
      <c r="C37" s="34">
        <v>90</v>
      </c>
      <c r="D37" s="32">
        <f t="shared" si="1"/>
        <v>4.49980967033027</v>
      </c>
      <c r="M37">
        <v>13</v>
      </c>
      <c r="N37">
        <v>4.66607468116676</v>
      </c>
      <c r="O37">
        <v>0.0344056846256589</v>
      </c>
      <c r="P37">
        <v>0.0760979767073253</v>
      </c>
      <c r="R37">
        <v>8.38926174496644</v>
      </c>
      <c r="S37">
        <v>1.70474809223843</v>
      </c>
    </row>
    <row r="38" spans="1:19">
      <c r="A38" s="33">
        <v>461.14</v>
      </c>
      <c r="B38" s="30">
        <f t="shared" si="0"/>
        <v>6.13370168452847</v>
      </c>
      <c r="C38" s="34">
        <v>81</v>
      </c>
      <c r="D38" s="32">
        <f t="shared" si="1"/>
        <v>4.39444915467244</v>
      </c>
      <c r="M38">
        <v>14</v>
      </c>
      <c r="N38">
        <v>4.65698054522174</v>
      </c>
      <c r="O38">
        <v>0.333452041556999</v>
      </c>
      <c r="P38">
        <v>0.737524219253308</v>
      </c>
      <c r="R38">
        <v>9.06040268456376</v>
      </c>
      <c r="S38">
        <v>1.70474809223843</v>
      </c>
    </row>
    <row r="39" spans="1:19">
      <c r="A39" s="33">
        <v>463.46</v>
      </c>
      <c r="B39" s="30">
        <f t="shared" si="0"/>
        <v>6.13872008138974</v>
      </c>
      <c r="C39" s="34">
        <v>43</v>
      </c>
      <c r="D39" s="32">
        <f t="shared" si="1"/>
        <v>3.76120011569356</v>
      </c>
      <c r="M39">
        <v>15</v>
      </c>
      <c r="N39">
        <v>4.61795429538889</v>
      </c>
      <c r="O39">
        <v>0.344890334871014</v>
      </c>
      <c r="P39">
        <v>0.762823264677107</v>
      </c>
      <c r="R39">
        <v>9.73154362416107</v>
      </c>
      <c r="S39">
        <v>1.7227665977411</v>
      </c>
    </row>
    <row r="40" spans="1:19">
      <c r="A40" s="33">
        <v>469.54</v>
      </c>
      <c r="B40" s="30">
        <f t="shared" si="0"/>
        <v>6.15175349203736</v>
      </c>
      <c r="C40" s="34">
        <v>120</v>
      </c>
      <c r="D40" s="32">
        <f t="shared" si="1"/>
        <v>4.78749174278205</v>
      </c>
      <c r="M40">
        <v>16</v>
      </c>
      <c r="N40">
        <v>4.60285781867246</v>
      </c>
      <c r="O40">
        <v>-0.285369705136153</v>
      </c>
      <c r="P40">
        <v>-0.631176429438989</v>
      </c>
      <c r="R40">
        <v>10.4026845637584</v>
      </c>
      <c r="S40">
        <v>1.7227665977411</v>
      </c>
    </row>
    <row r="41" spans="1:19">
      <c r="A41" s="33">
        <v>501.58</v>
      </c>
      <c r="B41" s="30">
        <f t="shared" si="0"/>
        <v>6.21776311611549</v>
      </c>
      <c r="C41" s="34">
        <v>129</v>
      </c>
      <c r="D41" s="32">
        <f t="shared" si="1"/>
        <v>4.85981240436167</v>
      </c>
      <c r="M41">
        <v>17</v>
      </c>
      <c r="N41">
        <v>4.53403713967217</v>
      </c>
      <c r="O41">
        <v>-1.06830123687245</v>
      </c>
      <c r="P41">
        <v>-2.36285263683717</v>
      </c>
      <c r="R41">
        <v>11.0738255033557</v>
      </c>
      <c r="S41">
        <v>1.7404661748405</v>
      </c>
    </row>
    <row r="42" spans="1:19">
      <c r="A42" s="33">
        <v>504.05</v>
      </c>
      <c r="B42" s="30">
        <f t="shared" si="0"/>
        <v>6.22267546949995</v>
      </c>
      <c r="C42" s="34">
        <v>112</v>
      </c>
      <c r="D42" s="32">
        <f t="shared" si="1"/>
        <v>4.71849887129509</v>
      </c>
      <c r="M42">
        <v>18</v>
      </c>
      <c r="N42">
        <v>4.53256476063815</v>
      </c>
      <c r="O42">
        <v>-0.0552279461599419</v>
      </c>
      <c r="P42">
        <v>-0.122152342155063</v>
      </c>
      <c r="R42">
        <v>11.744966442953</v>
      </c>
      <c r="S42">
        <v>1.7404661748405</v>
      </c>
    </row>
    <row r="43" spans="1:19">
      <c r="A43" s="33">
        <v>571.74</v>
      </c>
      <c r="B43" s="30">
        <f t="shared" si="0"/>
        <v>6.34868434258815</v>
      </c>
      <c r="C43" s="34">
        <v>37</v>
      </c>
      <c r="D43" s="32">
        <f t="shared" si="1"/>
        <v>3.61091791264422</v>
      </c>
      <c r="M43">
        <v>19</v>
      </c>
      <c r="N43">
        <v>4.51021999447451</v>
      </c>
      <c r="O43">
        <v>0.000639512042344137</v>
      </c>
      <c r="P43">
        <v>0.00141446313398062</v>
      </c>
      <c r="R43">
        <v>12.4161073825503</v>
      </c>
      <c r="S43">
        <v>1.79175946922805</v>
      </c>
    </row>
    <row r="44" spans="1:19">
      <c r="A44" s="33">
        <v>582.82</v>
      </c>
      <c r="B44" s="30">
        <f t="shared" si="0"/>
        <v>6.36787839082214</v>
      </c>
      <c r="C44" s="34">
        <v>60</v>
      </c>
      <c r="D44" s="32">
        <f t="shared" si="1"/>
        <v>4.0943445622221</v>
      </c>
      <c r="M44">
        <v>20</v>
      </c>
      <c r="N44">
        <v>4.50939548682606</v>
      </c>
      <c r="O44">
        <v>-0.00958581649579848</v>
      </c>
      <c r="P44">
        <v>-0.0212017650093193</v>
      </c>
      <c r="R44">
        <v>13.0872483221477</v>
      </c>
      <c r="S44">
        <v>1.80828877117927</v>
      </c>
    </row>
    <row r="45" spans="1:19">
      <c r="A45" s="33">
        <v>585.59</v>
      </c>
      <c r="B45" s="30">
        <f t="shared" si="0"/>
        <v>6.37261988599856</v>
      </c>
      <c r="C45" s="34">
        <v>84</v>
      </c>
      <c r="D45" s="32">
        <f t="shared" si="1"/>
        <v>4.43081679884331</v>
      </c>
      <c r="M45">
        <v>21</v>
      </c>
      <c r="N45">
        <v>4.4648460586055</v>
      </c>
      <c r="O45">
        <v>-0.046005450808897</v>
      </c>
      <c r="P45">
        <v>-0.101754165399009</v>
      </c>
      <c r="R45">
        <v>13.758389261745</v>
      </c>
      <c r="S45">
        <v>1.80828877117927</v>
      </c>
    </row>
    <row r="46" spans="1:19">
      <c r="A46" s="33">
        <v>601.21</v>
      </c>
      <c r="B46" s="30">
        <f t="shared" si="0"/>
        <v>6.39894429114035</v>
      </c>
      <c r="C46" s="34">
        <v>92</v>
      </c>
      <c r="D46" s="32">
        <f t="shared" si="1"/>
        <v>4.52178857704904</v>
      </c>
      <c r="M46">
        <v>22</v>
      </c>
      <c r="N46">
        <v>4.41598297114248</v>
      </c>
      <c r="O46">
        <v>-0.125523529994087</v>
      </c>
      <c r="P46">
        <v>-0.277631059100844</v>
      </c>
      <c r="R46">
        <v>14.4295302013423</v>
      </c>
      <c r="S46">
        <v>1.80828877117927</v>
      </c>
    </row>
    <row r="47" spans="1:19">
      <c r="A47" s="33">
        <v>647.96</v>
      </c>
      <c r="B47" s="30">
        <f t="shared" si="0"/>
        <v>6.47382896605194</v>
      </c>
      <c r="C47" s="34">
        <v>30</v>
      </c>
      <c r="D47" s="32">
        <f t="shared" si="1"/>
        <v>3.40119738166216</v>
      </c>
      <c r="M47">
        <v>23</v>
      </c>
      <c r="N47">
        <v>4.40338168725286</v>
      </c>
      <c r="O47">
        <v>-0.260246960861326</v>
      </c>
      <c r="P47">
        <v>-0.575610320830759</v>
      </c>
      <c r="R47">
        <v>15.1006711409396</v>
      </c>
      <c r="S47">
        <v>1.82454929205105</v>
      </c>
    </row>
    <row r="48" spans="1:19">
      <c r="A48" s="33">
        <v>684.76</v>
      </c>
      <c r="B48" s="30">
        <f t="shared" si="0"/>
        <v>6.52906841190658</v>
      </c>
      <c r="C48" s="34">
        <v>62</v>
      </c>
      <c r="D48" s="32">
        <f t="shared" si="1"/>
        <v>4.12713438504509</v>
      </c>
      <c r="M48">
        <v>24</v>
      </c>
      <c r="N48">
        <v>4.40164563670309</v>
      </c>
      <c r="O48">
        <v>0.152231254897456</v>
      </c>
      <c r="P48">
        <v>0.336702804067269</v>
      </c>
      <c r="R48">
        <v>15.7718120805369</v>
      </c>
      <c r="S48">
        <v>1.84054963339749</v>
      </c>
    </row>
    <row r="49" spans="1:19">
      <c r="A49" s="29">
        <v>696.24</v>
      </c>
      <c r="B49" s="30">
        <f t="shared" si="0"/>
        <v>6.54569442848126</v>
      </c>
      <c r="C49" s="31">
        <v>39</v>
      </c>
      <c r="D49" s="32">
        <f t="shared" si="1"/>
        <v>3.66356164612965</v>
      </c>
      <c r="M49">
        <v>25</v>
      </c>
      <c r="N49">
        <v>4.39972053997011</v>
      </c>
      <c r="O49">
        <v>0.747773936843343</v>
      </c>
      <c r="P49">
        <v>1.65391516685043</v>
      </c>
      <c r="R49">
        <v>16.4429530201342</v>
      </c>
      <c r="S49">
        <v>1.90210752639692</v>
      </c>
    </row>
    <row r="50" spans="1:19">
      <c r="A50" s="33">
        <v>717.32</v>
      </c>
      <c r="B50" s="30">
        <f t="shared" si="0"/>
        <v>6.57552204508022</v>
      </c>
      <c r="C50" s="34">
        <v>61</v>
      </c>
      <c r="D50" s="32">
        <f t="shared" si="1"/>
        <v>4.11087386417331</v>
      </c>
      <c r="M50">
        <v>26</v>
      </c>
      <c r="N50">
        <v>4.39861064824689</v>
      </c>
      <c r="O50">
        <v>0.346321480116358</v>
      </c>
      <c r="P50">
        <v>0.765988650244345</v>
      </c>
      <c r="R50">
        <v>17.1140939597315</v>
      </c>
      <c r="S50">
        <v>1.91692261218206</v>
      </c>
    </row>
    <row r="51" spans="1:19">
      <c r="A51" s="33">
        <v>720.36</v>
      </c>
      <c r="B51" s="30">
        <f t="shared" si="0"/>
        <v>6.57975108705175</v>
      </c>
      <c r="C51" s="34">
        <v>16.5</v>
      </c>
      <c r="D51" s="32">
        <f t="shared" si="1"/>
        <v>2.80336038090653</v>
      </c>
      <c r="M51">
        <v>27</v>
      </c>
      <c r="N51">
        <v>4.39630925741208</v>
      </c>
      <c r="O51">
        <v>0.168038934055758</v>
      </c>
      <c r="P51">
        <v>0.371665991501949</v>
      </c>
      <c r="R51">
        <v>17.7852348993289</v>
      </c>
      <c r="S51">
        <v>2.00148000021012</v>
      </c>
    </row>
    <row r="52" spans="1:19">
      <c r="A52" s="33">
        <v>735.3</v>
      </c>
      <c r="B52" s="30">
        <f t="shared" si="0"/>
        <v>6.60027857920218</v>
      </c>
      <c r="C52" s="34">
        <v>101</v>
      </c>
      <c r="D52" s="32">
        <f t="shared" si="1"/>
        <v>4.61512051684126</v>
      </c>
      <c r="M52">
        <v>28</v>
      </c>
      <c r="N52">
        <v>4.3914193270427</v>
      </c>
      <c r="O52">
        <v>-0.0873542338385258</v>
      </c>
      <c r="P52">
        <v>-0.193208782916439</v>
      </c>
      <c r="R52">
        <v>18.4563758389262</v>
      </c>
      <c r="S52">
        <v>2.01490302054226</v>
      </c>
    </row>
    <row r="53" spans="1:19">
      <c r="A53" s="33">
        <v>762.51</v>
      </c>
      <c r="B53" s="30">
        <f t="shared" si="0"/>
        <v>6.63661562314967</v>
      </c>
      <c r="C53" s="34">
        <v>56</v>
      </c>
      <c r="D53" s="32">
        <f t="shared" si="1"/>
        <v>4.02535169073515</v>
      </c>
      <c r="M53">
        <v>29</v>
      </c>
      <c r="N53">
        <v>4.39049815223305</v>
      </c>
      <c r="O53">
        <v>-0.185805532842087</v>
      </c>
      <c r="P53">
        <v>-0.410961887959774</v>
      </c>
      <c r="R53">
        <v>19.1275167785235</v>
      </c>
      <c r="S53">
        <v>2.04122032885964</v>
      </c>
    </row>
    <row r="54" spans="1:19">
      <c r="A54" s="33">
        <v>782.87</v>
      </c>
      <c r="B54" s="30">
        <f t="shared" si="0"/>
        <v>6.66296665410955</v>
      </c>
      <c r="C54" s="34">
        <v>42</v>
      </c>
      <c r="D54" s="32">
        <f t="shared" si="1"/>
        <v>3.73766961828337</v>
      </c>
      <c r="M54">
        <v>30</v>
      </c>
      <c r="N54">
        <v>4.3713686840765</v>
      </c>
      <c r="O54">
        <v>0.282591666081024</v>
      </c>
      <c r="P54">
        <v>0.625032004364779</v>
      </c>
      <c r="R54">
        <v>19.7986577181208</v>
      </c>
      <c r="S54">
        <v>2.10413415427021</v>
      </c>
    </row>
    <row r="55" spans="1:19">
      <c r="A55" s="33">
        <v>783.94</v>
      </c>
      <c r="B55" s="30">
        <f t="shared" si="0"/>
        <v>6.66433248680955</v>
      </c>
      <c r="C55" s="34">
        <v>31</v>
      </c>
      <c r="D55" s="32">
        <f t="shared" si="1"/>
        <v>3.43398720448515</v>
      </c>
      <c r="M55">
        <v>31</v>
      </c>
      <c r="N55">
        <v>4.3684475702341</v>
      </c>
      <c r="O55">
        <v>0.350051301060991</v>
      </c>
      <c r="P55">
        <v>0.774238212212239</v>
      </c>
      <c r="R55">
        <v>20.4697986577181</v>
      </c>
      <c r="S55">
        <v>2.19165353228676</v>
      </c>
    </row>
    <row r="56" spans="1:19">
      <c r="A56" s="33">
        <v>792.94</v>
      </c>
      <c r="B56" s="30">
        <f t="shared" si="0"/>
        <v>6.67574755672946</v>
      </c>
      <c r="C56" s="34">
        <v>29</v>
      </c>
      <c r="D56" s="32">
        <f t="shared" si="1"/>
        <v>3.36729582998647</v>
      </c>
      <c r="M56">
        <v>32</v>
      </c>
      <c r="N56">
        <v>4.36527382821537</v>
      </c>
      <c r="O56">
        <v>-0.190886558319737</v>
      </c>
      <c r="P56">
        <v>-0.422200023827565</v>
      </c>
      <c r="R56">
        <v>21.1409395973154</v>
      </c>
      <c r="S56">
        <v>2.23323501485925</v>
      </c>
    </row>
    <row r="57" spans="1:19">
      <c r="A57" s="33">
        <v>823.83</v>
      </c>
      <c r="B57" s="30">
        <f t="shared" si="0"/>
        <v>6.71396419794488</v>
      </c>
      <c r="C57" s="34">
        <v>111</v>
      </c>
      <c r="D57" s="32">
        <f t="shared" si="1"/>
        <v>4.70953020131233</v>
      </c>
      <c r="M57">
        <v>33</v>
      </c>
      <c r="N57">
        <v>4.35334643199647</v>
      </c>
      <c r="O57">
        <v>-0.0492813387923032</v>
      </c>
      <c r="P57">
        <v>-0.108999725258357</v>
      </c>
      <c r="R57">
        <v>21.8120805369128</v>
      </c>
      <c r="S57">
        <v>2.30258509299405</v>
      </c>
    </row>
    <row r="58" spans="1:19">
      <c r="A58" s="33">
        <v>826.94</v>
      </c>
      <c r="B58" s="30">
        <f t="shared" si="0"/>
        <v>6.71773214100114</v>
      </c>
      <c r="C58" s="34">
        <v>73</v>
      </c>
      <c r="D58" s="32">
        <f t="shared" si="1"/>
        <v>4.29045944114839</v>
      </c>
      <c r="M58">
        <v>34</v>
      </c>
      <c r="N58">
        <v>4.27697476637095</v>
      </c>
      <c r="O58">
        <v>0.450413052341392</v>
      </c>
      <c r="P58">
        <v>0.996216826919025</v>
      </c>
      <c r="R58">
        <v>22.4832214765101</v>
      </c>
      <c r="S58">
        <v>2.37024374146786</v>
      </c>
    </row>
    <row r="59" spans="1:19">
      <c r="A59" s="33">
        <v>834.35</v>
      </c>
      <c r="B59" s="30">
        <f t="shared" si="0"/>
        <v>6.72665297859291</v>
      </c>
      <c r="C59" s="34">
        <v>81</v>
      </c>
      <c r="D59" s="32">
        <f t="shared" si="1"/>
        <v>4.39444915467244</v>
      </c>
      <c r="M59">
        <v>35</v>
      </c>
      <c r="N59">
        <v>4.2694451516421</v>
      </c>
      <c r="O59">
        <v>-1.09139132129416</v>
      </c>
      <c r="P59">
        <v>-2.4139229388995</v>
      </c>
      <c r="R59">
        <v>23.1543624161074</v>
      </c>
      <c r="S59">
        <v>2.39789527279837</v>
      </c>
    </row>
    <row r="60" spans="1:19">
      <c r="A60" s="33">
        <v>916.23</v>
      </c>
      <c r="B60" s="30">
        <f t="shared" si="0"/>
        <v>6.82026742485894</v>
      </c>
      <c r="C60" s="34">
        <v>22.7</v>
      </c>
      <c r="D60" s="32">
        <f t="shared" si="1"/>
        <v>3.12236492448736</v>
      </c>
      <c r="M60">
        <v>36</v>
      </c>
      <c r="N60">
        <v>4.24357202456381</v>
      </c>
      <c r="O60">
        <v>0.256237645766458</v>
      </c>
      <c r="P60">
        <v>0.566742577897543</v>
      </c>
      <c r="R60">
        <v>23.8255033557047</v>
      </c>
      <c r="S60">
        <v>2.39789527279837</v>
      </c>
    </row>
    <row r="61" spans="1:19">
      <c r="A61" s="33">
        <v>943.74</v>
      </c>
      <c r="B61" s="30">
        <f t="shared" si="0"/>
        <v>6.84985070448061</v>
      </c>
      <c r="C61" s="34">
        <v>25</v>
      </c>
      <c r="D61" s="32">
        <f t="shared" si="1"/>
        <v>3.2188758248682</v>
      </c>
      <c r="M61">
        <v>37</v>
      </c>
      <c r="N61">
        <v>4.22209020331106</v>
      </c>
      <c r="O61">
        <v>0.172358951361383</v>
      </c>
      <c r="P61">
        <v>0.381220940920205</v>
      </c>
      <c r="R61">
        <v>24.496644295302</v>
      </c>
      <c r="S61">
        <v>2.40694510831829</v>
      </c>
    </row>
    <row r="62" spans="1:19">
      <c r="A62" s="33">
        <v>947.04</v>
      </c>
      <c r="B62" s="30">
        <f t="shared" si="0"/>
        <v>6.85334133094242</v>
      </c>
      <c r="C62" s="34">
        <v>55</v>
      </c>
      <c r="D62" s="32">
        <f t="shared" si="1"/>
        <v>4.00733318523247</v>
      </c>
      <c r="M62">
        <v>38</v>
      </c>
      <c r="N62">
        <v>4.21904511696325</v>
      </c>
      <c r="O62">
        <v>-0.457845001269685</v>
      </c>
      <c r="P62">
        <v>-1.0126546999795</v>
      </c>
      <c r="R62">
        <v>25.1677852348993</v>
      </c>
      <c r="S62">
        <v>2.51769647261099</v>
      </c>
    </row>
    <row r="63" spans="1:19">
      <c r="A63" s="33">
        <v>961.11</v>
      </c>
      <c r="B63" s="30">
        <f t="shared" si="0"/>
        <v>6.86808886651967</v>
      </c>
      <c r="C63" s="34">
        <v>75</v>
      </c>
      <c r="D63" s="32">
        <f t="shared" si="1"/>
        <v>4.31748811353631</v>
      </c>
      <c r="M63">
        <v>39</v>
      </c>
      <c r="N63">
        <v>4.21113664301715</v>
      </c>
      <c r="O63">
        <v>0.576355099764892</v>
      </c>
      <c r="P63">
        <v>1.27477355658686</v>
      </c>
      <c r="R63">
        <v>25.8389261744966</v>
      </c>
      <c r="S63">
        <v>2.56494935746154</v>
      </c>
    </row>
    <row r="64" spans="1:19">
      <c r="A64" s="33">
        <v>1003.14</v>
      </c>
      <c r="B64" s="30">
        <f t="shared" si="0"/>
        <v>6.91089035947761</v>
      </c>
      <c r="C64" s="34">
        <v>46</v>
      </c>
      <c r="D64" s="32">
        <f t="shared" si="1"/>
        <v>3.82864139648909</v>
      </c>
      <c r="M64">
        <v>40</v>
      </c>
      <c r="N64">
        <v>4.17108301420678</v>
      </c>
      <c r="O64">
        <v>0.688729390154895</v>
      </c>
      <c r="P64">
        <v>1.52332132494672</v>
      </c>
      <c r="R64">
        <v>26.510067114094</v>
      </c>
      <c r="S64">
        <v>2.58776403522771</v>
      </c>
    </row>
    <row r="65" spans="1:19">
      <c r="A65" s="33">
        <v>1066.6</v>
      </c>
      <c r="B65" s="30">
        <f t="shared" si="0"/>
        <v>6.9722312981665</v>
      </c>
      <c r="C65" s="34">
        <v>67</v>
      </c>
      <c r="D65" s="32">
        <f t="shared" si="1"/>
        <v>4.20469261939097</v>
      </c>
      <c r="M65">
        <v>41</v>
      </c>
      <c r="N65">
        <v>4.16810227341641</v>
      </c>
      <c r="O65">
        <v>0.550396597878684</v>
      </c>
      <c r="P65">
        <v>1.21735893184137</v>
      </c>
      <c r="R65">
        <v>27.1812080536913</v>
      </c>
      <c r="S65">
        <v>2.61006979274201</v>
      </c>
    </row>
    <row r="66" spans="1:19">
      <c r="A66" s="33">
        <v>1093.47</v>
      </c>
      <c r="B66" s="30">
        <f t="shared" si="0"/>
        <v>6.99711140489823</v>
      </c>
      <c r="C66" s="34">
        <v>36</v>
      </c>
      <c r="D66" s="32">
        <f t="shared" si="1"/>
        <v>3.58351893845611</v>
      </c>
      <c r="M66">
        <v>42</v>
      </c>
      <c r="N66">
        <v>4.09164201932506</v>
      </c>
      <c r="O66">
        <v>-0.480724106680831</v>
      </c>
      <c r="P66">
        <v>-1.06325836183378</v>
      </c>
      <c r="R66">
        <v>27.8523489932886</v>
      </c>
      <c r="S66">
        <v>2.63905732961526</v>
      </c>
    </row>
    <row r="67" spans="1:19">
      <c r="A67" s="33">
        <v>1139.46</v>
      </c>
      <c r="B67" s="30">
        <f t="shared" ref="B67:B130" si="2">LN(A67)</f>
        <v>7.03830974495421</v>
      </c>
      <c r="C67" s="34">
        <v>79</v>
      </c>
      <c r="D67" s="32">
        <f t="shared" ref="D67:D130" si="3">LN(C67)</f>
        <v>4.36944785246702</v>
      </c>
      <c r="M67">
        <v>43</v>
      </c>
      <c r="N67">
        <v>4.07999536485505</v>
      </c>
      <c r="O67">
        <v>0.0143491973670473</v>
      </c>
      <c r="P67">
        <v>0.0317373393056111</v>
      </c>
      <c r="R67">
        <v>28.5234899328859</v>
      </c>
      <c r="S67">
        <v>2.63905732961526</v>
      </c>
    </row>
    <row r="68" spans="1:19">
      <c r="A68" s="33">
        <v>1181.62</v>
      </c>
      <c r="B68" s="30">
        <f t="shared" si="2"/>
        <v>7.07464165727568</v>
      </c>
      <c r="C68" s="34">
        <v>30</v>
      </c>
      <c r="D68" s="32">
        <f t="shared" si="3"/>
        <v>3.40119738166216</v>
      </c>
      <c r="M68">
        <v>44</v>
      </c>
      <c r="N68">
        <v>4.07711829820826</v>
      </c>
      <c r="O68">
        <v>0.353698500635054</v>
      </c>
      <c r="P68">
        <v>0.782305033473136</v>
      </c>
      <c r="R68">
        <v>29.1946308724832</v>
      </c>
      <c r="S68">
        <v>2.69462718077007</v>
      </c>
    </row>
    <row r="69" spans="1:19">
      <c r="A69" s="33">
        <v>1221.99</v>
      </c>
      <c r="B69" s="30">
        <f t="shared" si="2"/>
        <v>7.108235956392</v>
      </c>
      <c r="C69" s="34">
        <v>51</v>
      </c>
      <c r="D69" s="32">
        <f t="shared" si="3"/>
        <v>3.93182563272433</v>
      </c>
      <c r="M69">
        <v>45</v>
      </c>
      <c r="N69">
        <v>4.06114505238345</v>
      </c>
      <c r="O69">
        <v>0.460643524665589</v>
      </c>
      <c r="P69">
        <v>1.01884443201109</v>
      </c>
      <c r="R69">
        <v>29.8657718120805</v>
      </c>
      <c r="S69">
        <v>2.69462718077007</v>
      </c>
    </row>
    <row r="70" spans="1:19">
      <c r="A70" s="33">
        <v>1251.93</v>
      </c>
      <c r="B70" s="30">
        <f t="shared" si="2"/>
        <v>7.13244163955386</v>
      </c>
      <c r="C70" s="34">
        <v>78</v>
      </c>
      <c r="D70" s="32">
        <f t="shared" si="3"/>
        <v>4.35670882668959</v>
      </c>
      <c r="M70">
        <v>46</v>
      </c>
      <c r="N70">
        <v>4.01570617866794</v>
      </c>
      <c r="O70">
        <v>-0.614508797005787</v>
      </c>
      <c r="P70">
        <v>-1.359161331326</v>
      </c>
      <c r="R70">
        <v>30.5369127516779</v>
      </c>
      <c r="S70">
        <v>2.70805020110221</v>
      </c>
    </row>
    <row r="71" spans="1:19">
      <c r="A71" s="33">
        <v>1273.28</v>
      </c>
      <c r="B71" s="30">
        <f t="shared" si="2"/>
        <v>7.14935152723856</v>
      </c>
      <c r="C71" s="34">
        <v>56</v>
      </c>
      <c r="D71" s="32">
        <f t="shared" si="3"/>
        <v>4.02535169073515</v>
      </c>
      <c r="M71">
        <v>47</v>
      </c>
      <c r="N71">
        <v>3.98218772903499</v>
      </c>
      <c r="O71">
        <v>0.144946656010097</v>
      </c>
      <c r="P71">
        <v>0.320590837615103</v>
      </c>
      <c r="R71">
        <v>31.2080536912752</v>
      </c>
      <c r="S71">
        <v>2.77258872223978</v>
      </c>
    </row>
    <row r="72" spans="1:19">
      <c r="A72" s="33">
        <v>1364.17</v>
      </c>
      <c r="B72" s="30">
        <f t="shared" si="2"/>
        <v>7.21830146406839</v>
      </c>
      <c r="C72" s="34">
        <v>49</v>
      </c>
      <c r="D72" s="32">
        <f t="shared" si="3"/>
        <v>3.89182029811063</v>
      </c>
      <c r="M72">
        <v>48</v>
      </c>
      <c r="N72">
        <v>3.9720993168409</v>
      </c>
      <c r="O72">
        <v>-0.308537670711253</v>
      </c>
      <c r="P72">
        <v>-0.682418987867118</v>
      </c>
      <c r="R72">
        <v>31.8791946308725</v>
      </c>
      <c r="S72">
        <v>2.80336038090653</v>
      </c>
    </row>
    <row r="73" spans="1:19">
      <c r="A73" s="33">
        <v>1441.58</v>
      </c>
      <c r="B73" s="30">
        <f t="shared" si="2"/>
        <v>7.27349501328392</v>
      </c>
      <c r="C73" s="34">
        <v>47</v>
      </c>
      <c r="D73" s="32">
        <f t="shared" si="3"/>
        <v>3.85014760171006</v>
      </c>
      <c r="M73">
        <v>49</v>
      </c>
      <c r="N73">
        <v>3.95400037596314</v>
      </c>
      <c r="O73">
        <v>0.156873488210171</v>
      </c>
      <c r="P73">
        <v>0.346970426012438</v>
      </c>
      <c r="R73">
        <v>32.5503355704698</v>
      </c>
      <c r="S73">
        <v>2.83321334405622</v>
      </c>
    </row>
    <row r="74" spans="1:19">
      <c r="A74" s="33">
        <v>1453.33</v>
      </c>
      <c r="B74" s="30">
        <f t="shared" si="2"/>
        <v>7.28161275409436</v>
      </c>
      <c r="C74" s="34">
        <v>14.8</v>
      </c>
      <c r="D74" s="32">
        <f t="shared" si="3"/>
        <v>2.69462718077007</v>
      </c>
      <c r="M74">
        <v>50</v>
      </c>
      <c r="N74">
        <v>3.95143425807175</v>
      </c>
      <c r="O74">
        <v>-1.14807387716521</v>
      </c>
      <c r="P74">
        <v>-2.5392925649749</v>
      </c>
      <c r="R74">
        <v>33.2214765100671</v>
      </c>
      <c r="S74">
        <v>2.89591193827178</v>
      </c>
    </row>
    <row r="75" spans="1:19">
      <c r="A75" s="33">
        <v>1474.07</v>
      </c>
      <c r="B75" s="30">
        <f t="shared" si="2"/>
        <v>7.29578256144528</v>
      </c>
      <c r="C75" s="34">
        <v>40</v>
      </c>
      <c r="D75" s="32">
        <f t="shared" si="3"/>
        <v>3.68887945411394</v>
      </c>
      <c r="M75">
        <v>51</v>
      </c>
      <c r="N75">
        <v>3.93897849025783</v>
      </c>
      <c r="O75">
        <v>0.676142026583428</v>
      </c>
      <c r="P75">
        <v>1.49548078317899</v>
      </c>
      <c r="R75">
        <v>33.8926174496644</v>
      </c>
      <c r="S75">
        <v>2.91777073208428</v>
      </c>
    </row>
    <row r="76" spans="1:19">
      <c r="A76" s="33">
        <v>1548.13</v>
      </c>
      <c r="B76" s="30">
        <f t="shared" si="2"/>
        <v>7.34480302995177</v>
      </c>
      <c r="C76" s="34">
        <v>20</v>
      </c>
      <c r="D76" s="32">
        <f t="shared" si="3"/>
        <v>2.99573227355399</v>
      </c>
      <c r="M76">
        <v>52</v>
      </c>
      <c r="N76">
        <v>3.91692972857095</v>
      </c>
      <c r="O76">
        <v>0.108421962164197</v>
      </c>
      <c r="P76">
        <v>0.239806068128068</v>
      </c>
      <c r="R76">
        <v>34.5637583892617</v>
      </c>
      <c r="S76">
        <v>2.94443897916644</v>
      </c>
    </row>
    <row r="77" spans="1:19">
      <c r="A77" s="33">
        <v>1563.41</v>
      </c>
      <c r="B77" s="30">
        <f t="shared" si="2"/>
        <v>7.3546246120815</v>
      </c>
      <c r="C77" s="34">
        <v>21.2</v>
      </c>
      <c r="D77" s="32">
        <f t="shared" si="3"/>
        <v>3.05400118167797</v>
      </c>
      <c r="M77">
        <v>53</v>
      </c>
      <c r="N77">
        <v>3.90094032660756</v>
      </c>
      <c r="O77">
        <v>-0.163270708324188</v>
      </c>
      <c r="P77">
        <v>-0.361119701416337</v>
      </c>
      <c r="R77">
        <v>35.2348993288591</v>
      </c>
      <c r="S77">
        <v>2.94443897916644</v>
      </c>
    </row>
    <row r="78" spans="1:19">
      <c r="A78" s="33">
        <v>1565.39</v>
      </c>
      <c r="B78" s="30">
        <f t="shared" si="2"/>
        <v>7.35589027320673</v>
      </c>
      <c r="C78" s="34">
        <v>34</v>
      </c>
      <c r="D78" s="32">
        <f t="shared" si="3"/>
        <v>3.52636052461616</v>
      </c>
      <c r="M78">
        <v>54</v>
      </c>
      <c r="N78">
        <v>3.90011156024588</v>
      </c>
      <c r="O78">
        <v>-0.466124355760736</v>
      </c>
      <c r="P78">
        <v>-1.03096685194121</v>
      </c>
      <c r="R78">
        <v>35.9060402684564</v>
      </c>
      <c r="S78">
        <v>2.97552956623647</v>
      </c>
    </row>
    <row r="79" spans="1:19">
      <c r="A79" s="33">
        <v>1603.87</v>
      </c>
      <c r="B79" s="30">
        <f t="shared" si="2"/>
        <v>7.3801747377604</v>
      </c>
      <c r="C79" s="34">
        <v>28</v>
      </c>
      <c r="D79" s="32">
        <f t="shared" si="3"/>
        <v>3.3322045101752</v>
      </c>
      <c r="M79">
        <v>55</v>
      </c>
      <c r="N79">
        <v>3.89318507066498</v>
      </c>
      <c r="O79">
        <v>-0.525889240678505</v>
      </c>
      <c r="P79">
        <v>-1.16315392712577</v>
      </c>
      <c r="R79">
        <v>36.5771812080537</v>
      </c>
      <c r="S79">
        <v>2.97552956623647</v>
      </c>
    </row>
    <row r="80" spans="1:19">
      <c r="A80" s="33">
        <v>1672.82</v>
      </c>
      <c r="B80" s="30">
        <f t="shared" si="2"/>
        <v>7.42226610404486</v>
      </c>
      <c r="C80" s="34">
        <v>38</v>
      </c>
      <c r="D80" s="32">
        <f t="shared" si="3"/>
        <v>3.63758615972639</v>
      </c>
      <c r="M80">
        <v>56</v>
      </c>
      <c r="N80">
        <v>3.86999579814601</v>
      </c>
      <c r="O80">
        <v>0.839534403166319</v>
      </c>
      <c r="P80">
        <v>1.85686958862326</v>
      </c>
      <c r="R80">
        <v>37.248322147651</v>
      </c>
      <c r="S80">
        <v>2.99573227355399</v>
      </c>
    </row>
    <row r="81" spans="1:19">
      <c r="A81" s="29">
        <v>1785.24</v>
      </c>
      <c r="B81" s="30">
        <f t="shared" si="2"/>
        <v>7.48730813895715</v>
      </c>
      <c r="C81" s="31">
        <v>17</v>
      </c>
      <c r="D81" s="32">
        <f t="shared" si="3"/>
        <v>2.83321334405622</v>
      </c>
      <c r="M81">
        <v>57</v>
      </c>
      <c r="N81">
        <v>3.86770946801368</v>
      </c>
      <c r="O81">
        <v>0.422749973134713</v>
      </c>
      <c r="P81">
        <v>0.935032043647692</v>
      </c>
      <c r="R81">
        <v>37.9194630872483</v>
      </c>
      <c r="S81">
        <v>3.04452243772342</v>
      </c>
    </row>
    <row r="82" spans="1:19">
      <c r="A82" s="33">
        <v>1897.39</v>
      </c>
      <c r="B82" s="30">
        <f t="shared" si="2"/>
        <v>7.54823453657491</v>
      </c>
      <c r="C82" s="34">
        <v>12.4</v>
      </c>
      <c r="D82" s="32">
        <f t="shared" si="3"/>
        <v>2.51769647261099</v>
      </c>
      <c r="M82">
        <v>58</v>
      </c>
      <c r="N82">
        <v>3.86229644040492</v>
      </c>
      <c r="O82">
        <v>0.532152714267514</v>
      </c>
      <c r="P82">
        <v>1.17700738397365</v>
      </c>
      <c r="R82">
        <v>38.5906040268456</v>
      </c>
      <c r="S82">
        <v>3.05400118167797</v>
      </c>
    </row>
    <row r="83" spans="1:19">
      <c r="A83" s="33">
        <v>1986.21</v>
      </c>
      <c r="B83" s="30">
        <f t="shared" si="2"/>
        <v>7.59398357919629</v>
      </c>
      <c r="C83" s="34">
        <v>19</v>
      </c>
      <c r="D83" s="32">
        <f t="shared" si="3"/>
        <v>2.94443897916644</v>
      </c>
      <c r="M83">
        <v>59</v>
      </c>
      <c r="N83">
        <v>3.80549262831852</v>
      </c>
      <c r="O83">
        <v>-0.683127703831161</v>
      </c>
      <c r="P83">
        <v>-1.51093159923647</v>
      </c>
      <c r="R83">
        <v>39.261744966443</v>
      </c>
      <c r="S83">
        <v>3.10009228887823</v>
      </c>
    </row>
    <row r="84" spans="1:19">
      <c r="A84" s="33">
        <v>2006.81</v>
      </c>
      <c r="B84" s="30">
        <f t="shared" si="2"/>
        <v>7.60430167565529</v>
      </c>
      <c r="C84" s="34">
        <v>30.5</v>
      </c>
      <c r="D84" s="32">
        <f t="shared" si="3"/>
        <v>3.41772668361337</v>
      </c>
      <c r="M84">
        <v>60</v>
      </c>
      <c r="N84">
        <v>3.78754194737603</v>
      </c>
      <c r="O84">
        <v>-0.568666122507834</v>
      </c>
      <c r="P84">
        <v>-1.2577671921277</v>
      </c>
      <c r="R84">
        <v>39.9328859060403</v>
      </c>
      <c r="S84">
        <v>3.11129061418826</v>
      </c>
    </row>
    <row r="85" spans="1:19">
      <c r="A85" s="33">
        <v>2125.22</v>
      </c>
      <c r="B85" s="30">
        <f t="shared" si="2"/>
        <v>7.66163060541148</v>
      </c>
      <c r="C85" s="34">
        <v>25</v>
      </c>
      <c r="D85" s="32">
        <f t="shared" si="3"/>
        <v>3.2188758248682</v>
      </c>
      <c r="M85">
        <v>61</v>
      </c>
      <c r="N85">
        <v>3.78542388870551</v>
      </c>
      <c r="O85">
        <v>0.221909296526964</v>
      </c>
      <c r="P85">
        <v>0.490815650436268</v>
      </c>
      <c r="R85">
        <v>40.6040268456376</v>
      </c>
      <c r="S85">
        <v>3.12236492448736</v>
      </c>
    </row>
    <row r="86" spans="1:19">
      <c r="A86" s="33">
        <v>2243.49</v>
      </c>
      <c r="B86" s="30">
        <f t="shared" si="2"/>
        <v>7.71578796808495</v>
      </c>
      <c r="C86" s="34">
        <v>18.5</v>
      </c>
      <c r="D86" s="32">
        <f t="shared" si="3"/>
        <v>2.91777073208428</v>
      </c>
      <c r="M86">
        <v>62</v>
      </c>
      <c r="N86">
        <v>3.77647531000765</v>
      </c>
      <c r="O86">
        <v>0.541012803528663</v>
      </c>
      <c r="P86">
        <v>1.19660399638104</v>
      </c>
      <c r="R86">
        <v>41.2751677852349</v>
      </c>
      <c r="S86">
        <v>3.13549421592915</v>
      </c>
    </row>
    <row r="87" spans="1:19">
      <c r="A87" s="33">
        <v>2333.17</v>
      </c>
      <c r="B87" s="30">
        <f t="shared" si="2"/>
        <v>7.75498313691923</v>
      </c>
      <c r="C87" s="34">
        <v>18.1</v>
      </c>
      <c r="D87" s="32">
        <f t="shared" si="3"/>
        <v>2.89591193827178</v>
      </c>
      <c r="M87">
        <v>63</v>
      </c>
      <c r="N87">
        <v>3.75050401967825</v>
      </c>
      <c r="O87">
        <v>0.0781373768108402</v>
      </c>
      <c r="P87">
        <v>0.172823076919341</v>
      </c>
      <c r="R87">
        <v>41.9463087248322</v>
      </c>
      <c r="S87">
        <v>3.17805383034795</v>
      </c>
    </row>
    <row r="88" spans="1:19">
      <c r="A88" s="33">
        <v>2440.25</v>
      </c>
      <c r="B88" s="30">
        <f t="shared" si="2"/>
        <v>7.79985577205507</v>
      </c>
      <c r="C88" s="34">
        <v>43</v>
      </c>
      <c r="D88" s="32">
        <f t="shared" si="3"/>
        <v>3.76120011569356</v>
      </c>
      <c r="M88">
        <v>64</v>
      </c>
      <c r="N88">
        <v>3.71328327765105</v>
      </c>
      <c r="O88">
        <v>0.491409341739917</v>
      </c>
      <c r="P88">
        <v>1.08689180431532</v>
      </c>
      <c r="R88">
        <v>42.6174496644295</v>
      </c>
      <c r="S88">
        <v>3.2188758248682</v>
      </c>
    </row>
    <row r="89" spans="1:19">
      <c r="A89" s="33">
        <v>2638.18</v>
      </c>
      <c r="B89" s="30">
        <f t="shared" si="2"/>
        <v>7.87784456445969</v>
      </c>
      <c r="C89" s="34">
        <v>21</v>
      </c>
      <c r="D89" s="32">
        <f t="shared" si="3"/>
        <v>3.04452243772342</v>
      </c>
      <c r="M89">
        <v>65</v>
      </c>
      <c r="N89">
        <v>3.69818640997891</v>
      </c>
      <c r="O89">
        <v>-0.114667471522799</v>
      </c>
      <c r="P89">
        <v>-0.25361979196084</v>
      </c>
      <c r="R89">
        <v>43.2885906040269</v>
      </c>
      <c r="S89">
        <v>3.2188758248682</v>
      </c>
    </row>
    <row r="90" spans="1:19">
      <c r="A90" s="33">
        <v>2696.47</v>
      </c>
      <c r="B90" s="30">
        <f t="shared" si="2"/>
        <v>7.89969878918229</v>
      </c>
      <c r="C90" s="34">
        <v>13.3</v>
      </c>
      <c r="D90" s="32">
        <f t="shared" si="3"/>
        <v>2.58776403522771</v>
      </c>
      <c r="M90">
        <v>66</v>
      </c>
      <c r="N90">
        <v>3.67318788827467</v>
      </c>
      <c r="O90">
        <v>0.696259964192351</v>
      </c>
      <c r="P90">
        <v>1.53997733554294</v>
      </c>
      <c r="R90">
        <v>43.9597315436242</v>
      </c>
      <c r="S90">
        <v>3.29583686600433</v>
      </c>
    </row>
    <row r="91" spans="1:19">
      <c r="A91" s="33">
        <v>2708.65</v>
      </c>
      <c r="B91" s="30">
        <f t="shared" si="2"/>
        <v>7.90420563477178</v>
      </c>
      <c r="C91" s="34">
        <v>47</v>
      </c>
      <c r="D91" s="32">
        <f t="shared" si="3"/>
        <v>3.85014760171006</v>
      </c>
      <c r="M91">
        <v>67</v>
      </c>
      <c r="N91">
        <v>3.65114224037986</v>
      </c>
      <c r="O91">
        <v>-0.2499448587177</v>
      </c>
      <c r="P91">
        <v>-0.552824285979487</v>
      </c>
      <c r="R91">
        <v>44.6308724832215</v>
      </c>
      <c r="S91">
        <v>3.3322045101752</v>
      </c>
    </row>
    <row r="92" spans="1:19">
      <c r="A92" s="33">
        <v>2713.62</v>
      </c>
      <c r="B92" s="30">
        <f t="shared" si="2"/>
        <v>7.90603881585344</v>
      </c>
      <c r="C92" s="34">
        <v>36</v>
      </c>
      <c r="D92" s="32">
        <f t="shared" si="3"/>
        <v>3.58351893845611</v>
      </c>
      <c r="M92">
        <v>68</v>
      </c>
      <c r="N92">
        <v>3.63075773424546</v>
      </c>
      <c r="O92">
        <v>0.301067898478865</v>
      </c>
      <c r="P92">
        <v>0.665897457790503</v>
      </c>
      <c r="R92">
        <v>45.3020134228188</v>
      </c>
      <c r="S92">
        <v>3.36729582998647</v>
      </c>
    </row>
    <row r="93" spans="1:19">
      <c r="A93" s="33">
        <v>2743.3</v>
      </c>
      <c r="B93" s="30">
        <f t="shared" si="2"/>
        <v>7.9169168542609</v>
      </c>
      <c r="C93" s="34">
        <v>30</v>
      </c>
      <c r="D93" s="32">
        <f t="shared" si="3"/>
        <v>3.40119738166216</v>
      </c>
      <c r="M93">
        <v>69</v>
      </c>
      <c r="N93">
        <v>3.61607009646526</v>
      </c>
      <c r="O93">
        <v>0.74063873022433</v>
      </c>
      <c r="P93">
        <v>1.6381336239745</v>
      </c>
      <c r="R93">
        <v>45.9731543624161</v>
      </c>
      <c r="S93">
        <v>3.36729582998647</v>
      </c>
    </row>
    <row r="94" spans="1:19">
      <c r="A94" s="33">
        <v>2817.67</v>
      </c>
      <c r="B94" s="30">
        <f t="shared" si="2"/>
        <v>7.94366558127207</v>
      </c>
      <c r="C94" s="34">
        <v>23</v>
      </c>
      <c r="D94" s="32">
        <f t="shared" si="3"/>
        <v>3.13549421592915</v>
      </c>
      <c r="M94">
        <v>70</v>
      </c>
      <c r="N94">
        <v>3.60580943562971</v>
      </c>
      <c r="O94">
        <v>0.419542255105444</v>
      </c>
      <c r="P94">
        <v>0.92793726106944</v>
      </c>
      <c r="R94">
        <v>46.6442953020134</v>
      </c>
      <c r="S94">
        <v>3.40119738166216</v>
      </c>
    </row>
    <row r="95" spans="1:19">
      <c r="A95" s="33">
        <v>2868.31</v>
      </c>
      <c r="B95" s="30">
        <f t="shared" si="2"/>
        <v>7.9614782851391</v>
      </c>
      <c r="C95" s="34">
        <v>29</v>
      </c>
      <c r="D95" s="32">
        <f t="shared" si="3"/>
        <v>3.36729582998647</v>
      </c>
      <c r="M95">
        <v>71</v>
      </c>
      <c r="N95">
        <v>3.56397167007885</v>
      </c>
      <c r="O95">
        <v>0.327848628031776</v>
      </c>
      <c r="P95">
        <v>0.725130673344736</v>
      </c>
      <c r="R95">
        <v>47.3154362416107</v>
      </c>
      <c r="S95">
        <v>3.40119738166216</v>
      </c>
    </row>
    <row r="96" spans="1:19">
      <c r="A96" s="33">
        <v>2978.08</v>
      </c>
      <c r="B96" s="30">
        <f t="shared" si="2"/>
        <v>7.99903407655002</v>
      </c>
      <c r="C96" s="34">
        <v>50</v>
      </c>
      <c r="D96" s="32">
        <f t="shared" si="3"/>
        <v>3.91202300542815</v>
      </c>
      <c r="M96">
        <v>72</v>
      </c>
      <c r="N96">
        <v>3.53048106982351</v>
      </c>
      <c r="O96">
        <v>0.319666531886548</v>
      </c>
      <c r="P96">
        <v>0.707033635932137</v>
      </c>
      <c r="R96">
        <v>47.9865771812081</v>
      </c>
      <c r="S96">
        <v>3.40119738166216</v>
      </c>
    </row>
    <row r="97" spans="1:19">
      <c r="A97" s="33">
        <v>3051.67</v>
      </c>
      <c r="B97" s="30">
        <f t="shared" si="2"/>
        <v>8.0234442607392</v>
      </c>
      <c r="C97" s="34">
        <v>13.6</v>
      </c>
      <c r="D97" s="32">
        <f t="shared" si="3"/>
        <v>2.61006979274201</v>
      </c>
      <c r="M97">
        <v>73</v>
      </c>
      <c r="N97">
        <v>3.5255553490405</v>
      </c>
      <c r="O97">
        <v>-0.830928168270433</v>
      </c>
      <c r="P97">
        <v>-1.83783444748974</v>
      </c>
      <c r="R97">
        <v>48.6577181208054</v>
      </c>
      <c r="S97">
        <v>3.40119738166216</v>
      </c>
    </row>
    <row r="98" spans="1:19">
      <c r="A98" s="33">
        <v>3262.32</v>
      </c>
      <c r="B98" s="30">
        <f t="shared" si="2"/>
        <v>8.0901938776951</v>
      </c>
      <c r="C98" s="34">
        <v>11</v>
      </c>
      <c r="D98" s="32">
        <f t="shared" si="3"/>
        <v>2.39789527279837</v>
      </c>
      <c r="M98">
        <v>74</v>
      </c>
      <c r="N98">
        <v>3.51695732698122</v>
      </c>
      <c r="O98">
        <v>0.171922127132714</v>
      </c>
      <c r="P98">
        <v>0.380254779649471</v>
      </c>
      <c r="R98">
        <v>49.3288590604027</v>
      </c>
      <c r="S98">
        <v>3.41772668361337</v>
      </c>
    </row>
    <row r="99" spans="1:19">
      <c r="A99" s="33">
        <v>3280.73</v>
      </c>
      <c r="B99" s="30">
        <f t="shared" si="2"/>
        <v>8.09582123759078</v>
      </c>
      <c r="C99" s="34">
        <v>50</v>
      </c>
      <c r="D99" s="32">
        <f t="shared" si="3"/>
        <v>3.91202300542815</v>
      </c>
      <c r="M99">
        <v>75</v>
      </c>
      <c r="N99">
        <v>3.48721245754604</v>
      </c>
      <c r="O99">
        <v>-0.491480183992047</v>
      </c>
      <c r="P99">
        <v>-1.087048492145</v>
      </c>
      <c r="R99">
        <v>50</v>
      </c>
      <c r="S99">
        <v>3.43398720448515</v>
      </c>
    </row>
    <row r="100" spans="1:19">
      <c r="A100" s="33">
        <v>3434.16</v>
      </c>
      <c r="B100" s="30">
        <f t="shared" si="2"/>
        <v>8.14152763326659</v>
      </c>
      <c r="C100" s="34">
        <v>22.45</v>
      </c>
      <c r="D100" s="32">
        <f t="shared" si="3"/>
        <v>3.11129061418826</v>
      </c>
      <c r="M100">
        <v>76</v>
      </c>
      <c r="N100">
        <v>3.4812528719485</v>
      </c>
      <c r="O100">
        <v>-0.427251690270538</v>
      </c>
      <c r="P100">
        <v>-0.944988874022447</v>
      </c>
      <c r="R100">
        <v>50.6711409395973</v>
      </c>
      <c r="S100">
        <v>3.46573590279973</v>
      </c>
    </row>
    <row r="101" spans="1:19">
      <c r="A101" s="33">
        <v>3508.47</v>
      </c>
      <c r="B101" s="30">
        <f t="shared" si="2"/>
        <v>8.16293532399311</v>
      </c>
      <c r="C101" s="34">
        <v>19.6</v>
      </c>
      <c r="D101" s="32">
        <f t="shared" si="3"/>
        <v>2.97552956623647</v>
      </c>
      <c r="M101">
        <v>77</v>
      </c>
      <c r="N101">
        <v>3.48048488816405</v>
      </c>
      <c r="O101">
        <v>0.0458756364521085</v>
      </c>
      <c r="P101">
        <v>0.101467043953625</v>
      </c>
      <c r="R101">
        <v>51.3422818791946</v>
      </c>
      <c r="S101">
        <v>3.52636052461616</v>
      </c>
    </row>
    <row r="102" spans="1:19">
      <c r="A102" s="33">
        <v>3703.08</v>
      </c>
      <c r="B102" s="30">
        <f t="shared" si="2"/>
        <v>8.21692018478503</v>
      </c>
      <c r="C102" s="34">
        <v>30</v>
      </c>
      <c r="D102" s="32">
        <f t="shared" si="3"/>
        <v>3.40119738166216</v>
      </c>
      <c r="M102">
        <v>78</v>
      </c>
      <c r="N102">
        <v>3.46574944704201</v>
      </c>
      <c r="O102">
        <v>-0.133544936866807</v>
      </c>
      <c r="P102">
        <v>-0.29537268639301</v>
      </c>
      <c r="R102">
        <v>52.013422818792</v>
      </c>
      <c r="S102">
        <v>3.58351893845611</v>
      </c>
    </row>
    <row r="103" spans="1:19">
      <c r="A103" s="33">
        <v>4013.56</v>
      </c>
      <c r="B103" s="30">
        <f t="shared" si="2"/>
        <v>8.29743390700517</v>
      </c>
      <c r="C103" s="34">
        <v>8.95</v>
      </c>
      <c r="D103" s="32">
        <f t="shared" si="3"/>
        <v>2.19165353228676</v>
      </c>
      <c r="M103">
        <v>79</v>
      </c>
      <c r="N103">
        <v>3.44020905070095</v>
      </c>
      <c r="O103">
        <v>0.197377109025433</v>
      </c>
      <c r="P103">
        <v>0.436555726432924</v>
      </c>
      <c r="R103">
        <v>52.6845637583893</v>
      </c>
      <c r="S103">
        <v>3.58351893845611</v>
      </c>
    </row>
    <row r="104" spans="1:19">
      <c r="A104" s="33">
        <v>4138.71</v>
      </c>
      <c r="B104" s="30">
        <f t="shared" si="2"/>
        <v>8.3281394240609</v>
      </c>
      <c r="C104" s="34">
        <v>16</v>
      </c>
      <c r="D104" s="32">
        <f t="shared" si="3"/>
        <v>2.77258872223978</v>
      </c>
      <c r="M104">
        <v>80</v>
      </c>
      <c r="N104">
        <v>3.40074254017569</v>
      </c>
      <c r="O104">
        <v>-0.567529196119472</v>
      </c>
      <c r="P104">
        <v>-1.2552525554111</v>
      </c>
      <c r="R104">
        <v>53.3557046979866</v>
      </c>
      <c r="S104">
        <v>3.61091791264422</v>
      </c>
    </row>
    <row r="105" spans="1:19">
      <c r="A105" s="33">
        <v>4235.92</v>
      </c>
      <c r="B105" s="30">
        <f t="shared" si="2"/>
        <v>8.35135582080169</v>
      </c>
      <c r="C105" s="34">
        <v>11</v>
      </c>
      <c r="D105" s="32">
        <f t="shared" si="3"/>
        <v>2.39789527279837</v>
      </c>
      <c r="M105">
        <v>81</v>
      </c>
      <c r="N105">
        <v>3.36377333532085</v>
      </c>
      <c r="O105">
        <v>-0.846076862709863</v>
      </c>
      <c r="P105">
        <v>-1.87134010241684</v>
      </c>
      <c r="R105">
        <v>54.0268456375839</v>
      </c>
      <c r="S105">
        <v>3.63758615972639</v>
      </c>
    </row>
    <row r="106" spans="1:19">
      <c r="A106" s="33">
        <v>4325.38</v>
      </c>
      <c r="B106" s="30">
        <f t="shared" si="2"/>
        <v>8.37225527677808</v>
      </c>
      <c r="C106" s="34">
        <v>10.7</v>
      </c>
      <c r="D106" s="32">
        <f t="shared" si="3"/>
        <v>2.37024374146786</v>
      </c>
      <c r="M106">
        <v>82</v>
      </c>
      <c r="N106">
        <v>3.33601351700379</v>
      </c>
      <c r="O106">
        <v>-0.391574537837346</v>
      </c>
      <c r="P106">
        <v>-0.866078683907526</v>
      </c>
      <c r="R106">
        <v>54.6979865771812</v>
      </c>
      <c r="S106">
        <v>3.66356164612965</v>
      </c>
    </row>
    <row r="107" spans="1:19">
      <c r="A107" s="33">
        <v>4327.17</v>
      </c>
      <c r="B107" s="30">
        <f t="shared" si="2"/>
        <v>8.37266902764356</v>
      </c>
      <c r="C107" s="34">
        <v>41</v>
      </c>
      <c r="D107" s="32">
        <f t="shared" si="3"/>
        <v>3.71357206670431</v>
      </c>
      <c r="M107">
        <v>83</v>
      </c>
      <c r="N107">
        <v>3.32975265411644</v>
      </c>
      <c r="O107">
        <v>0.0879740294969258</v>
      </c>
      <c r="P107">
        <v>0.194579637648423</v>
      </c>
      <c r="R107">
        <v>55.3691275167785</v>
      </c>
      <c r="S107">
        <v>3.68887945411394</v>
      </c>
    </row>
    <row r="108" spans="1:19">
      <c r="A108" s="33">
        <v>4359.61</v>
      </c>
      <c r="B108" s="30">
        <f t="shared" si="2"/>
        <v>8.38013788280095</v>
      </c>
      <c r="C108" s="34">
        <v>60</v>
      </c>
      <c r="D108" s="32">
        <f t="shared" si="3"/>
        <v>4.0943445622221</v>
      </c>
      <c r="M108">
        <v>84</v>
      </c>
      <c r="N108">
        <v>3.294966337657</v>
      </c>
      <c r="O108">
        <v>-0.0760905127887956</v>
      </c>
      <c r="P108">
        <v>-0.168295853805854</v>
      </c>
      <c r="R108">
        <v>56.0402684563758</v>
      </c>
      <c r="S108">
        <v>3.71357206670431</v>
      </c>
    </row>
    <row r="109" spans="1:19">
      <c r="A109" s="33">
        <v>4362.49</v>
      </c>
      <c r="B109" s="30">
        <f t="shared" si="2"/>
        <v>8.38079827424444</v>
      </c>
      <c r="C109" s="34">
        <v>7.7</v>
      </c>
      <c r="D109" s="32">
        <f t="shared" si="3"/>
        <v>2.04122032885964</v>
      </c>
      <c r="M109">
        <v>85</v>
      </c>
      <c r="N109">
        <v>3.26210447952393</v>
      </c>
      <c r="O109">
        <v>-0.344333747439656</v>
      </c>
      <c r="P109">
        <v>-0.761592212952723</v>
      </c>
      <c r="R109">
        <v>56.7114093959732</v>
      </c>
      <c r="S109">
        <v>3.73766961828337</v>
      </c>
    </row>
    <row r="110" spans="1:19">
      <c r="A110" s="33">
        <v>4735.89</v>
      </c>
      <c r="B110" s="30">
        <f t="shared" si="2"/>
        <v>8.46292494994275</v>
      </c>
      <c r="C110" s="34">
        <v>11.1</v>
      </c>
      <c r="D110" s="32">
        <f t="shared" si="3"/>
        <v>2.40694510831829</v>
      </c>
      <c r="M110">
        <v>86</v>
      </c>
      <c r="N110">
        <v>3.23832145143412</v>
      </c>
      <c r="O110">
        <v>-0.342409513162345</v>
      </c>
      <c r="P110">
        <v>-0.757336220467542</v>
      </c>
      <c r="R110">
        <v>57.3825503355705</v>
      </c>
      <c r="S110">
        <v>3.76120011569356</v>
      </c>
    </row>
    <row r="111" spans="1:19">
      <c r="A111" s="33">
        <v>5483.44</v>
      </c>
      <c r="B111" s="30">
        <f t="shared" si="2"/>
        <v>8.60948792022374</v>
      </c>
      <c r="C111" s="34">
        <v>15</v>
      </c>
      <c r="D111" s="32">
        <f t="shared" si="3"/>
        <v>2.70805020110221</v>
      </c>
      <c r="M111">
        <v>87</v>
      </c>
      <c r="N111">
        <v>3.2110934237552</v>
      </c>
      <c r="O111">
        <v>0.550106691938362</v>
      </c>
      <c r="P111">
        <v>1.21671772223505</v>
      </c>
      <c r="R111">
        <v>58.0536912751678</v>
      </c>
      <c r="S111">
        <v>3.76120011569356</v>
      </c>
    </row>
    <row r="112" spans="1:19">
      <c r="A112" s="33">
        <v>5601.56</v>
      </c>
      <c r="B112" s="30">
        <f t="shared" si="2"/>
        <v>8.630800409358</v>
      </c>
      <c r="C112" s="34">
        <v>19.6</v>
      </c>
      <c r="D112" s="32">
        <f t="shared" si="3"/>
        <v>2.97552956623647</v>
      </c>
      <c r="M112">
        <v>88</v>
      </c>
      <c r="N112">
        <v>3.16377101909119</v>
      </c>
      <c r="O112">
        <v>-0.119248581367772</v>
      </c>
      <c r="P112">
        <v>-0.263752221937729</v>
      </c>
      <c r="R112">
        <v>58.7248322147651</v>
      </c>
      <c r="S112">
        <v>3.82864139648909</v>
      </c>
    </row>
    <row r="113" spans="1:19">
      <c r="A113" s="33">
        <v>6673.6</v>
      </c>
      <c r="B113" s="30">
        <f t="shared" si="2"/>
        <v>8.80591472344268</v>
      </c>
      <c r="C113" s="34">
        <v>14</v>
      </c>
      <c r="D113" s="32">
        <f t="shared" si="3"/>
        <v>2.63905732961526</v>
      </c>
      <c r="M113">
        <v>89</v>
      </c>
      <c r="N113">
        <v>3.15051021027426</v>
      </c>
      <c r="O113">
        <v>-0.562746175046556</v>
      </c>
      <c r="P113">
        <v>-1.24467354121163</v>
      </c>
      <c r="R113">
        <v>59.3959731543624</v>
      </c>
      <c r="S113">
        <v>3.85014760171006</v>
      </c>
    </row>
    <row r="114" spans="1:19">
      <c r="A114" s="33">
        <v>6874.87</v>
      </c>
      <c r="B114" s="30">
        <f t="shared" si="2"/>
        <v>8.83562801326508</v>
      </c>
      <c r="C114" s="34">
        <v>27</v>
      </c>
      <c r="D114" s="32">
        <f t="shared" si="3"/>
        <v>3.29583686600433</v>
      </c>
      <c r="M114">
        <v>90</v>
      </c>
      <c r="N114">
        <v>3.14777552540266</v>
      </c>
      <c r="O114">
        <v>0.702372076307402</v>
      </c>
      <c r="P114">
        <v>1.55349601335517</v>
      </c>
      <c r="R114">
        <v>60.0671140939597</v>
      </c>
      <c r="S114">
        <v>3.85014760171006</v>
      </c>
    </row>
    <row r="115" spans="1:19">
      <c r="A115" s="33">
        <v>8083.87</v>
      </c>
      <c r="B115" s="30">
        <f t="shared" si="2"/>
        <v>8.99762599724626</v>
      </c>
      <c r="C115" s="34">
        <v>22.2</v>
      </c>
      <c r="D115" s="32">
        <f t="shared" si="3"/>
        <v>3.10009228887823</v>
      </c>
      <c r="M115">
        <v>91</v>
      </c>
      <c r="N115">
        <v>3.14666317920144</v>
      </c>
      <c r="O115">
        <v>0.43685575925467</v>
      </c>
      <c r="P115">
        <v>0.96623100961143</v>
      </c>
      <c r="R115">
        <v>60.7382550335571</v>
      </c>
      <c r="S115">
        <v>3.89182029811063</v>
      </c>
    </row>
    <row r="116" spans="1:19">
      <c r="A116" s="33">
        <v>8661.8</v>
      </c>
      <c r="B116" s="30">
        <f t="shared" si="2"/>
        <v>9.0666778321522</v>
      </c>
      <c r="C116" s="34">
        <v>8.2</v>
      </c>
      <c r="D116" s="32">
        <f t="shared" si="3"/>
        <v>2.10413415427021</v>
      </c>
      <c r="M116">
        <v>92</v>
      </c>
      <c r="N116">
        <v>3.14006255211649</v>
      </c>
      <c r="O116">
        <v>0.261134829545663</v>
      </c>
      <c r="P116">
        <v>0.577574095456811</v>
      </c>
      <c r="R116">
        <v>61.4093959731544</v>
      </c>
      <c r="S116">
        <v>3.91202300542815</v>
      </c>
    </row>
    <row r="117" spans="1:19">
      <c r="A117" s="33">
        <v>9083.62</v>
      </c>
      <c r="B117" s="30">
        <f t="shared" si="2"/>
        <v>9.11422807055831</v>
      </c>
      <c r="C117" s="34">
        <v>14</v>
      </c>
      <c r="D117" s="32">
        <f t="shared" si="3"/>
        <v>2.63905732961526</v>
      </c>
      <c r="M117">
        <v>93</v>
      </c>
      <c r="N117">
        <v>3.12383183428075</v>
      </c>
      <c r="O117">
        <v>0.0116623816483976</v>
      </c>
      <c r="P117">
        <v>0.0257946806374502</v>
      </c>
      <c r="R117">
        <v>62.0805369127517</v>
      </c>
      <c r="S117">
        <v>3.91202300542815</v>
      </c>
    </row>
    <row r="118" spans="1:19">
      <c r="A118" s="33">
        <v>9636.16</v>
      </c>
      <c r="B118" s="30">
        <f t="shared" si="2"/>
        <v>9.17327796799708</v>
      </c>
      <c r="C118" s="34">
        <v>5.5</v>
      </c>
      <c r="D118" s="32">
        <f t="shared" si="3"/>
        <v>1.70474809223843</v>
      </c>
      <c r="M118">
        <v>94</v>
      </c>
      <c r="N118">
        <v>3.11302335841434</v>
      </c>
      <c r="O118">
        <v>0.254272471572131</v>
      </c>
      <c r="P118">
        <v>0.562396035118557</v>
      </c>
      <c r="R118">
        <v>62.751677852349</v>
      </c>
      <c r="S118">
        <v>3.93182563272433</v>
      </c>
    </row>
    <row r="119" spans="1:19">
      <c r="A119" s="29">
        <v>10142.2</v>
      </c>
      <c r="B119" s="30">
        <f t="shared" si="2"/>
        <v>9.22446021613686</v>
      </c>
      <c r="C119" s="31">
        <v>6</v>
      </c>
      <c r="D119" s="32">
        <f t="shared" si="3"/>
        <v>1.79175946922805</v>
      </c>
      <c r="M119">
        <v>95</v>
      </c>
      <c r="N119">
        <v>3.09023507943441</v>
      </c>
      <c r="O119">
        <v>0.82178792599374</v>
      </c>
      <c r="P119">
        <v>1.81761819684863</v>
      </c>
      <c r="R119">
        <v>63.4228187919463</v>
      </c>
      <c r="S119">
        <v>4.00733318523247</v>
      </c>
    </row>
    <row r="120" spans="1:19">
      <c r="A120" s="33">
        <v>10426.63</v>
      </c>
      <c r="B120" s="30">
        <f t="shared" si="2"/>
        <v>9.25211838936091</v>
      </c>
      <c r="C120" s="34">
        <v>7.4</v>
      </c>
      <c r="D120" s="32">
        <f t="shared" si="3"/>
        <v>2.00148000021012</v>
      </c>
      <c r="M120">
        <v>96</v>
      </c>
      <c r="N120">
        <v>3.07542335356321</v>
      </c>
      <c r="O120">
        <v>-0.465353560821203</v>
      </c>
      <c r="P120">
        <v>-1.02926201926623</v>
      </c>
      <c r="R120">
        <v>64.0939597315436</v>
      </c>
      <c r="S120">
        <v>4.02535169073515</v>
      </c>
    </row>
    <row r="121" spans="1:19">
      <c r="A121" s="33">
        <v>12399.28</v>
      </c>
      <c r="B121" s="30">
        <f t="shared" si="2"/>
        <v>9.42539368539119</v>
      </c>
      <c r="C121" s="34">
        <v>19</v>
      </c>
      <c r="D121" s="32">
        <f t="shared" si="3"/>
        <v>2.94443897916644</v>
      </c>
      <c r="M121">
        <v>97</v>
      </c>
      <c r="N121">
        <v>3.03492070840919</v>
      </c>
      <c r="O121">
        <v>-0.637025435610821</v>
      </c>
      <c r="P121">
        <v>-1.40896329454039</v>
      </c>
      <c r="R121">
        <v>64.7651006711409</v>
      </c>
      <c r="S121">
        <v>4.02535169073515</v>
      </c>
    </row>
    <row r="122" spans="1:19">
      <c r="A122" s="33">
        <v>13889.67</v>
      </c>
      <c r="B122" s="30">
        <f t="shared" si="2"/>
        <v>9.53890067736681</v>
      </c>
      <c r="C122" s="34">
        <v>13</v>
      </c>
      <c r="D122" s="32">
        <f t="shared" si="3"/>
        <v>2.56494935746154</v>
      </c>
      <c r="M122">
        <v>98</v>
      </c>
      <c r="N122">
        <v>3.03150611261969</v>
      </c>
      <c r="O122">
        <v>0.880516892808459</v>
      </c>
      <c r="P122">
        <v>1.94751404392557</v>
      </c>
      <c r="R122">
        <v>65.4362416107382</v>
      </c>
      <c r="S122">
        <v>4.0943445622221</v>
      </c>
    </row>
    <row r="123" spans="1:19">
      <c r="A123" s="33">
        <v>14096.87</v>
      </c>
      <c r="B123" s="30">
        <f t="shared" si="2"/>
        <v>9.55370806590816</v>
      </c>
      <c r="C123" s="34">
        <v>5.6</v>
      </c>
      <c r="D123" s="32">
        <f t="shared" si="3"/>
        <v>1.7227665977411</v>
      </c>
      <c r="M123">
        <v>99</v>
      </c>
      <c r="N123">
        <v>3.00377217181596</v>
      </c>
      <c r="O123">
        <v>0.107518442372302</v>
      </c>
      <c r="P123">
        <v>0.237807676617296</v>
      </c>
      <c r="R123">
        <v>66.1073825503356</v>
      </c>
      <c r="S123">
        <v>4.0943445622221</v>
      </c>
    </row>
    <row r="124" spans="1:19">
      <c r="A124" s="33">
        <v>16026.27</v>
      </c>
      <c r="B124" s="30">
        <f t="shared" si="2"/>
        <v>9.68198452981871</v>
      </c>
      <c r="C124" s="34">
        <v>6.7</v>
      </c>
      <c r="D124" s="32">
        <f t="shared" si="3"/>
        <v>1.90210752639692</v>
      </c>
      <c r="M124">
        <v>100</v>
      </c>
      <c r="N124">
        <v>2.99078231298822</v>
      </c>
      <c r="O124">
        <v>-0.0152527467517451</v>
      </c>
      <c r="P124">
        <v>-0.0337357962693006</v>
      </c>
      <c r="R124">
        <v>66.7785234899329</v>
      </c>
      <c r="S124">
        <v>4.11087386417331</v>
      </c>
    </row>
    <row r="125" spans="1:19">
      <c r="A125" s="33">
        <v>16645.24</v>
      </c>
      <c r="B125" s="30">
        <f t="shared" si="2"/>
        <v>9.71987956864954</v>
      </c>
      <c r="C125" s="34">
        <v>6.8</v>
      </c>
      <c r="D125" s="32">
        <f t="shared" si="3"/>
        <v>1.91692261218206</v>
      </c>
      <c r="M125">
        <v>101</v>
      </c>
      <c r="N125">
        <v>2.95802512635464</v>
      </c>
      <c r="O125">
        <v>0.443172255307511</v>
      </c>
      <c r="P125">
        <v>0.980201740748765</v>
      </c>
      <c r="R125">
        <v>67.4496644295302</v>
      </c>
      <c r="S125">
        <v>4.12713438504509</v>
      </c>
    </row>
    <row r="126" spans="1:19">
      <c r="A126" s="33">
        <v>16818.23</v>
      </c>
      <c r="B126" s="30">
        <f t="shared" si="2"/>
        <v>9.73021869612285</v>
      </c>
      <c r="C126" s="34">
        <v>5.6</v>
      </c>
      <c r="D126" s="32">
        <f t="shared" si="3"/>
        <v>1.7227665977411</v>
      </c>
      <c r="M126">
        <v>102</v>
      </c>
      <c r="N126">
        <v>2.90917063295334</v>
      </c>
      <c r="O126">
        <v>-0.717517100666577</v>
      </c>
      <c r="P126">
        <v>-1.58699355085387</v>
      </c>
      <c r="R126">
        <v>68.1208053691275</v>
      </c>
      <c r="S126">
        <v>4.14313472639153</v>
      </c>
    </row>
    <row r="127" spans="1:19">
      <c r="A127" s="33">
        <v>17015.49</v>
      </c>
      <c r="B127" s="30">
        <f t="shared" si="2"/>
        <v>9.74187938463965</v>
      </c>
      <c r="C127" s="34">
        <v>9.33</v>
      </c>
      <c r="D127" s="32">
        <f t="shared" si="3"/>
        <v>2.23323501485925</v>
      </c>
      <c r="M127">
        <v>103</v>
      </c>
      <c r="N127">
        <v>2.89053899552536</v>
      </c>
      <c r="O127">
        <v>-0.117950273285583</v>
      </c>
      <c r="P127">
        <v>-0.260880643613616</v>
      </c>
      <c r="R127">
        <v>68.7919463087248</v>
      </c>
      <c r="S127">
        <v>4.17438726989564</v>
      </c>
    </row>
    <row r="128" spans="1:19">
      <c r="A128" s="33">
        <v>17140.57</v>
      </c>
      <c r="B128" s="30">
        <f t="shared" si="2"/>
        <v>9.74920344714141</v>
      </c>
      <c r="C128" s="34">
        <v>5.7</v>
      </c>
      <c r="D128" s="32">
        <f t="shared" si="3"/>
        <v>1.7404661748405</v>
      </c>
      <c r="M128">
        <v>104</v>
      </c>
      <c r="N128">
        <v>2.87645164159241</v>
      </c>
      <c r="O128">
        <v>-0.478556368794036</v>
      </c>
      <c r="P128">
        <v>-1.05846379172097</v>
      </c>
      <c r="R128">
        <v>69.4630872483222</v>
      </c>
      <c r="S128">
        <v>4.20469261939097</v>
      </c>
    </row>
    <row r="129" spans="1:19">
      <c r="A129" s="33">
        <v>17695.5</v>
      </c>
      <c r="B129" s="30">
        <f t="shared" si="2"/>
        <v>9.78106564895001</v>
      </c>
      <c r="C129" s="34">
        <v>10</v>
      </c>
      <c r="D129" s="32">
        <f t="shared" si="3"/>
        <v>2.30258509299405</v>
      </c>
      <c r="M129">
        <v>105</v>
      </c>
      <c r="N129">
        <v>2.86377017182633</v>
      </c>
      <c r="O129">
        <v>-0.493526430358467</v>
      </c>
      <c r="P129">
        <v>-1.09157434913705</v>
      </c>
      <c r="R129">
        <v>70.1342281879195</v>
      </c>
      <c r="S129">
        <v>4.20469261939097</v>
      </c>
    </row>
    <row r="130" spans="1:19">
      <c r="A130" s="33">
        <v>19000.97</v>
      </c>
      <c r="B130" s="30">
        <f t="shared" si="2"/>
        <v>9.85224530947701</v>
      </c>
      <c r="C130" s="34">
        <v>6.3</v>
      </c>
      <c r="D130" s="32">
        <f t="shared" si="3"/>
        <v>1.84054963339749</v>
      </c>
      <c r="M130">
        <v>106</v>
      </c>
      <c r="N130">
        <v>2.86351911413865</v>
      </c>
      <c r="O130">
        <v>0.850052952565662</v>
      </c>
      <c r="P130">
        <v>1.88013435826511</v>
      </c>
      <c r="R130">
        <v>70.8053691275168</v>
      </c>
      <c r="S130">
        <v>4.21656219494635</v>
      </c>
    </row>
    <row r="131" spans="1:19">
      <c r="A131" s="33">
        <v>19039.96</v>
      </c>
      <c r="B131" s="30">
        <f t="shared" ref="B131:B150" si="4">LN(A131)</f>
        <v>9.85429520750281</v>
      </c>
      <c r="C131" s="34">
        <v>6.2</v>
      </c>
      <c r="D131" s="32">
        <f t="shared" ref="D131:D150" si="5">LN(C131)</f>
        <v>1.82454929205105</v>
      </c>
      <c r="M131">
        <v>107</v>
      </c>
      <c r="N131">
        <v>2.85898712723082</v>
      </c>
      <c r="O131">
        <v>1.23535743499128</v>
      </c>
      <c r="P131">
        <v>2.73234502774808</v>
      </c>
      <c r="R131">
        <v>71.4765100671141</v>
      </c>
      <c r="S131">
        <v>4.29045944114839</v>
      </c>
    </row>
    <row r="132" spans="1:19">
      <c r="A132" s="33">
        <v>19349.99</v>
      </c>
      <c r="B132" s="30">
        <f t="shared" si="4"/>
        <v>9.87044718166193</v>
      </c>
      <c r="C132" s="34">
        <v>6.1</v>
      </c>
      <c r="D132" s="32">
        <f t="shared" si="5"/>
        <v>1.80828877117927</v>
      </c>
      <c r="M132">
        <v>108</v>
      </c>
      <c r="N132">
        <v>2.85858641181823</v>
      </c>
      <c r="O132">
        <v>-0.817366082958592</v>
      </c>
      <c r="P132">
        <v>-1.80783803081057</v>
      </c>
      <c r="R132">
        <v>72.1476510067114</v>
      </c>
      <c r="S132">
        <v>4.29045944114839</v>
      </c>
    </row>
    <row r="133" spans="1:19">
      <c r="A133" s="29">
        <v>19522.11</v>
      </c>
      <c r="B133" s="30">
        <f t="shared" si="4"/>
        <v>9.87930294838761</v>
      </c>
      <c r="C133" s="31">
        <v>5.7</v>
      </c>
      <c r="D133" s="32">
        <f t="shared" si="5"/>
        <v>1.7404661748405</v>
      </c>
      <c r="M133">
        <v>109</v>
      </c>
      <c r="N133">
        <v>2.80875320295225</v>
      </c>
      <c r="O133">
        <v>-0.401808094633961</v>
      </c>
      <c r="P133">
        <v>-0.888713111189382</v>
      </c>
      <c r="R133">
        <v>72.8187919463087</v>
      </c>
      <c r="S133">
        <v>4.30406509320417</v>
      </c>
    </row>
    <row r="134" spans="1:19">
      <c r="A134" s="29">
        <v>23463.75</v>
      </c>
      <c r="B134" s="30">
        <f t="shared" si="4"/>
        <v>10.0632119559807</v>
      </c>
      <c r="C134" s="31">
        <v>4.6</v>
      </c>
      <c r="D134" s="32">
        <f t="shared" si="5"/>
        <v>1.52605630349505</v>
      </c>
      <c r="M134">
        <v>110</v>
      </c>
      <c r="N134">
        <v>2.71982103751479</v>
      </c>
      <c r="O134">
        <v>-0.0117708364125799</v>
      </c>
      <c r="P134">
        <v>-0.0260345592565894</v>
      </c>
      <c r="R134">
        <v>73.489932885906</v>
      </c>
      <c r="S134">
        <v>4.30406509320417</v>
      </c>
    </row>
    <row r="135" spans="1:19">
      <c r="A135" s="33">
        <v>24560.86</v>
      </c>
      <c r="B135" s="30">
        <f t="shared" si="4"/>
        <v>10.1089093979347</v>
      </c>
      <c r="C135" s="34">
        <v>3.9</v>
      </c>
      <c r="D135" s="32">
        <f t="shared" si="5"/>
        <v>1.3609765531356</v>
      </c>
      <c r="M135">
        <v>111</v>
      </c>
      <c r="N135">
        <v>2.70688894555501</v>
      </c>
      <c r="O135">
        <v>0.268640620681458</v>
      </c>
      <c r="P135">
        <v>0.594175291603212</v>
      </c>
      <c r="R135">
        <v>74.1610738255034</v>
      </c>
      <c r="S135">
        <v>4.31748811353631</v>
      </c>
    </row>
    <row r="136" spans="1:19">
      <c r="A136" s="33">
        <v>25156.23</v>
      </c>
      <c r="B136" s="30">
        <f t="shared" si="4"/>
        <v>10.1328608585696</v>
      </c>
      <c r="C136" s="34">
        <v>4</v>
      </c>
      <c r="D136" s="32">
        <f t="shared" si="5"/>
        <v>1.38629436111989</v>
      </c>
      <c r="M136">
        <v>112</v>
      </c>
      <c r="N136">
        <v>2.60063226202308</v>
      </c>
      <c r="O136">
        <v>0.0384250675921769</v>
      </c>
      <c r="P136">
        <v>0.084987987607902</v>
      </c>
      <c r="R136">
        <v>74.8322147651007</v>
      </c>
      <c r="S136">
        <v>4.31748811353631</v>
      </c>
    </row>
    <row r="137" spans="1:19">
      <c r="A137" s="33">
        <v>25571.66</v>
      </c>
      <c r="B137" s="30">
        <f t="shared" si="4"/>
        <v>10.149239986006</v>
      </c>
      <c r="C137" s="34">
        <v>5.5</v>
      </c>
      <c r="D137" s="32">
        <f t="shared" si="5"/>
        <v>1.70474809223843</v>
      </c>
      <c r="M137">
        <v>113</v>
      </c>
      <c r="N137">
        <v>2.58260269288218</v>
      </c>
      <c r="O137">
        <v>0.71323417312215</v>
      </c>
      <c r="P137">
        <v>1.57752063601259</v>
      </c>
      <c r="R137">
        <v>75.503355704698</v>
      </c>
      <c r="S137">
        <v>4.35670882668959</v>
      </c>
    </row>
    <row r="138" spans="1:19">
      <c r="A138" s="33">
        <v>26021.76</v>
      </c>
      <c r="B138" s="30">
        <f t="shared" si="4"/>
        <v>10.1666883900557</v>
      </c>
      <c r="C138" s="34">
        <v>4</v>
      </c>
      <c r="D138" s="32">
        <f t="shared" si="5"/>
        <v>1.38629436111989</v>
      </c>
      <c r="M138">
        <v>114</v>
      </c>
      <c r="N138">
        <v>2.48430479755208</v>
      </c>
      <c r="O138">
        <v>0.615787491326157</v>
      </c>
      <c r="P138">
        <v>1.36198952822619</v>
      </c>
      <c r="R138">
        <v>76.1744966442953</v>
      </c>
      <c r="S138">
        <v>4.36944785246702</v>
      </c>
    </row>
    <row r="139" spans="1:19">
      <c r="A139" s="33">
        <v>26026.32</v>
      </c>
      <c r="B139" s="30">
        <f t="shared" si="4"/>
        <v>10.166863612658</v>
      </c>
      <c r="C139" s="34">
        <v>7.5</v>
      </c>
      <c r="D139" s="32">
        <f t="shared" si="5"/>
        <v>2.01490302054226</v>
      </c>
      <c r="M139">
        <v>115</v>
      </c>
      <c r="N139">
        <v>2.44240520180943</v>
      </c>
      <c r="O139">
        <v>-0.338271047539219</v>
      </c>
      <c r="P139">
        <v>-0.748182824334922</v>
      </c>
      <c r="R139">
        <v>76.8456375838926</v>
      </c>
      <c r="S139">
        <v>4.39444915467244</v>
      </c>
    </row>
    <row r="140" spans="1:19">
      <c r="A140" s="33">
        <v>26214.64</v>
      </c>
      <c r="B140" s="30">
        <f t="shared" si="4"/>
        <v>10.1740733123165</v>
      </c>
      <c r="C140" s="34">
        <v>6.1</v>
      </c>
      <c r="D140" s="32">
        <f t="shared" si="5"/>
        <v>1.80828877117927</v>
      </c>
      <c r="M140">
        <v>116</v>
      </c>
      <c r="N140">
        <v>2.41355244547939</v>
      </c>
      <c r="O140">
        <v>0.225504884135864</v>
      </c>
      <c r="P140">
        <v>0.498768317127491</v>
      </c>
      <c r="R140">
        <v>77.5167785234899</v>
      </c>
      <c r="S140">
        <v>4.39444915467244</v>
      </c>
    </row>
    <row r="141" spans="1:19">
      <c r="A141" s="33">
        <v>26436.88</v>
      </c>
      <c r="B141" s="30">
        <f t="shared" si="4"/>
        <v>10.182515283977</v>
      </c>
      <c r="C141" s="34">
        <v>4.9</v>
      </c>
      <c r="D141" s="32">
        <f t="shared" si="5"/>
        <v>1.58923520511658</v>
      </c>
      <c r="M141">
        <v>117</v>
      </c>
      <c r="N141">
        <v>2.37772187219051</v>
      </c>
      <c r="O141">
        <v>-0.672973779952087</v>
      </c>
      <c r="P141">
        <v>-1.48847330284607</v>
      </c>
      <c r="R141">
        <v>78.1879194630873</v>
      </c>
      <c r="S141">
        <v>4.4188406077966</v>
      </c>
    </row>
    <row r="142" spans="1:19">
      <c r="A142" s="33">
        <v>26570.64</v>
      </c>
      <c r="B142" s="30">
        <f t="shared" si="4"/>
        <v>10.1875621257803</v>
      </c>
      <c r="C142" s="34">
        <v>6.1</v>
      </c>
      <c r="D142" s="32">
        <f t="shared" si="5"/>
        <v>1.80828877117927</v>
      </c>
      <c r="M142">
        <v>118</v>
      </c>
      <c r="N142">
        <v>2.34666526798617</v>
      </c>
      <c r="O142">
        <v>-0.554905798758119</v>
      </c>
      <c r="P142">
        <v>-1.22733231464789</v>
      </c>
      <c r="R142">
        <v>78.8590604026846</v>
      </c>
      <c r="S142">
        <v>4.43081679884331</v>
      </c>
    </row>
    <row r="143" spans="1:19">
      <c r="A143" s="33">
        <v>29015.14</v>
      </c>
      <c r="B143" s="30">
        <f t="shared" si="4"/>
        <v>10.2755730417035</v>
      </c>
      <c r="C143" s="34">
        <v>5.4</v>
      </c>
      <c r="D143" s="32">
        <f t="shared" si="5"/>
        <v>1.68639895357023</v>
      </c>
      <c r="M143">
        <v>119</v>
      </c>
      <c r="N143">
        <v>2.32988271211859</v>
      </c>
      <c r="O143">
        <v>-0.32840271190847</v>
      </c>
      <c r="P143">
        <v>-0.726356187744504</v>
      </c>
      <c r="R143">
        <v>79.5302013422819</v>
      </c>
      <c r="S143">
        <v>4.44265125649032</v>
      </c>
    </row>
    <row r="144" spans="1:19">
      <c r="A144" s="33">
        <v>29607.13</v>
      </c>
      <c r="B144" s="30">
        <f t="shared" si="4"/>
        <v>10.295770489684</v>
      </c>
      <c r="C144" s="34">
        <v>5.3</v>
      </c>
      <c r="D144" s="32">
        <f t="shared" si="5"/>
        <v>1.66770682055808</v>
      </c>
      <c r="M144">
        <v>120</v>
      </c>
      <c r="N144">
        <v>2.22474191657354</v>
      </c>
      <c r="O144">
        <v>0.719697062592904</v>
      </c>
      <c r="P144">
        <v>1.59181515791379</v>
      </c>
      <c r="R144">
        <v>80.2013422818792</v>
      </c>
      <c r="S144">
        <v>4.47733681447821</v>
      </c>
    </row>
    <row r="145" spans="1:19">
      <c r="A145" s="33">
        <v>32973.3</v>
      </c>
      <c r="B145" s="30">
        <f t="shared" si="4"/>
        <v>10.4034534220488</v>
      </c>
      <c r="C145" s="34">
        <v>5.3</v>
      </c>
      <c r="D145" s="32">
        <f t="shared" si="5"/>
        <v>1.66770682055808</v>
      </c>
      <c r="M145">
        <v>121</v>
      </c>
      <c r="N145">
        <v>2.15586761244793</v>
      </c>
      <c r="O145">
        <v>0.409081745013603</v>
      </c>
      <c r="P145">
        <v>0.904800861896554</v>
      </c>
      <c r="R145">
        <v>80.8724832214765</v>
      </c>
      <c r="S145">
        <v>4.49980967033027</v>
      </c>
    </row>
    <row r="146" spans="1:19">
      <c r="A146" s="29">
        <v>33692.07</v>
      </c>
      <c r="B146" s="30">
        <f t="shared" si="4"/>
        <v>10.4250177770776</v>
      </c>
      <c r="C146" s="31">
        <v>4.1</v>
      </c>
      <c r="D146" s="32">
        <f t="shared" si="5"/>
        <v>1.41098697371026</v>
      </c>
      <c r="M146">
        <v>122</v>
      </c>
      <c r="N146">
        <v>2.14688271588824</v>
      </c>
      <c r="O146">
        <v>-0.424116118147137</v>
      </c>
      <c r="P146">
        <v>-0.938053662675636</v>
      </c>
      <c r="R146">
        <v>81.5436241610738</v>
      </c>
      <c r="S146">
        <v>4.49980967033027</v>
      </c>
    </row>
    <row r="147" spans="1:19">
      <c r="A147" s="33">
        <v>40625.64</v>
      </c>
      <c r="B147" s="30">
        <f t="shared" si="4"/>
        <v>10.6121546733541</v>
      </c>
      <c r="C147" s="34">
        <v>5.5</v>
      </c>
      <c r="D147" s="32">
        <f t="shared" si="5"/>
        <v>1.70474809223843</v>
      </c>
      <c r="M147">
        <v>123</v>
      </c>
      <c r="N147">
        <v>2.06904652241894</v>
      </c>
      <c r="O147">
        <v>-0.166938996022024</v>
      </c>
      <c r="P147">
        <v>-0.369233165072791</v>
      </c>
      <c r="R147">
        <v>82.2147651006711</v>
      </c>
      <c r="S147">
        <v>4.51085950651685</v>
      </c>
    </row>
    <row r="148" spans="1:19">
      <c r="A148" s="33">
        <v>40837.58</v>
      </c>
      <c r="B148" s="30">
        <f t="shared" si="4"/>
        <v>10.6173580148912</v>
      </c>
      <c r="C148" s="34">
        <v>14.8</v>
      </c>
      <c r="D148" s="32">
        <f t="shared" si="5"/>
        <v>2.69462718077007</v>
      </c>
      <c r="M148">
        <v>124</v>
      </c>
      <c r="N148">
        <v>2.04605239330092</v>
      </c>
      <c r="O148">
        <v>-0.129129781118855</v>
      </c>
      <c r="P148">
        <v>-0.285607311196368</v>
      </c>
      <c r="R148">
        <v>82.8859060402685</v>
      </c>
      <c r="S148">
        <v>4.52178857704904</v>
      </c>
    </row>
    <row r="149" spans="1:19">
      <c r="A149" s="33">
        <v>40846.1</v>
      </c>
      <c r="B149" s="30">
        <f t="shared" si="4"/>
        <v>10.6175666244943</v>
      </c>
      <c r="C149" s="34">
        <v>4.3</v>
      </c>
      <c r="D149" s="32">
        <f t="shared" si="5"/>
        <v>1.45861502269952</v>
      </c>
      <c r="M149">
        <v>125</v>
      </c>
      <c r="N149">
        <v>2.03977876911622</v>
      </c>
      <c r="O149">
        <v>-0.317012171375119</v>
      </c>
      <c r="P149">
        <v>-0.701162761204042</v>
      </c>
      <c r="R149">
        <v>83.5570469798658</v>
      </c>
      <c r="S149">
        <v>4.55387689160054</v>
      </c>
    </row>
    <row r="150" ht="15.15" spans="1:19">
      <c r="A150" s="35">
        <v>41935.2</v>
      </c>
      <c r="B150" s="30">
        <f t="shared" si="4"/>
        <v>10.6438808486929</v>
      </c>
      <c r="C150" s="36">
        <v>5</v>
      </c>
      <c r="D150" s="32">
        <f t="shared" si="5"/>
        <v>1.6094379124341</v>
      </c>
      <c r="M150">
        <v>126</v>
      </c>
      <c r="N150">
        <v>2.03270324193291</v>
      </c>
      <c r="O150">
        <v>0.200531772926347</v>
      </c>
      <c r="P150">
        <v>0.443533164686607</v>
      </c>
      <c r="R150">
        <v>84.2281879194631</v>
      </c>
      <c r="S150">
        <v>4.55387689160054</v>
      </c>
    </row>
    <row r="151" spans="13:19">
      <c r="M151">
        <v>127</v>
      </c>
      <c r="N151">
        <v>2.02825911299071</v>
      </c>
      <c r="O151">
        <v>-0.287792938150202</v>
      </c>
      <c r="P151">
        <v>-0.636536099838398</v>
      </c>
      <c r="R151">
        <v>84.8993288590604</v>
      </c>
      <c r="S151">
        <v>4.56434819146784</v>
      </c>
    </row>
    <row r="152" spans="13:19">
      <c r="M152">
        <v>128</v>
      </c>
      <c r="N152">
        <v>2.00892561697182</v>
      </c>
      <c r="O152">
        <v>0.293659476022229</v>
      </c>
      <c r="P152">
        <v>0.649511620226827</v>
      </c>
      <c r="R152">
        <v>85.5704697986577</v>
      </c>
      <c r="S152">
        <v>4.61512051684126</v>
      </c>
    </row>
    <row r="153" spans="13:19">
      <c r="M153">
        <v>129</v>
      </c>
      <c r="N153">
        <v>1.96573488923456</v>
      </c>
      <c r="O153">
        <v>-0.125185255837071</v>
      </c>
      <c r="P153">
        <v>-0.276882869399014</v>
      </c>
      <c r="R153">
        <v>86.241610738255</v>
      </c>
      <c r="S153">
        <v>4.63472898822964</v>
      </c>
    </row>
    <row r="154" spans="13:19">
      <c r="M154">
        <v>130</v>
      </c>
      <c r="N154">
        <v>1.96449104251113</v>
      </c>
      <c r="O154">
        <v>-0.139941750460081</v>
      </c>
      <c r="P154">
        <v>-0.309521062660431</v>
      </c>
      <c r="R154">
        <v>86.9127516778524</v>
      </c>
      <c r="S154">
        <v>4.65396035015752</v>
      </c>
    </row>
    <row r="155" spans="13:19">
      <c r="M155">
        <v>131</v>
      </c>
      <c r="N155">
        <v>1.95469027199381</v>
      </c>
      <c r="O155">
        <v>-0.146401500814546</v>
      </c>
      <c r="P155">
        <v>-0.323808641511358</v>
      </c>
      <c r="R155">
        <v>87.5838926174497</v>
      </c>
      <c r="S155">
        <v>4.70048036579242</v>
      </c>
    </row>
    <row r="156" spans="13:19">
      <c r="M156">
        <v>132</v>
      </c>
      <c r="N156">
        <v>1.9493167283899</v>
      </c>
      <c r="O156">
        <v>-0.208850553549392</v>
      </c>
      <c r="P156">
        <v>-0.461932518775138</v>
      </c>
      <c r="R156">
        <v>88.255033557047</v>
      </c>
      <c r="S156">
        <v>4.70953020131233</v>
      </c>
    </row>
    <row r="157" spans="13:19">
      <c r="M157">
        <v>133</v>
      </c>
      <c r="N157">
        <v>1.83772355954684</v>
      </c>
      <c r="O157">
        <v>-0.311667256051791</v>
      </c>
      <c r="P157">
        <v>-0.689340957737475</v>
      </c>
      <c r="R157">
        <v>88.9261744966443</v>
      </c>
      <c r="S157">
        <v>4.71849887129509</v>
      </c>
    </row>
    <row r="158" spans="13:19">
      <c r="M158">
        <v>134</v>
      </c>
      <c r="N158">
        <v>1.80999505172437</v>
      </c>
      <c r="O158">
        <v>-0.449018498588771</v>
      </c>
      <c r="P158">
        <v>-0.993132373866027</v>
      </c>
      <c r="R158">
        <v>89.5973154362416</v>
      </c>
      <c r="S158">
        <v>4.71849887129509</v>
      </c>
    </row>
    <row r="159" spans="13:19">
      <c r="M159">
        <v>135</v>
      </c>
      <c r="N159">
        <v>1.79546167227954</v>
      </c>
      <c r="O159">
        <v>-0.409167311159651</v>
      </c>
      <c r="P159">
        <v>-0.904990115813741</v>
      </c>
      <c r="R159">
        <v>90.2684563758389</v>
      </c>
      <c r="S159">
        <v>4.72738781871234</v>
      </c>
    </row>
    <row r="160" spans="13:19">
      <c r="M160">
        <v>136</v>
      </c>
      <c r="N160">
        <v>1.78552306863294</v>
      </c>
      <c r="O160">
        <v>-0.0807749763945171</v>
      </c>
      <c r="P160">
        <v>-0.178656880079072</v>
      </c>
      <c r="R160">
        <v>90.9395973154362</v>
      </c>
      <c r="S160">
        <v>4.7361984483945</v>
      </c>
    </row>
    <row r="161" spans="13:19">
      <c r="M161">
        <v>137</v>
      </c>
      <c r="N161">
        <v>1.77493564431562</v>
      </c>
      <c r="O161">
        <v>-0.388641283195729</v>
      </c>
      <c r="P161">
        <v>-0.859590955329443</v>
      </c>
      <c r="R161">
        <v>91.6107382550336</v>
      </c>
      <c r="S161">
        <v>4.74493212836325</v>
      </c>
    </row>
    <row r="162" spans="13:19">
      <c r="M162">
        <v>138</v>
      </c>
      <c r="N162">
        <v>1.77482932192445</v>
      </c>
      <c r="O162">
        <v>0.240073698617819</v>
      </c>
      <c r="P162">
        <v>0.530991402270647</v>
      </c>
      <c r="R162">
        <v>92.2818791946309</v>
      </c>
      <c r="S162">
        <v>4.77068462446567</v>
      </c>
    </row>
    <row r="163" spans="13:19">
      <c r="M163">
        <v>139</v>
      </c>
      <c r="N163">
        <v>1.77045458660384</v>
      </c>
      <c r="O163">
        <v>0.0378341845754298</v>
      </c>
      <c r="P163">
        <v>0.0836810814226478</v>
      </c>
      <c r="R163">
        <v>92.9530201342282</v>
      </c>
      <c r="S163">
        <v>4.78749174278205</v>
      </c>
    </row>
    <row r="164" spans="13:19">
      <c r="M164">
        <v>140</v>
      </c>
      <c r="N164">
        <v>1.76533212750731</v>
      </c>
      <c r="O164">
        <v>-0.176096922390727</v>
      </c>
      <c r="P164">
        <v>-0.389488529123102</v>
      </c>
      <c r="R164">
        <v>93.6241610738255</v>
      </c>
      <c r="S164">
        <v>4.80402104473326</v>
      </c>
    </row>
    <row r="165" spans="13:19">
      <c r="M165">
        <v>141</v>
      </c>
      <c r="N165">
        <v>1.76226978120437</v>
      </c>
      <c r="O165">
        <v>0.0460189899748906</v>
      </c>
      <c r="P165">
        <v>0.101784111123085</v>
      </c>
      <c r="R165">
        <v>94.2953020134228</v>
      </c>
      <c r="S165">
        <v>4.80402104473326</v>
      </c>
    </row>
    <row r="166" spans="13:19">
      <c r="M166">
        <v>142</v>
      </c>
      <c r="N166">
        <v>1.70886610549977</v>
      </c>
      <c r="O166">
        <v>-0.0224671519295441</v>
      </c>
      <c r="P166">
        <v>-0.0496925093285117</v>
      </c>
      <c r="R166">
        <v>94.9664429530201</v>
      </c>
      <c r="S166">
        <v>4.85981240436167</v>
      </c>
    </row>
    <row r="167" spans="13:19">
      <c r="M167">
        <v>143</v>
      </c>
      <c r="N167">
        <v>1.69661060343286</v>
      </c>
      <c r="O167">
        <v>-0.0289037828747793</v>
      </c>
      <c r="P167">
        <v>-0.0639289530172059</v>
      </c>
      <c r="R167">
        <v>95.6375838926175</v>
      </c>
      <c r="S167">
        <v>4.89034912822175</v>
      </c>
    </row>
    <row r="168" spans="13:19">
      <c r="M168">
        <v>144</v>
      </c>
      <c r="N168">
        <v>1.63127024947101</v>
      </c>
      <c r="O168">
        <v>0.0364365710870698</v>
      </c>
      <c r="P168">
        <v>0.0805898608920805</v>
      </c>
      <c r="R168">
        <v>96.3087248322148</v>
      </c>
      <c r="S168">
        <v>4.89034912822175</v>
      </c>
    </row>
    <row r="169" spans="13:19">
      <c r="M169">
        <v>145</v>
      </c>
      <c r="N169">
        <v>1.61818532914428</v>
      </c>
      <c r="O169">
        <v>-0.207198355434016</v>
      </c>
      <c r="P169">
        <v>-0.458278211788729</v>
      </c>
      <c r="R169">
        <v>96.9798657718121</v>
      </c>
      <c r="S169">
        <v>4.96284463025991</v>
      </c>
    </row>
    <row r="170" spans="13:19">
      <c r="M170">
        <v>146</v>
      </c>
      <c r="N170">
        <v>1.50463352689024</v>
      </c>
      <c r="O170">
        <v>0.200114565348187</v>
      </c>
      <c r="P170">
        <v>0.442610391228954</v>
      </c>
      <c r="R170">
        <v>97.6510067114094</v>
      </c>
      <c r="S170">
        <v>4.99043258677874</v>
      </c>
    </row>
    <row r="171" spans="13:19">
      <c r="M171">
        <v>147</v>
      </c>
      <c r="N171">
        <v>1.50147621894597</v>
      </c>
      <c r="O171">
        <v>1.1931509618241</v>
      </c>
      <c r="P171">
        <v>2.63899338406129</v>
      </c>
      <c r="R171">
        <v>98.3221476510067</v>
      </c>
      <c r="S171">
        <v>5.14749447681345</v>
      </c>
    </row>
    <row r="172" spans="13:19">
      <c r="M172">
        <v>148</v>
      </c>
      <c r="N172">
        <v>1.50134963783414</v>
      </c>
      <c r="O172">
        <v>-0.0427346151346228</v>
      </c>
      <c r="P172">
        <v>-0.0945197801611473</v>
      </c>
      <c r="R172">
        <v>98.993288590604</v>
      </c>
      <c r="S172">
        <v>5.17048399503815</v>
      </c>
    </row>
    <row r="173" ht="15.15" spans="13:19">
      <c r="M173" s="24">
        <v>149</v>
      </c>
      <c r="N173" s="24">
        <v>1.48538256964966</v>
      </c>
      <c r="O173" s="24">
        <v>0.124055342784439</v>
      </c>
      <c r="P173" s="24">
        <v>0.274383744673086</v>
      </c>
      <c r="R173" s="24">
        <v>99.6644295302013</v>
      </c>
      <c r="S173" s="24">
        <v>5.2040066870768</v>
      </c>
    </row>
  </sheetData>
  <sortState ref="S25:S173">
    <sortCondition ref="S25"/>
  </sortState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7"/>
  <sheetViews>
    <sheetView zoomScale="70" zoomScaleNormal="70" workbookViewId="0">
      <selection activeCell="S4" sqref="S4"/>
    </sheetView>
  </sheetViews>
  <sheetFormatPr defaultColWidth="9" defaultRowHeight="14.4"/>
  <cols>
    <col min="1" max="1" width="13.4444444444444" style="21" customWidth="1"/>
    <col min="2" max="2" width="12" customWidth="1"/>
    <col min="3" max="3" width="12.5555555555556" style="21" customWidth="1"/>
  </cols>
  <sheetData>
    <row r="1" spans="1:13">
      <c r="A1" s="22" t="s">
        <v>32</v>
      </c>
      <c r="B1" s="1" t="s">
        <v>65</v>
      </c>
      <c r="C1" s="22" t="s">
        <v>66</v>
      </c>
      <c r="D1" s="1" t="s">
        <v>67</v>
      </c>
      <c r="M1" t="s">
        <v>36</v>
      </c>
    </row>
    <row r="2" ht="15.15" spans="1:4">
      <c r="A2" s="21">
        <v>1357.9878</v>
      </c>
      <c r="B2">
        <f>LN(A2)</f>
        <v>7.21375932427858</v>
      </c>
      <c r="C2" s="21">
        <v>5.767968</v>
      </c>
      <c r="D2">
        <f>LN(C2)</f>
        <v>1.75231985211705</v>
      </c>
    </row>
    <row r="3" spans="1:14">
      <c r="A3" s="21">
        <v>12978.101</v>
      </c>
      <c r="B3">
        <f t="shared" ref="B3:B66" si="0">LN(A3)</f>
        <v>9.47101867755182</v>
      </c>
      <c r="C3" s="21">
        <v>0.94380224</v>
      </c>
      <c r="D3">
        <f t="shared" ref="D3:D66" si="1">LN(C3)</f>
        <v>-0.0578386263084748</v>
      </c>
      <c r="M3" s="23" t="s">
        <v>37</v>
      </c>
      <c r="N3" s="23"/>
    </row>
    <row r="4" spans="1:14">
      <c r="A4" s="21">
        <v>13506.444</v>
      </c>
      <c r="B4">
        <f t="shared" si="0"/>
        <v>9.51092218387254</v>
      </c>
      <c r="C4" s="21">
        <v>2.175275</v>
      </c>
      <c r="D4">
        <f t="shared" si="1"/>
        <v>0.7771550933298</v>
      </c>
      <c r="M4" t="s">
        <v>38</v>
      </c>
      <c r="N4">
        <v>0.847880582922266</v>
      </c>
    </row>
    <row r="5" spans="1:14">
      <c r="A5" s="21">
        <v>6118.905</v>
      </c>
      <c r="B5">
        <f t="shared" si="0"/>
        <v>8.71913843792937</v>
      </c>
      <c r="C5" s="21">
        <v>6.687379</v>
      </c>
      <c r="D5">
        <f t="shared" si="1"/>
        <v>1.90022201860049</v>
      </c>
      <c r="M5" t="s">
        <v>39</v>
      </c>
      <c r="N5">
        <v>0.718901482896601</v>
      </c>
    </row>
    <row r="6" spans="1:14">
      <c r="A6" s="21">
        <v>18292.318</v>
      </c>
      <c r="B6">
        <f t="shared" si="0"/>
        <v>9.81423646927586</v>
      </c>
      <c r="C6" s="21">
        <v>0.9435239</v>
      </c>
      <c r="D6">
        <f t="shared" si="1"/>
        <v>-0.0581335832807954</v>
      </c>
      <c r="M6" t="s">
        <v>40</v>
      </c>
      <c r="N6">
        <v>0.71715552937422</v>
      </c>
    </row>
    <row r="7" spans="1:14">
      <c r="A7" s="21">
        <v>13837.577</v>
      </c>
      <c r="B7">
        <f t="shared" si="0"/>
        <v>9.53514314159039</v>
      </c>
      <c r="C7" s="21">
        <v>1.0282857</v>
      </c>
      <c r="D7">
        <f t="shared" si="1"/>
        <v>0.0278930467087776</v>
      </c>
      <c r="M7" t="s">
        <v>41</v>
      </c>
      <c r="N7">
        <v>0.59706049655453</v>
      </c>
    </row>
    <row r="8" ht="15.15" spans="1:14">
      <c r="A8" s="21">
        <v>52049.43</v>
      </c>
      <c r="B8">
        <f t="shared" si="0"/>
        <v>10.8599491229745</v>
      </c>
      <c r="C8" s="21">
        <v>0.3755792</v>
      </c>
      <c r="D8">
        <f t="shared" si="1"/>
        <v>-0.979285911243219</v>
      </c>
      <c r="M8" s="24" t="s">
        <v>42</v>
      </c>
      <c r="N8" s="24">
        <v>163</v>
      </c>
    </row>
    <row r="9" spans="1:4">
      <c r="A9" s="21">
        <v>43792.855</v>
      </c>
      <c r="B9">
        <f t="shared" si="0"/>
        <v>10.6872259552039</v>
      </c>
      <c r="C9" s="21">
        <v>0.32030913</v>
      </c>
      <c r="D9">
        <f t="shared" si="1"/>
        <v>-1.13846871824626</v>
      </c>
    </row>
    <row r="10" ht="15.15" spans="1:13">
      <c r="A10" s="21">
        <v>17682.94</v>
      </c>
      <c r="B10">
        <f t="shared" si="0"/>
        <v>9.78035561195981</v>
      </c>
      <c r="C10" s="21">
        <v>1.8067888</v>
      </c>
      <c r="D10">
        <f t="shared" si="1"/>
        <v>0.591551125974583</v>
      </c>
      <c r="M10" t="s">
        <v>43</v>
      </c>
    </row>
    <row r="11" spans="1:18">
      <c r="A11" s="21">
        <v>38651.6</v>
      </c>
      <c r="B11">
        <f t="shared" si="0"/>
        <v>10.5623434503127</v>
      </c>
      <c r="C11" s="21">
        <v>0.65186924</v>
      </c>
      <c r="D11">
        <f t="shared" si="1"/>
        <v>-0.427911289315994</v>
      </c>
      <c r="M11" s="25"/>
      <c r="N11" s="25" t="s">
        <v>44</v>
      </c>
      <c r="O11" s="25" t="s">
        <v>45</v>
      </c>
      <c r="P11" s="25" t="s">
        <v>46</v>
      </c>
      <c r="Q11" s="25" t="s">
        <v>47</v>
      </c>
      <c r="R11" s="25" t="s">
        <v>48</v>
      </c>
    </row>
    <row r="12" spans="1:18">
      <c r="A12" s="21">
        <v>4925.721</v>
      </c>
      <c r="B12">
        <f t="shared" si="0"/>
        <v>8.50222593883043</v>
      </c>
      <c r="C12" s="21">
        <v>2.8775158</v>
      </c>
      <c r="D12">
        <f t="shared" si="1"/>
        <v>1.05692735247632</v>
      </c>
      <c r="M12" t="s">
        <v>49</v>
      </c>
      <c r="N12">
        <v>1</v>
      </c>
      <c r="O12">
        <v>146.78219453869</v>
      </c>
      <c r="P12">
        <v>146.78219453869</v>
      </c>
      <c r="Q12">
        <v>411.752932527133</v>
      </c>
      <c r="R12">
        <v>3.17392012237921e-46</v>
      </c>
    </row>
    <row r="13" spans="1:16">
      <c r="A13" s="21">
        <v>11545.848</v>
      </c>
      <c r="B13">
        <f t="shared" si="0"/>
        <v>9.35408117080185</v>
      </c>
      <c r="C13" s="21">
        <v>1.0871348</v>
      </c>
      <c r="D13">
        <f t="shared" si="1"/>
        <v>0.0835456114898976</v>
      </c>
      <c r="M13" t="s">
        <v>50</v>
      </c>
      <c r="N13">
        <v>161</v>
      </c>
      <c r="O13">
        <v>57.3934790838966</v>
      </c>
      <c r="P13">
        <v>0.356481236545942</v>
      </c>
    </row>
    <row r="14" ht="15.15" spans="1:18">
      <c r="A14" s="21">
        <v>18699.799</v>
      </c>
      <c r="B14">
        <f t="shared" si="0"/>
        <v>9.83626805412181</v>
      </c>
      <c r="C14" s="21">
        <v>0.2574219</v>
      </c>
      <c r="D14">
        <f t="shared" si="1"/>
        <v>-1.35703890585426</v>
      </c>
      <c r="M14" s="24" t="s">
        <v>51</v>
      </c>
      <c r="N14" s="24">
        <v>162</v>
      </c>
      <c r="O14" s="24">
        <v>204.175673622587</v>
      </c>
      <c r="P14" s="24"/>
      <c r="Q14" s="24"/>
      <c r="R14" s="24"/>
    </row>
    <row r="15" ht="15.15" spans="1:4">
      <c r="A15" s="21">
        <v>41872.395</v>
      </c>
      <c r="B15">
        <f t="shared" si="0"/>
        <v>10.6423820582371</v>
      </c>
      <c r="C15" s="21">
        <v>0.3694741</v>
      </c>
      <c r="D15">
        <f t="shared" si="1"/>
        <v>-0.995674635773228</v>
      </c>
    </row>
    <row r="16" spans="1:21">
      <c r="A16" s="21">
        <v>2477.0903</v>
      </c>
      <c r="B16">
        <f t="shared" si="0"/>
        <v>7.81483988421446</v>
      </c>
      <c r="C16" s="21">
        <v>8.077564</v>
      </c>
      <c r="D16">
        <f t="shared" si="1"/>
        <v>2.08909034192871</v>
      </c>
      <c r="M16" s="25"/>
      <c r="N16" s="25" t="s">
        <v>52</v>
      </c>
      <c r="O16" s="25" t="s">
        <v>41</v>
      </c>
      <c r="P16" s="25" t="s">
        <v>53</v>
      </c>
      <c r="Q16" s="25" t="s">
        <v>54</v>
      </c>
      <c r="R16" s="25" t="s">
        <v>55</v>
      </c>
      <c r="S16" s="25" t="s">
        <v>56</v>
      </c>
      <c r="T16" s="25" t="s">
        <v>68</v>
      </c>
      <c r="U16" s="25" t="s">
        <v>69</v>
      </c>
    </row>
    <row r="17" spans="1:21">
      <c r="A17" s="21">
        <v>6481.3906</v>
      </c>
      <c r="B17">
        <f t="shared" si="0"/>
        <v>8.77669036508873</v>
      </c>
      <c r="C17" s="21">
        <v>2.3910956</v>
      </c>
      <c r="D17">
        <f t="shared" si="1"/>
        <v>0.871751670947476</v>
      </c>
      <c r="M17" t="s">
        <v>57</v>
      </c>
      <c r="N17">
        <v>7.64683166929739</v>
      </c>
      <c r="O17">
        <v>0.361989099540201</v>
      </c>
      <c r="P17">
        <v>21.1244804857671</v>
      </c>
      <c r="Q17">
        <v>2.83500355100938e-48</v>
      </c>
      <c r="R17">
        <v>6.93197266639946</v>
      </c>
      <c r="S17">
        <v>8.36169067219532</v>
      </c>
      <c r="T17">
        <v>6.93197266639946</v>
      </c>
      <c r="U17">
        <v>8.36169067219532</v>
      </c>
    </row>
    <row r="18" ht="15.15" spans="1:21">
      <c r="A18" s="21">
        <v>12142.863</v>
      </c>
      <c r="B18">
        <f t="shared" si="0"/>
        <v>9.40449686876996</v>
      </c>
      <c r="C18" s="21">
        <v>0.6031446</v>
      </c>
      <c r="D18">
        <f t="shared" si="1"/>
        <v>-0.50559831000759</v>
      </c>
      <c r="M18" s="24" t="s">
        <v>65</v>
      </c>
      <c r="N18" s="24">
        <v>-0.785766007617826</v>
      </c>
      <c r="O18" s="24">
        <v>0.0387235252253305</v>
      </c>
      <c r="P18" s="24">
        <v>-20.2916961471222</v>
      </c>
      <c r="Q18" s="24">
        <v>3.1739201223793e-46</v>
      </c>
      <c r="R18" s="24">
        <v>-0.862237538573964</v>
      </c>
      <c r="S18" s="24">
        <v>-0.709294476661689</v>
      </c>
      <c r="T18" s="24">
        <v>-0.862237538573964</v>
      </c>
      <c r="U18" s="24">
        <v>-0.709294476661689</v>
      </c>
    </row>
    <row r="19" spans="1:4">
      <c r="A19" s="21">
        <v>16351.91</v>
      </c>
      <c r="B19">
        <f t="shared" si="0"/>
        <v>9.70209998907439</v>
      </c>
      <c r="C19" s="21">
        <v>3.8734994</v>
      </c>
      <c r="D19">
        <f t="shared" si="1"/>
        <v>1.35415833619114</v>
      </c>
    </row>
    <row r="20" spans="1:4">
      <c r="A20" s="21">
        <v>14640.076</v>
      </c>
      <c r="B20">
        <f t="shared" si="0"/>
        <v>9.59151797875866</v>
      </c>
      <c r="C20" s="21">
        <v>1.4024924</v>
      </c>
      <c r="D20">
        <f t="shared" si="1"/>
        <v>0.338250939505201</v>
      </c>
    </row>
    <row r="21" spans="1:4">
      <c r="A21" s="21">
        <v>20592.455</v>
      </c>
      <c r="B21">
        <f t="shared" si="0"/>
        <v>9.93268002555139</v>
      </c>
      <c r="C21" s="21">
        <v>0.6098508</v>
      </c>
      <c r="D21">
        <f t="shared" si="1"/>
        <v>-0.494540941895767</v>
      </c>
    </row>
    <row r="22" spans="1:18">
      <c r="A22" s="21">
        <v>1704.966</v>
      </c>
      <c r="B22">
        <f t="shared" si="0"/>
        <v>7.44130044816981</v>
      </c>
      <c r="C22" s="21">
        <v>7.8781404</v>
      </c>
      <c r="D22">
        <f t="shared" si="1"/>
        <v>2.06409188617209</v>
      </c>
      <c r="M22" t="s">
        <v>58</v>
      </c>
      <c r="R22" t="s">
        <v>59</v>
      </c>
    </row>
    <row r="23" ht="15.15" spans="1:4">
      <c r="A23" s="21">
        <v>717.22845</v>
      </c>
      <c r="B23">
        <f t="shared" si="0"/>
        <v>6.57539440909815</v>
      </c>
      <c r="C23" s="21">
        <v>5.0493116</v>
      </c>
      <c r="D23">
        <f t="shared" si="1"/>
        <v>1.6192519171636</v>
      </c>
    </row>
    <row r="24" spans="1:19">
      <c r="A24" s="21">
        <v>3944.2468</v>
      </c>
      <c r="B24">
        <f t="shared" si="0"/>
        <v>8.28001328982963</v>
      </c>
      <c r="C24" s="21">
        <v>2.3696556</v>
      </c>
      <c r="D24">
        <f t="shared" si="1"/>
        <v>0.862744628131885</v>
      </c>
      <c r="M24" s="25" t="s">
        <v>60</v>
      </c>
      <c r="N24" s="25" t="s">
        <v>70</v>
      </c>
      <c r="O24" s="25" t="s">
        <v>62</v>
      </c>
      <c r="P24" s="25" t="s">
        <v>63</v>
      </c>
      <c r="R24" s="25" t="s">
        <v>64</v>
      </c>
      <c r="S24" s="25" t="s">
        <v>67</v>
      </c>
    </row>
    <row r="25" spans="1:19">
      <c r="A25" s="21">
        <v>2812.2148</v>
      </c>
      <c r="B25">
        <f t="shared" si="0"/>
        <v>7.94172763692645</v>
      </c>
      <c r="C25" s="21">
        <v>6.983415</v>
      </c>
      <c r="D25">
        <f t="shared" si="1"/>
        <v>1.9435380521424</v>
      </c>
      <c r="M25">
        <v>1</v>
      </c>
      <c r="N25">
        <v>1.97850480514314</v>
      </c>
      <c r="O25">
        <v>-0.226184953026091</v>
      </c>
      <c r="P25">
        <v>-0.380005551715738</v>
      </c>
      <c r="R25">
        <v>0.306748466257669</v>
      </c>
      <c r="S25">
        <v>-1.67099102766717</v>
      </c>
    </row>
    <row r="26" spans="1:19">
      <c r="A26" s="21">
        <v>45529.645</v>
      </c>
      <c r="B26">
        <f t="shared" si="0"/>
        <v>10.7261189312415</v>
      </c>
      <c r="C26" s="21">
        <v>0.49409682</v>
      </c>
      <c r="D26">
        <f t="shared" si="1"/>
        <v>-0.705023789095284</v>
      </c>
      <c r="M26">
        <v>2</v>
      </c>
      <c r="N26">
        <v>0.204827134963633</v>
      </c>
      <c r="O26">
        <v>-0.262665761272108</v>
      </c>
      <c r="P26">
        <v>-0.441295701564762</v>
      </c>
      <c r="R26">
        <v>0.920245398773006</v>
      </c>
      <c r="S26">
        <v>-1.53611556666113</v>
      </c>
    </row>
    <row r="27" spans="1:19">
      <c r="A27" s="21">
        <v>7202.767</v>
      </c>
      <c r="B27">
        <f t="shared" si="0"/>
        <v>8.88222053673324</v>
      </c>
      <c r="C27" s="21">
        <v>1.2286837</v>
      </c>
      <c r="D27">
        <f t="shared" si="1"/>
        <v>0.205943433749841</v>
      </c>
      <c r="M27">
        <v>3</v>
      </c>
      <c r="N27">
        <v>0.173472316112047</v>
      </c>
      <c r="O27">
        <v>0.603682777217753</v>
      </c>
      <c r="P27">
        <v>1.01422664836356</v>
      </c>
      <c r="R27">
        <v>1.53374233128834</v>
      </c>
      <c r="S27">
        <v>-1.52901698398737</v>
      </c>
    </row>
    <row r="28" spans="1:19">
      <c r="A28" s="21">
        <v>596.393</v>
      </c>
      <c r="B28">
        <f t="shared" si="0"/>
        <v>6.3908998457325</v>
      </c>
      <c r="C28" s="21">
        <v>9.678187</v>
      </c>
      <c r="D28">
        <f t="shared" si="1"/>
        <v>2.26987459035846</v>
      </c>
      <c r="M28">
        <v>4</v>
      </c>
      <c r="N28">
        <v>0.795629069058498</v>
      </c>
      <c r="O28">
        <v>1.10459294954199</v>
      </c>
      <c r="P28">
        <v>1.85578858184965</v>
      </c>
      <c r="R28">
        <v>2.14723926380368</v>
      </c>
      <c r="S28">
        <v>-1.48010494587912</v>
      </c>
    </row>
    <row r="29" spans="1:19">
      <c r="A29" s="21">
        <v>1393.5635</v>
      </c>
      <c r="B29">
        <f t="shared" si="0"/>
        <v>7.23961941459566</v>
      </c>
      <c r="C29" s="21">
        <v>10.285629</v>
      </c>
      <c r="D29">
        <f t="shared" si="1"/>
        <v>2.3307476782597</v>
      </c>
      <c r="M29">
        <v>5</v>
      </c>
      <c r="N29">
        <v>-0.0648617389827759</v>
      </c>
      <c r="O29">
        <v>0.00672815570198048</v>
      </c>
      <c r="P29">
        <v>0.0113037427351127</v>
      </c>
      <c r="R29">
        <v>2.76073619631902</v>
      </c>
      <c r="S29">
        <v>-1.46448788625249</v>
      </c>
    </row>
    <row r="30" spans="1:19">
      <c r="A30" s="21">
        <v>22740.72</v>
      </c>
      <c r="B30">
        <f t="shared" si="0"/>
        <v>10.0319124290724</v>
      </c>
      <c r="C30" s="21">
        <v>0.6290339</v>
      </c>
      <c r="D30">
        <f t="shared" si="1"/>
        <v>-0.463570128662442</v>
      </c>
      <c r="M30">
        <v>6</v>
      </c>
      <c r="N30">
        <v>0.154440310865413</v>
      </c>
      <c r="O30">
        <v>-0.126547264156635</v>
      </c>
      <c r="P30">
        <v>-0.212607701310759</v>
      </c>
      <c r="R30">
        <v>3.37423312883436</v>
      </c>
      <c r="S30">
        <v>-1.46140556865367</v>
      </c>
    </row>
    <row r="31" ht="15" customHeight="1" spans="1:19">
      <c r="A31" s="21">
        <v>19238.18</v>
      </c>
      <c r="B31">
        <f t="shared" si="0"/>
        <v>9.86465212515075</v>
      </c>
      <c r="C31" s="21">
        <v>0.6596203</v>
      </c>
      <c r="D31">
        <f t="shared" si="1"/>
        <v>-0.416090912542255</v>
      </c>
      <c r="M31">
        <v>7</v>
      </c>
      <c r="N31">
        <v>-0.886547195995004</v>
      </c>
      <c r="O31">
        <v>-0.092738715248215</v>
      </c>
      <c r="P31">
        <v>-0.155807122365215</v>
      </c>
      <c r="R31">
        <v>3.98773006134969</v>
      </c>
      <c r="S31">
        <v>-1.39205854213733</v>
      </c>
    </row>
    <row r="32" spans="1:19">
      <c r="A32" s="21">
        <v>14468.964</v>
      </c>
      <c r="B32">
        <f t="shared" si="0"/>
        <v>9.57976122065603</v>
      </c>
      <c r="C32" s="21">
        <v>1.2372154</v>
      </c>
      <c r="D32">
        <f t="shared" si="1"/>
        <v>0.212863209213319</v>
      </c>
      <c r="M32">
        <v>8</v>
      </c>
      <c r="N32">
        <v>-0.750827202032758</v>
      </c>
      <c r="O32">
        <v>-0.387641516213507</v>
      </c>
      <c r="P32">
        <v>-0.651263164352258</v>
      </c>
      <c r="R32">
        <v>4.60122699386503</v>
      </c>
      <c r="S32">
        <v>-1.35703890585426</v>
      </c>
    </row>
    <row r="33" spans="1:19">
      <c r="A33" s="21">
        <v>1900.3983</v>
      </c>
      <c r="B33">
        <f t="shared" si="0"/>
        <v>7.54981877476385</v>
      </c>
      <c r="C33" s="21">
        <v>4.816785</v>
      </c>
      <c r="D33">
        <f t="shared" si="1"/>
        <v>1.5721066930626</v>
      </c>
      <c r="M33">
        <v>9</v>
      </c>
      <c r="N33">
        <v>-0.0382393129948744</v>
      </c>
      <c r="O33">
        <v>0.629790438969458</v>
      </c>
      <c r="P33">
        <v>1.05808923194939</v>
      </c>
      <c r="R33">
        <v>5.21472392638037</v>
      </c>
      <c r="S33">
        <v>-1.34012301353537</v>
      </c>
    </row>
    <row r="34" spans="1:19">
      <c r="A34" s="21">
        <v>4187.507</v>
      </c>
      <c r="B34">
        <f t="shared" si="0"/>
        <v>8.33986084777372</v>
      </c>
      <c r="C34" s="21">
        <v>4.1645374</v>
      </c>
      <c r="D34">
        <f t="shared" si="1"/>
        <v>1.42660520102288</v>
      </c>
      <c r="M34">
        <v>10</v>
      </c>
      <c r="N34">
        <v>-0.652698774743097</v>
      </c>
      <c r="O34">
        <v>0.224787485427103</v>
      </c>
      <c r="P34">
        <v>0.377657714519436</v>
      </c>
      <c r="R34">
        <v>5.82822085889571</v>
      </c>
      <c r="S34">
        <v>-1.33950749745574</v>
      </c>
    </row>
    <row r="35" spans="1:19">
      <c r="A35" s="21">
        <v>15496.82</v>
      </c>
      <c r="B35">
        <f t="shared" si="0"/>
        <v>9.64839012056856</v>
      </c>
      <c r="C35" s="21">
        <v>0.7748415</v>
      </c>
      <c r="D35">
        <f t="shared" si="1"/>
        <v>-0.255096786674098</v>
      </c>
      <c r="M35">
        <v>11</v>
      </c>
      <c r="N35">
        <v>0.966071537477874</v>
      </c>
      <c r="O35">
        <v>0.0908558149984495</v>
      </c>
      <c r="P35">
        <v>0.152643726486466</v>
      </c>
      <c r="R35">
        <v>6.44171779141104</v>
      </c>
      <c r="S35">
        <v>-1.33495765167479</v>
      </c>
    </row>
    <row r="36" spans="1:19">
      <c r="A36" s="21">
        <v>4011.7122</v>
      </c>
      <c r="B36">
        <f t="shared" si="0"/>
        <v>8.29697341171315</v>
      </c>
      <c r="C36" s="21">
        <v>6.9373627</v>
      </c>
      <c r="D36">
        <f t="shared" si="1"/>
        <v>1.93692168788572</v>
      </c>
      <c r="M36">
        <v>12</v>
      </c>
      <c r="N36">
        <v>0.29671265278334</v>
      </c>
      <c r="O36">
        <v>-0.213167041293442</v>
      </c>
      <c r="P36">
        <v>-0.358134606438571</v>
      </c>
      <c r="R36">
        <v>7.05521472392638</v>
      </c>
      <c r="S36">
        <v>-1.3268735506525</v>
      </c>
    </row>
    <row r="37" spans="1:19">
      <c r="A37" s="21">
        <v>26986.752</v>
      </c>
      <c r="B37">
        <f t="shared" si="0"/>
        <v>10.2031013579035</v>
      </c>
      <c r="C37" s="21">
        <v>0.4597639</v>
      </c>
      <c r="D37">
        <f t="shared" si="1"/>
        <v>-0.77704218213201</v>
      </c>
      <c r="M37">
        <v>13</v>
      </c>
      <c r="N37">
        <v>-0.0821734094486697</v>
      </c>
      <c r="O37">
        <v>-1.27486549640559</v>
      </c>
      <c r="P37">
        <v>-2.14185762511391</v>
      </c>
      <c r="R37">
        <v>7.66871165644172</v>
      </c>
      <c r="S37">
        <v>-1.30085851796546</v>
      </c>
    </row>
    <row r="38" spans="1:19">
      <c r="A38" s="21">
        <v>7648.704</v>
      </c>
      <c r="B38">
        <f t="shared" si="0"/>
        <v>8.94229150070408</v>
      </c>
      <c r="C38" s="21">
        <v>0.7959378</v>
      </c>
      <c r="D38">
        <f t="shared" si="1"/>
        <v>-0.228234236894415</v>
      </c>
      <c r="M38">
        <v>14</v>
      </c>
      <c r="N38">
        <v>-0.715590392147149</v>
      </c>
      <c r="O38">
        <v>-0.280084243626079</v>
      </c>
      <c r="P38">
        <v>-0.470559894025028</v>
      </c>
      <c r="R38">
        <v>8.28220858895705</v>
      </c>
      <c r="S38">
        <v>-1.28253614846418</v>
      </c>
    </row>
    <row r="39" spans="1:19">
      <c r="A39" s="21">
        <v>31523.498</v>
      </c>
      <c r="B39">
        <f t="shared" si="0"/>
        <v>10.3584885149717</v>
      </c>
      <c r="C39" s="21">
        <v>0.35018614</v>
      </c>
      <c r="D39">
        <f t="shared" si="1"/>
        <v>-1.04929043729794</v>
      </c>
      <c r="M39">
        <v>15</v>
      </c>
      <c r="N39">
        <v>1.50619613330564</v>
      </c>
      <c r="O39">
        <v>0.582894208623069</v>
      </c>
      <c r="P39">
        <v>0.979300490047039</v>
      </c>
      <c r="R39">
        <v>8.89570552147239</v>
      </c>
      <c r="S39">
        <v>-1.20067185844738</v>
      </c>
    </row>
    <row r="40" spans="1:19">
      <c r="A40" s="21">
        <v>32247.395</v>
      </c>
      <c r="B40">
        <f t="shared" si="0"/>
        <v>10.3811925437676</v>
      </c>
      <c r="C40" s="21">
        <v>0.26316932</v>
      </c>
      <c r="D40">
        <f t="shared" si="1"/>
        <v>-1.33495765167479</v>
      </c>
      <c r="M40">
        <v>16</v>
      </c>
      <c r="N40">
        <v>0.750406721023776</v>
      </c>
      <c r="O40">
        <v>0.1213449499237</v>
      </c>
      <c r="P40">
        <v>0.203867472290941</v>
      </c>
      <c r="R40">
        <v>9.50920245398773</v>
      </c>
      <c r="S40">
        <v>-1.16306098983961</v>
      </c>
    </row>
    <row r="41" spans="1:19">
      <c r="A41" s="21">
        <v>844.172</v>
      </c>
      <c r="B41">
        <f t="shared" si="0"/>
        <v>6.73835626530249</v>
      </c>
      <c r="C41" s="21">
        <v>7.5550003</v>
      </c>
      <c r="D41">
        <f t="shared" si="1"/>
        <v>2.0222096354335</v>
      </c>
      <c r="M41">
        <v>17</v>
      </c>
      <c r="N41">
        <v>0.257097711069667</v>
      </c>
      <c r="O41">
        <v>-0.762696021077257</v>
      </c>
      <c r="P41">
        <v>-1.28137932432414</v>
      </c>
      <c r="R41">
        <v>10.1226993865031</v>
      </c>
      <c r="S41">
        <v>-1.15187373965847</v>
      </c>
    </row>
    <row r="42" spans="1:19">
      <c r="A42" s="21">
        <v>50689.68</v>
      </c>
      <c r="B42">
        <f t="shared" si="0"/>
        <v>10.8334776185642</v>
      </c>
      <c r="C42" s="21">
        <v>0.3518612</v>
      </c>
      <c r="D42">
        <f t="shared" si="1"/>
        <v>-1.04451849932972</v>
      </c>
      <c r="M42">
        <v>18</v>
      </c>
      <c r="N42">
        <v>0.0232512953734494</v>
      </c>
      <c r="O42">
        <v>1.33090704081769</v>
      </c>
      <c r="P42">
        <v>2.23601109429214</v>
      </c>
      <c r="R42">
        <v>10.7361963190184</v>
      </c>
      <c r="S42">
        <v>-1.13846871824626</v>
      </c>
    </row>
    <row r="43" spans="1:19">
      <c r="A43" s="21">
        <v>3623.0603</v>
      </c>
      <c r="B43">
        <f t="shared" si="0"/>
        <v>8.19507433442204</v>
      </c>
      <c r="C43" s="21">
        <v>5.1886787</v>
      </c>
      <c r="D43">
        <f t="shared" si="1"/>
        <v>1.64647907902353</v>
      </c>
      <c r="M43">
        <v>19</v>
      </c>
      <c r="N43">
        <v>0.110142880133597</v>
      </c>
      <c r="O43">
        <v>0.228108059371605</v>
      </c>
      <c r="P43">
        <v>0.383236496471601</v>
      </c>
      <c r="R43">
        <v>11.3496932515337</v>
      </c>
      <c r="S43">
        <v>-1.13703248232264</v>
      </c>
    </row>
    <row r="44" spans="1:19">
      <c r="A44" s="21">
        <v>8879.6455</v>
      </c>
      <c r="B44">
        <f t="shared" si="0"/>
        <v>9.09151691401817</v>
      </c>
      <c r="C44" s="21">
        <v>3.2200692</v>
      </c>
      <c r="D44">
        <f t="shared" si="1"/>
        <v>1.16940285000863</v>
      </c>
      <c r="M44">
        <v>20</v>
      </c>
      <c r="N44">
        <v>-0.157930659325456</v>
      </c>
      <c r="O44">
        <v>-0.336610282570311</v>
      </c>
      <c r="P44">
        <v>-0.565527345784873</v>
      </c>
      <c r="R44">
        <v>11.9631901840491</v>
      </c>
      <c r="S44">
        <v>-1.07883613231052</v>
      </c>
    </row>
    <row r="45" spans="1:19">
      <c r="A45" s="21">
        <v>17713.52</v>
      </c>
      <c r="B45">
        <f t="shared" si="0"/>
        <v>9.78208346879115</v>
      </c>
      <c r="C45" s="21">
        <v>3.2388363</v>
      </c>
      <c r="D45">
        <f t="shared" si="1"/>
        <v>1.17521409862178</v>
      </c>
      <c r="M45">
        <v>21</v>
      </c>
      <c r="N45">
        <v>1.79971072465425</v>
      </c>
      <c r="O45">
        <v>0.264381161517831</v>
      </c>
      <c r="P45">
        <v>0.444177686453979</v>
      </c>
      <c r="R45">
        <v>12.5766871165644</v>
      </c>
      <c r="S45">
        <v>-1.04929043729794</v>
      </c>
    </row>
    <row r="46" spans="1:19">
      <c r="A46" s="21">
        <v>10124.076</v>
      </c>
      <c r="B46">
        <f t="shared" si="0"/>
        <v>9.2226716285511</v>
      </c>
      <c r="C46" s="21">
        <v>1.2151439</v>
      </c>
      <c r="D46">
        <f t="shared" si="1"/>
        <v>0.194862505993489</v>
      </c>
      <c r="M46">
        <v>22</v>
      </c>
      <c r="N46">
        <v>2.48011025594776</v>
      </c>
      <c r="O46">
        <v>-0.86085833878416</v>
      </c>
      <c r="P46">
        <v>-1.446298454438</v>
      </c>
      <c r="R46">
        <v>13.1901840490798</v>
      </c>
      <c r="S46">
        <v>-1.04451849932972</v>
      </c>
    </row>
    <row r="47" spans="1:19">
      <c r="A47" s="21">
        <v>13205.406</v>
      </c>
      <c r="B47">
        <f t="shared" si="0"/>
        <v>9.48838157018816</v>
      </c>
      <c r="C47" s="21">
        <v>1.8074611</v>
      </c>
      <c r="D47">
        <f t="shared" si="1"/>
        <v>0.591923153380742</v>
      </c>
      <c r="M47">
        <v>23</v>
      </c>
      <c r="N47">
        <v>1.14067868352541</v>
      </c>
      <c r="O47">
        <v>-0.27793405539353</v>
      </c>
      <c r="P47">
        <v>-0.466947436809501</v>
      </c>
      <c r="R47">
        <v>13.8036809815951</v>
      </c>
      <c r="S47">
        <v>-1.04019597631433</v>
      </c>
    </row>
    <row r="48" spans="1:19">
      <c r="A48" s="21">
        <v>9218.905</v>
      </c>
      <c r="B48">
        <f t="shared" si="0"/>
        <v>9.12901154594021</v>
      </c>
      <c r="C48" s="21">
        <v>1.1873419</v>
      </c>
      <c r="D48">
        <f t="shared" si="1"/>
        <v>0.171717111221058</v>
      </c>
      <c r="M48">
        <v>24</v>
      </c>
      <c r="N48">
        <v>1.40649205044154</v>
      </c>
      <c r="O48">
        <v>0.537046001700859</v>
      </c>
      <c r="P48">
        <v>0.902272496214745</v>
      </c>
      <c r="R48">
        <v>14.4171779141104</v>
      </c>
      <c r="S48">
        <v>-1.02952830133233</v>
      </c>
    </row>
    <row r="49" spans="1:19">
      <c r="A49" s="21">
        <v>22707.22</v>
      </c>
      <c r="B49">
        <f t="shared" si="0"/>
        <v>10.0304382145726</v>
      </c>
      <c r="C49" s="21">
        <v>7.342167</v>
      </c>
      <c r="D49">
        <f t="shared" si="1"/>
        <v>1.99363403066178</v>
      </c>
      <c r="M49">
        <v>25</v>
      </c>
      <c r="N49">
        <v>-0.781387980538266</v>
      </c>
      <c r="O49">
        <v>0.0763641914429818</v>
      </c>
      <c r="P49">
        <v>0.128296848717735</v>
      </c>
      <c r="R49">
        <v>15.0306748466258</v>
      </c>
      <c r="S49">
        <v>-0.995674635773228</v>
      </c>
    </row>
    <row r="50" spans="1:19">
      <c r="A50" s="21">
        <v>30067.395</v>
      </c>
      <c r="B50">
        <f t="shared" si="0"/>
        <v>10.311196641036</v>
      </c>
      <c r="C50" s="21">
        <v>0.1880606</v>
      </c>
      <c r="D50">
        <f t="shared" si="1"/>
        <v>-1.67099102766717</v>
      </c>
      <c r="M50">
        <v>26</v>
      </c>
      <c r="N50">
        <v>0.667484699367449</v>
      </c>
      <c r="O50">
        <v>-0.461541265617608</v>
      </c>
      <c r="P50">
        <v>-0.775419588854646</v>
      </c>
      <c r="R50">
        <v>15.6441717791411</v>
      </c>
      <c r="S50">
        <v>-0.979285911243219</v>
      </c>
    </row>
    <row r="51" spans="1:19">
      <c r="A51" s="21">
        <v>8522.45</v>
      </c>
      <c r="B51">
        <f t="shared" si="0"/>
        <v>9.05045913717173</v>
      </c>
      <c r="C51" s="21">
        <v>5.003594</v>
      </c>
      <c r="D51">
        <f t="shared" si="1"/>
        <v>1.61015645422111</v>
      </c>
      <c r="M51">
        <v>27</v>
      </c>
      <c r="N51">
        <v>2.62507981243078</v>
      </c>
      <c r="O51">
        <v>-0.355205222072322</v>
      </c>
      <c r="P51">
        <v>-0.596768063392499</v>
      </c>
      <c r="R51">
        <v>16.2576687116564</v>
      </c>
      <c r="S51">
        <v>-0.944292137487647</v>
      </c>
    </row>
    <row r="52" spans="1:19">
      <c r="A52" s="21">
        <v>2289.409</v>
      </c>
      <c r="B52">
        <f t="shared" si="0"/>
        <v>7.73604898463765</v>
      </c>
      <c r="C52" s="21">
        <v>4.622225</v>
      </c>
      <c r="D52">
        <f t="shared" si="1"/>
        <v>1.53087619089236</v>
      </c>
      <c r="M52">
        <v>28</v>
      </c>
      <c r="N52">
        <v>1.95818482521806</v>
      </c>
      <c r="O52">
        <v>0.372562853041643</v>
      </c>
      <c r="P52">
        <v>0.625930021536613</v>
      </c>
      <c r="R52">
        <v>16.8711656441718</v>
      </c>
      <c r="S52">
        <v>-0.938448870209512</v>
      </c>
    </row>
    <row r="53" spans="1:19">
      <c r="A53" s="21">
        <v>40701.465</v>
      </c>
      <c r="B53">
        <f t="shared" si="0"/>
        <v>10.6140193658689</v>
      </c>
      <c r="C53" s="21">
        <v>0.23119636</v>
      </c>
      <c r="D53">
        <f t="shared" si="1"/>
        <v>-1.46448788625249</v>
      </c>
      <c r="M53">
        <v>29</v>
      </c>
      <c r="N53">
        <v>-0.235904108866493</v>
      </c>
      <c r="O53">
        <v>-0.227666019795948</v>
      </c>
      <c r="P53">
        <v>-0.38249384100058</v>
      </c>
      <c r="R53">
        <v>17.4846625766871</v>
      </c>
      <c r="S53">
        <v>-0.918976159409174</v>
      </c>
    </row>
    <row r="54" spans="1:19">
      <c r="A54" s="21">
        <v>39065.71</v>
      </c>
      <c r="B54">
        <f t="shared" si="0"/>
        <v>10.5730003791025</v>
      </c>
      <c r="C54" s="21">
        <v>0.40685278</v>
      </c>
      <c r="D54">
        <f t="shared" si="1"/>
        <v>-0.899303878877686</v>
      </c>
      <c r="M54">
        <v>30</v>
      </c>
      <c r="N54">
        <v>-0.104476647621022</v>
      </c>
      <c r="O54">
        <v>-0.311614264921233</v>
      </c>
      <c r="P54">
        <v>-0.523532397180406</v>
      </c>
      <c r="R54">
        <v>18.0981595092025</v>
      </c>
      <c r="S54">
        <v>-0.910378394238307</v>
      </c>
    </row>
    <row r="55" spans="1:19">
      <c r="A55" s="21">
        <v>15720.901</v>
      </c>
      <c r="B55">
        <f t="shared" si="0"/>
        <v>9.66274637986235</v>
      </c>
      <c r="C55" s="21">
        <v>3.8819916</v>
      </c>
      <c r="D55">
        <f t="shared" si="1"/>
        <v>1.3563483209114</v>
      </c>
      <c r="M55">
        <v>31</v>
      </c>
      <c r="N55">
        <v>0.11938094101043</v>
      </c>
      <c r="O55">
        <v>0.0934822682028894</v>
      </c>
      <c r="P55">
        <v>0.157056340082798</v>
      </c>
      <c r="R55">
        <v>18.7116564417178</v>
      </c>
      <c r="S55">
        <v>-0.899303878877686</v>
      </c>
    </row>
    <row r="56" spans="1:19">
      <c r="A56" s="21">
        <v>2010.5322</v>
      </c>
      <c r="B56">
        <f t="shared" si="0"/>
        <v>7.60615474212551</v>
      </c>
      <c r="C56" s="21">
        <v>4.55886</v>
      </c>
      <c r="D56">
        <f t="shared" si="1"/>
        <v>1.51707259227109</v>
      </c>
      <c r="M56">
        <v>32</v>
      </c>
      <c r="N56">
        <v>1.71444071241309</v>
      </c>
      <c r="O56">
        <v>-0.142334019350486</v>
      </c>
      <c r="P56">
        <v>-0.239130485151949</v>
      </c>
      <c r="R56">
        <v>19.3251533742331</v>
      </c>
      <c r="S56">
        <v>-0.893004620137661</v>
      </c>
    </row>
    <row r="57" spans="1:19">
      <c r="A57" s="21">
        <v>14360.359</v>
      </c>
      <c r="B57">
        <f t="shared" si="0"/>
        <v>9.57222684228972</v>
      </c>
      <c r="C57" s="21">
        <v>0.9330166</v>
      </c>
      <c r="D57">
        <f t="shared" si="1"/>
        <v>-0.0693322862244743</v>
      </c>
      <c r="M57">
        <v>33</v>
      </c>
      <c r="N57">
        <v>1.09365250685402</v>
      </c>
      <c r="O57">
        <v>0.332952694168864</v>
      </c>
      <c r="P57">
        <v>0.559382357447471</v>
      </c>
      <c r="R57">
        <v>19.9386503067485</v>
      </c>
      <c r="S57">
        <v>-0.811871303900464</v>
      </c>
    </row>
    <row r="58" spans="1:19">
      <c r="A58" s="21">
        <v>46647.793</v>
      </c>
      <c r="B58">
        <f t="shared" si="0"/>
        <v>10.7503808954029</v>
      </c>
      <c r="C58" s="21">
        <v>0.3571754</v>
      </c>
      <c r="D58">
        <f t="shared" si="1"/>
        <v>-1.02952830133233</v>
      </c>
      <c r="M58">
        <v>34</v>
      </c>
      <c r="N58">
        <v>0.0654546843189561</v>
      </c>
      <c r="O58">
        <v>-0.320551470993054</v>
      </c>
      <c r="P58">
        <v>-0.538547489381203</v>
      </c>
      <c r="R58">
        <v>20.5521472392638</v>
      </c>
      <c r="S58">
        <v>-0.77704218213201</v>
      </c>
    </row>
    <row r="59" spans="1:19">
      <c r="A59" s="21">
        <v>4242.4106</v>
      </c>
      <c r="B59">
        <f t="shared" si="0"/>
        <v>8.3528869244055</v>
      </c>
      <c r="C59" s="21">
        <v>4.234439</v>
      </c>
      <c r="D59">
        <f t="shared" si="1"/>
        <v>1.44325085179695</v>
      </c>
      <c r="M59">
        <v>35</v>
      </c>
      <c r="N59">
        <v>1.12735199626429</v>
      </c>
      <c r="O59">
        <v>0.809569691621425</v>
      </c>
      <c r="P59">
        <v>1.36013016427955</v>
      </c>
      <c r="R59">
        <v>21.1656441717791</v>
      </c>
      <c r="S59">
        <v>-0.770592530954872</v>
      </c>
    </row>
    <row r="60" spans="1:19">
      <c r="A60" s="21">
        <v>25283.906</v>
      </c>
      <c r="B60">
        <f t="shared" si="0"/>
        <v>10.1379233458191</v>
      </c>
      <c r="C60" s="21">
        <v>0.3889548</v>
      </c>
      <c r="D60">
        <f t="shared" si="1"/>
        <v>-0.944292137487647</v>
      </c>
      <c r="M60">
        <v>36</v>
      </c>
      <c r="N60">
        <v>-0.370418550022482</v>
      </c>
      <c r="O60">
        <v>-0.406623632109528</v>
      </c>
      <c r="P60">
        <v>-0.683154363688437</v>
      </c>
      <c r="R60">
        <v>21.7791411042945</v>
      </c>
      <c r="S60">
        <v>-0.766870149913681</v>
      </c>
    </row>
    <row r="61" spans="1:19">
      <c r="A61" s="21">
        <v>7969.431</v>
      </c>
      <c r="B61">
        <f t="shared" si="0"/>
        <v>8.98336837651297</v>
      </c>
      <c r="C61" s="21">
        <v>2.2084963</v>
      </c>
      <c r="D61">
        <f t="shared" si="1"/>
        <v>0.792311876707784</v>
      </c>
      <c r="M61">
        <v>37</v>
      </c>
      <c r="N61">
        <v>0.620282977834323</v>
      </c>
      <c r="O61">
        <v>-0.848517214728739</v>
      </c>
      <c r="P61">
        <v>-1.4255645568346</v>
      </c>
      <c r="R61">
        <v>22.3926380368098</v>
      </c>
      <c r="S61">
        <v>-0.744015996630113</v>
      </c>
    </row>
    <row r="62" spans="1:19">
      <c r="A62" s="21">
        <v>1809.2666</v>
      </c>
      <c r="B62">
        <f t="shared" si="0"/>
        <v>7.50067684877669</v>
      </c>
      <c r="C62" s="21">
        <v>9.596193</v>
      </c>
      <c r="D62">
        <f t="shared" si="1"/>
        <v>2.26136645732209</v>
      </c>
      <c r="M62">
        <v>38</v>
      </c>
      <c r="N62">
        <v>-0.492516496067003</v>
      </c>
      <c r="O62">
        <v>-0.55677394123094</v>
      </c>
      <c r="P62">
        <v>-0.93541672815876</v>
      </c>
      <c r="R62">
        <v>23.0061349693252</v>
      </c>
      <c r="S62">
        <v>-0.705023789095284</v>
      </c>
    </row>
    <row r="63" spans="1:19">
      <c r="A63" s="21">
        <v>1625.3876</v>
      </c>
      <c r="B63">
        <f t="shared" si="0"/>
        <v>7.39350158939865</v>
      </c>
      <c r="C63" s="21">
        <v>7.190684</v>
      </c>
      <c r="D63">
        <f t="shared" si="1"/>
        <v>1.97278629933614</v>
      </c>
      <c r="M63">
        <v>39</v>
      </c>
      <c r="N63">
        <v>-0.510356550130846</v>
      </c>
      <c r="O63">
        <v>-0.824601101543942</v>
      </c>
      <c r="P63">
        <v>-1.38538391853796</v>
      </c>
      <c r="R63">
        <v>23.6196319018405</v>
      </c>
      <c r="S63">
        <v>-0.677525162197192</v>
      </c>
    </row>
    <row r="64" spans="1:19">
      <c r="A64" s="21">
        <v>1546.4222</v>
      </c>
      <c r="B64">
        <f t="shared" si="0"/>
        <v>7.34369928371451</v>
      </c>
      <c r="C64" s="21">
        <v>5.6490717</v>
      </c>
      <c r="D64">
        <f t="shared" si="1"/>
        <v>1.73149123077452</v>
      </c>
      <c r="M64">
        <v>40</v>
      </c>
      <c r="N64">
        <v>2.35206036880409</v>
      </c>
      <c r="O64">
        <v>-0.329850733370582</v>
      </c>
      <c r="P64">
        <v>-0.554170859915114</v>
      </c>
      <c r="R64">
        <v>24.2331288343558</v>
      </c>
      <c r="S64">
        <v>-0.645087568893307</v>
      </c>
    </row>
    <row r="65" spans="1:19">
      <c r="A65" s="21">
        <v>5186.5303</v>
      </c>
      <c r="B65">
        <f t="shared" si="0"/>
        <v>8.55382021694486</v>
      </c>
      <c r="C65" s="21">
        <v>1.6005045</v>
      </c>
      <c r="D65">
        <f t="shared" si="1"/>
        <v>0.470318892045196</v>
      </c>
      <c r="M65">
        <v>41</v>
      </c>
      <c r="N65">
        <v>-0.865746787658912</v>
      </c>
      <c r="O65">
        <v>-0.178771711670804</v>
      </c>
      <c r="P65">
        <v>-0.300348197418747</v>
      </c>
      <c r="R65">
        <v>24.8466257668712</v>
      </c>
      <c r="S65">
        <v>-0.633860111692294</v>
      </c>
    </row>
    <row r="66" spans="1:19">
      <c r="A66" s="21">
        <v>29451.855</v>
      </c>
      <c r="B66">
        <f t="shared" si="0"/>
        <v>10.2905121752115</v>
      </c>
      <c r="C66" s="21">
        <v>0.39892727</v>
      </c>
      <c r="D66">
        <f t="shared" si="1"/>
        <v>-0.918976159409174</v>
      </c>
      <c r="M66">
        <v>42</v>
      </c>
      <c r="N66">
        <v>1.20742082740727</v>
      </c>
      <c r="O66">
        <v>0.439058251616269</v>
      </c>
      <c r="P66">
        <v>0.737646651152525</v>
      </c>
      <c r="R66">
        <v>25.4601226993865</v>
      </c>
      <c r="S66">
        <v>-0.574566241091268</v>
      </c>
    </row>
    <row r="67" spans="1:19">
      <c r="A67" s="21">
        <v>42145.594</v>
      </c>
      <c r="B67">
        <f t="shared" ref="B67:B130" si="2">LN(A67)</f>
        <v>10.6488854265309</v>
      </c>
      <c r="C67" s="21">
        <v>0.26181346</v>
      </c>
      <c r="D67">
        <f t="shared" ref="D67:D130" si="3">LN(C67)</f>
        <v>-1.34012301353537</v>
      </c>
      <c r="M67">
        <v>43</v>
      </c>
      <c r="N67">
        <v>0.503026720579389</v>
      </c>
      <c r="O67">
        <v>0.666376129429236</v>
      </c>
      <c r="P67">
        <v>1.11955559079451</v>
      </c>
      <c r="R67">
        <v>26.0736196319018</v>
      </c>
      <c r="S67">
        <v>-0.531627898543265</v>
      </c>
    </row>
    <row r="68" spans="1:19">
      <c r="A68" s="21">
        <v>7765.593</v>
      </c>
      <c r="B68">
        <f t="shared" si="2"/>
        <v>8.95745810098626</v>
      </c>
      <c r="C68" s="21">
        <v>2.9064739</v>
      </c>
      <c r="D68">
        <f t="shared" si="3"/>
        <v>1.06694062824625</v>
      </c>
      <c r="M68">
        <v>44</v>
      </c>
      <c r="N68">
        <v>-0.0395970041589671</v>
      </c>
      <c r="O68">
        <v>1.21481110278074</v>
      </c>
      <c r="P68">
        <v>2.04096230614133</v>
      </c>
      <c r="R68">
        <v>26.6871165644172</v>
      </c>
      <c r="S68">
        <v>-0.50559831000759</v>
      </c>
    </row>
    <row r="69" spans="1:19">
      <c r="A69" s="21">
        <v>12801.671</v>
      </c>
      <c r="B69">
        <f t="shared" si="2"/>
        <v>9.45733098826221</v>
      </c>
      <c r="C69" s="21">
        <v>2.1261468</v>
      </c>
      <c r="D69">
        <f t="shared" si="3"/>
        <v>0.754311327394814</v>
      </c>
      <c r="M69">
        <v>45</v>
      </c>
      <c r="N69">
        <v>0.399969804160595</v>
      </c>
      <c r="O69">
        <v>-0.205107298167107</v>
      </c>
      <c r="P69">
        <v>-0.344593709520212</v>
      </c>
      <c r="R69">
        <v>27.3006134969325</v>
      </c>
      <c r="S69">
        <v>-0.494540941895767</v>
      </c>
    </row>
    <row r="70" spans="1:19">
      <c r="A70" s="21">
        <v>18473.066</v>
      </c>
      <c r="B70">
        <f t="shared" si="2"/>
        <v>9.82406905833415</v>
      </c>
      <c r="C70" s="21">
        <v>1.202522</v>
      </c>
      <c r="D70">
        <f t="shared" si="3"/>
        <v>0.184421018048719</v>
      </c>
      <c r="M70">
        <v>46</v>
      </c>
      <c r="N70">
        <v>0.191183964136079</v>
      </c>
      <c r="O70">
        <v>0.400739189244663</v>
      </c>
      <c r="P70">
        <v>0.673268113840753</v>
      </c>
      <c r="R70">
        <v>27.9141104294479</v>
      </c>
      <c r="S70">
        <v>-0.469756843699794</v>
      </c>
    </row>
    <row r="71" spans="1:19">
      <c r="A71" s="21">
        <v>13071.94</v>
      </c>
      <c r="B71">
        <f t="shared" si="2"/>
        <v>9.47822322712597</v>
      </c>
      <c r="C71" s="21">
        <v>2.3518875</v>
      </c>
      <c r="D71">
        <f t="shared" si="3"/>
        <v>0.855218197259758</v>
      </c>
      <c r="M71">
        <v>47</v>
      </c>
      <c r="N71">
        <v>0.473564713346915</v>
      </c>
      <c r="O71">
        <v>-0.301847602125857</v>
      </c>
      <c r="P71">
        <v>-0.507123763297717</v>
      </c>
      <c r="R71">
        <v>28.5276073619632</v>
      </c>
      <c r="S71">
        <v>-0.463570128662442</v>
      </c>
    </row>
    <row r="72" spans="1:19">
      <c r="A72" s="21">
        <v>60257.082</v>
      </c>
      <c r="B72">
        <f t="shared" si="2"/>
        <v>11.0063753880137</v>
      </c>
      <c r="C72" s="21">
        <v>0.31252807</v>
      </c>
      <c r="D72">
        <f t="shared" si="3"/>
        <v>-1.16306098983961</v>
      </c>
      <c r="M72">
        <v>48</v>
      </c>
      <c r="N72">
        <v>-0.234745721224609</v>
      </c>
      <c r="O72">
        <v>2.22837975188639</v>
      </c>
      <c r="P72">
        <v>3.74382409492149</v>
      </c>
      <c r="R72">
        <v>29.1411042944785</v>
      </c>
      <c r="S72">
        <v>-0.441451671566185</v>
      </c>
    </row>
    <row r="73" spans="1:19">
      <c r="A73" s="21">
        <v>36648.918</v>
      </c>
      <c r="B73">
        <f t="shared" si="2"/>
        <v>10.5091391843688</v>
      </c>
      <c r="C73" s="21">
        <v>0.339991</v>
      </c>
      <c r="D73">
        <f t="shared" si="3"/>
        <v>-1.07883613231052</v>
      </c>
      <c r="M73">
        <v>49</v>
      </c>
      <c r="N73">
        <v>-0.455356149091804</v>
      </c>
      <c r="O73">
        <v>-1.21563487857537</v>
      </c>
      <c r="P73">
        <v>-2.04234630349013</v>
      </c>
      <c r="R73">
        <v>29.7546012269939</v>
      </c>
      <c r="S73">
        <v>-0.43188835763711</v>
      </c>
    </row>
    <row r="74" spans="1:19">
      <c r="A74" s="21">
        <v>36224.293</v>
      </c>
      <c r="B74">
        <f t="shared" si="2"/>
        <v>10.4974852500902</v>
      </c>
      <c r="C74" s="21">
        <v>0.26197466</v>
      </c>
      <c r="D74">
        <f t="shared" si="3"/>
        <v>-1.33950749745574</v>
      </c>
      <c r="M74">
        <v>50</v>
      </c>
      <c r="N74">
        <v>0.53528852597368</v>
      </c>
      <c r="O74">
        <v>1.07486792824743</v>
      </c>
      <c r="P74">
        <v>1.80584859704659</v>
      </c>
      <c r="R74">
        <v>30.3680981595092</v>
      </c>
      <c r="S74">
        <v>-0.427911289315994</v>
      </c>
    </row>
    <row r="75" spans="1:19">
      <c r="A75" s="21">
        <v>7481.6685</v>
      </c>
      <c r="B75">
        <f t="shared" si="2"/>
        <v>8.92021110759133</v>
      </c>
      <c r="C75" s="21">
        <v>1.8773022</v>
      </c>
      <c r="D75">
        <f t="shared" si="3"/>
        <v>0.629835746243301</v>
      </c>
      <c r="M75">
        <v>51</v>
      </c>
      <c r="N75">
        <v>1.56810734390272</v>
      </c>
      <c r="O75">
        <v>-0.0372311530103675</v>
      </c>
      <c r="P75">
        <v>-0.0625507782521931</v>
      </c>
      <c r="R75">
        <v>30.9815950920245</v>
      </c>
      <c r="S75">
        <v>-0.416090912542255</v>
      </c>
    </row>
    <row r="76" spans="1:19">
      <c r="A76" s="21">
        <v>38268.79</v>
      </c>
      <c r="B76">
        <f t="shared" si="2"/>
        <v>10.552389960465</v>
      </c>
      <c r="C76" s="21">
        <v>0.2276138</v>
      </c>
      <c r="D76">
        <f t="shared" si="3"/>
        <v>-1.48010494587912</v>
      </c>
      <c r="M76">
        <v>52</v>
      </c>
      <c r="N76">
        <v>-0.693303952599688</v>
      </c>
      <c r="O76">
        <v>-0.7711839336528</v>
      </c>
      <c r="P76">
        <v>-1.29563957399165</v>
      </c>
      <c r="R76">
        <v>31.5950920245399</v>
      </c>
      <c r="S76">
        <v>-0.411868918805111</v>
      </c>
    </row>
    <row r="77" spans="1:19">
      <c r="A77" s="21">
        <v>9151.479</v>
      </c>
      <c r="B77">
        <f t="shared" si="2"/>
        <v>9.1216707845516</v>
      </c>
      <c r="C77" s="21">
        <v>1.4136288</v>
      </c>
      <c r="D77">
        <f t="shared" si="3"/>
        <v>0.346160015330244</v>
      </c>
      <c r="M77">
        <v>53</v>
      </c>
      <c r="N77">
        <v>-0.661072627131743</v>
      </c>
      <c r="O77">
        <v>-0.238231251745943</v>
      </c>
      <c r="P77">
        <v>-0.400244123424094</v>
      </c>
      <c r="R77">
        <v>32.2085889570552</v>
      </c>
      <c r="S77">
        <v>-0.392634523231258</v>
      </c>
    </row>
    <row r="78" spans="1:19">
      <c r="A78" s="21">
        <v>26491.857</v>
      </c>
      <c r="B78">
        <f t="shared" si="2"/>
        <v>10.1845926817343</v>
      </c>
      <c r="C78" s="21">
        <v>0.97366685</v>
      </c>
      <c r="D78">
        <f t="shared" si="3"/>
        <v>-0.0266860769708426</v>
      </c>
      <c r="M78">
        <v>54</v>
      </c>
      <c r="N78">
        <v>0.0541740237693444</v>
      </c>
      <c r="O78">
        <v>1.30217429714206</v>
      </c>
      <c r="P78">
        <v>2.18773820095115</v>
      </c>
      <c r="R78">
        <v>32.8220858895706</v>
      </c>
      <c r="S78">
        <v>-0.255096786674098</v>
      </c>
    </row>
    <row r="79" spans="1:19">
      <c r="A79" s="21">
        <v>3403.9238</v>
      </c>
      <c r="B79">
        <f t="shared" si="2"/>
        <v>8.1326841040138</v>
      </c>
      <c r="C79" s="21">
        <v>4.10984</v>
      </c>
      <c r="D79">
        <f t="shared" si="3"/>
        <v>1.41338409830998</v>
      </c>
      <c r="M79">
        <v>55</v>
      </c>
      <c r="N79">
        <v>1.67017382425403</v>
      </c>
      <c r="O79">
        <v>-0.153101231982942</v>
      </c>
      <c r="P79">
        <v>-0.25722010836559</v>
      </c>
      <c r="R79">
        <v>33.4355828220859</v>
      </c>
      <c r="S79">
        <v>-0.24319568323408</v>
      </c>
    </row>
    <row r="80" spans="1:19">
      <c r="A80" s="21">
        <v>71533.516</v>
      </c>
      <c r="B80">
        <f t="shared" si="2"/>
        <v>11.1779213740954</v>
      </c>
      <c r="C80" s="21">
        <v>0.86093366</v>
      </c>
      <c r="D80">
        <f t="shared" si="3"/>
        <v>-0.149737827464833</v>
      </c>
      <c r="M80">
        <v>56</v>
      </c>
      <c r="N80">
        <v>0.125301199419203</v>
      </c>
      <c r="O80">
        <v>-0.194633485643678</v>
      </c>
      <c r="P80">
        <v>-0.326997017727572</v>
      </c>
      <c r="R80">
        <v>34.0490797546012</v>
      </c>
      <c r="S80">
        <v>-0.228234236894415</v>
      </c>
    </row>
    <row r="81" spans="1:19">
      <c r="A81" s="21">
        <v>5304.841</v>
      </c>
      <c r="B81">
        <f t="shared" si="2"/>
        <v>8.57637507887413</v>
      </c>
      <c r="C81" s="21">
        <v>1.725386</v>
      </c>
      <c r="D81">
        <f t="shared" si="3"/>
        <v>0.545450793566915</v>
      </c>
      <c r="M81">
        <v>57</v>
      </c>
      <c r="N81">
        <v>-0.800452207254272</v>
      </c>
      <c r="O81">
        <v>-0.229076094078061</v>
      </c>
      <c r="P81">
        <v>-0.384862858251133</v>
      </c>
      <c r="R81">
        <v>34.6625766871166</v>
      </c>
      <c r="S81">
        <v>-0.206810908043312</v>
      </c>
    </row>
    <row r="82" spans="1:19">
      <c r="A82" s="21">
        <v>7168.1904</v>
      </c>
      <c r="B82">
        <f t="shared" si="2"/>
        <v>8.87740851680199</v>
      </c>
      <c r="C82" s="21">
        <v>4.0380397</v>
      </c>
      <c r="D82">
        <f t="shared" si="3"/>
        <v>1.39575935144212</v>
      </c>
      <c r="M82">
        <v>58</v>
      </c>
      <c r="N82">
        <v>1.08341705862413</v>
      </c>
      <c r="O82">
        <v>0.359833793172819</v>
      </c>
      <c r="P82">
        <v>0.604544366330286</v>
      </c>
      <c r="R82">
        <v>35.2760736196319</v>
      </c>
      <c r="S82">
        <v>-0.160591670208554</v>
      </c>
    </row>
    <row r="83" spans="1:19">
      <c r="A83" s="21">
        <v>27220.303</v>
      </c>
      <c r="B83">
        <f t="shared" si="2"/>
        <v>10.2117184076644</v>
      </c>
      <c r="C83" s="21">
        <v>0.3207695</v>
      </c>
      <c r="D83">
        <f t="shared" si="3"/>
        <v>-1.13703248232264</v>
      </c>
      <c r="M83">
        <v>59</v>
      </c>
      <c r="N83">
        <v>-0.319203883682442</v>
      </c>
      <c r="O83">
        <v>-0.625088253805205</v>
      </c>
      <c r="P83">
        <v>-1.05018925255772</v>
      </c>
      <c r="R83">
        <v>35.8895705521472</v>
      </c>
      <c r="S83">
        <v>-0.149737827464833</v>
      </c>
    </row>
    <row r="84" spans="1:19">
      <c r="A84" s="21">
        <v>10341.159</v>
      </c>
      <c r="B84">
        <f t="shared" si="2"/>
        <v>9.24388723075577</v>
      </c>
      <c r="C84" s="21">
        <v>1.7351935</v>
      </c>
      <c r="D84">
        <f t="shared" si="3"/>
        <v>0.551118934557629</v>
      </c>
      <c r="M84">
        <v>60</v>
      </c>
      <c r="N84">
        <v>0.588006165124561</v>
      </c>
      <c r="O84">
        <v>0.204305711583223</v>
      </c>
      <c r="P84">
        <v>0.343246991500373</v>
      </c>
      <c r="R84">
        <v>36.5030674846626</v>
      </c>
      <c r="S84">
        <v>-0.0693322862244743</v>
      </c>
    </row>
    <row r="85" spans="1:19">
      <c r="A85" s="21">
        <v>2312.9583</v>
      </c>
      <c r="B85">
        <f t="shared" si="2"/>
        <v>7.74628263353455</v>
      </c>
      <c r="C85" s="21">
        <v>7.2188063</v>
      </c>
      <c r="D85">
        <f t="shared" si="3"/>
        <v>1.97668960682585</v>
      </c>
      <c r="M85">
        <v>61</v>
      </c>
      <c r="N85">
        <v>1.75305476740267</v>
      </c>
      <c r="O85">
        <v>0.508311689919415</v>
      </c>
      <c r="P85">
        <v>0.853996968353172</v>
      </c>
      <c r="R85">
        <v>37.1165644171779</v>
      </c>
      <c r="S85">
        <v>-0.0581335832807954</v>
      </c>
    </row>
    <row r="86" spans="1:19">
      <c r="A86" s="21">
        <v>811.2146</v>
      </c>
      <c r="B86">
        <f t="shared" si="2"/>
        <v>6.69853263070257</v>
      </c>
      <c r="C86" s="21">
        <v>7.320224</v>
      </c>
      <c r="D86">
        <f t="shared" si="3"/>
        <v>1.99064092859791</v>
      </c>
      <c r="M86">
        <v>62</v>
      </c>
      <c r="N86">
        <v>1.83726944307956</v>
      </c>
      <c r="O86">
        <v>0.135516856256581</v>
      </c>
      <c r="P86">
        <v>0.227677204162312</v>
      </c>
      <c r="R86">
        <v>37.7300613496933</v>
      </c>
      <c r="S86">
        <v>-0.0578386263084748</v>
      </c>
    </row>
    <row r="87" spans="1:19">
      <c r="A87" s="21">
        <v>12755.204</v>
      </c>
      <c r="B87">
        <f t="shared" si="2"/>
        <v>9.45369462417596</v>
      </c>
      <c r="C87" s="21">
        <v>1.033715</v>
      </c>
      <c r="D87">
        <f t="shared" si="3"/>
        <v>0.0331591094669936</v>
      </c>
      <c r="M87">
        <v>63</v>
      </c>
      <c r="N87">
        <v>1.87640240198715</v>
      </c>
      <c r="O87">
        <v>-0.144911171212624</v>
      </c>
      <c r="P87">
        <v>-0.243460269260594</v>
      </c>
      <c r="R87">
        <v>38.3435582822086</v>
      </c>
      <c r="S87">
        <v>-0.0376417443808315</v>
      </c>
    </row>
    <row r="88" spans="1:19">
      <c r="A88" s="21">
        <v>30863.32</v>
      </c>
      <c r="B88">
        <f t="shared" si="2"/>
        <v>10.3373237027618</v>
      </c>
      <c r="C88" s="21">
        <v>0.35338542</v>
      </c>
      <c r="D88">
        <f t="shared" si="3"/>
        <v>-1.04019597631433</v>
      </c>
      <c r="M88">
        <v>64</v>
      </c>
      <c r="N88">
        <v>0.92553050754798</v>
      </c>
      <c r="O88">
        <v>-0.455211615502783</v>
      </c>
      <c r="P88">
        <v>-0.764785361635411</v>
      </c>
      <c r="R88">
        <v>38.9570552147239</v>
      </c>
      <c r="S88">
        <v>-0.0266860769708426</v>
      </c>
    </row>
    <row r="89" spans="1:19">
      <c r="A89" s="21">
        <v>55484.777</v>
      </c>
      <c r="B89">
        <f t="shared" si="2"/>
        <v>10.9238639738223</v>
      </c>
      <c r="C89" s="21">
        <v>0.26530543</v>
      </c>
      <c r="D89">
        <f t="shared" si="3"/>
        <v>-1.3268735506525</v>
      </c>
      <c r="M89">
        <v>65</v>
      </c>
      <c r="N89">
        <v>-0.439102998961195</v>
      </c>
      <c r="O89">
        <v>-0.479873160447979</v>
      </c>
      <c r="P89">
        <v>-0.806218374166446</v>
      </c>
      <c r="R89">
        <v>39.5705521472393</v>
      </c>
      <c r="S89">
        <v>0.0278930467087776</v>
      </c>
    </row>
    <row r="90" spans="1:19">
      <c r="A90" s="21">
        <v>1367.0938</v>
      </c>
      <c r="B90">
        <f t="shared" si="2"/>
        <v>7.22044245178027</v>
      </c>
      <c r="C90" s="21">
        <v>6.5761824</v>
      </c>
      <c r="D90">
        <f t="shared" si="3"/>
        <v>1.88345439459549</v>
      </c>
      <c r="M90">
        <v>66</v>
      </c>
      <c r="N90">
        <v>-0.720700517887417</v>
      </c>
      <c r="O90">
        <v>-0.619422495647948</v>
      </c>
      <c r="P90">
        <v>-1.04067040735767</v>
      </c>
      <c r="R90">
        <v>40.1840490797546</v>
      </c>
      <c r="S90">
        <v>0.0331591094669936</v>
      </c>
    </row>
    <row r="91" spans="1:19">
      <c r="A91" s="21">
        <v>1190.0509</v>
      </c>
      <c r="B91">
        <f t="shared" si="2"/>
        <v>7.08175135830008</v>
      </c>
      <c r="C91" s="21">
        <v>4.009337</v>
      </c>
      <c r="D91">
        <f t="shared" si="3"/>
        <v>1.38862589099051</v>
      </c>
      <c r="M91">
        <v>67</v>
      </c>
      <c r="N91">
        <v>0.608365578881462</v>
      </c>
      <c r="O91">
        <v>0.458575049364788</v>
      </c>
      <c r="P91">
        <v>0.770436151059245</v>
      </c>
      <c r="R91">
        <v>40.7975460122699</v>
      </c>
      <c r="S91">
        <v>0.0509724479218276</v>
      </c>
    </row>
    <row r="92" spans="1:19">
      <c r="A92" s="21">
        <v>26628.707</v>
      </c>
      <c r="B92">
        <f t="shared" si="2"/>
        <v>10.1897451233671</v>
      </c>
      <c r="C92" s="21">
        <v>0.78411806</v>
      </c>
      <c r="D92">
        <f t="shared" si="3"/>
        <v>-0.24319568323408</v>
      </c>
      <c r="M92">
        <v>68</v>
      </c>
      <c r="N92">
        <v>0.215582455930244</v>
      </c>
      <c r="O92">
        <v>0.53872887146457</v>
      </c>
      <c r="P92">
        <v>0.905099827761202</v>
      </c>
      <c r="R92">
        <v>41.4110429447853</v>
      </c>
      <c r="S92">
        <v>0.0835456114898976</v>
      </c>
    </row>
    <row r="93" spans="1:19">
      <c r="A93" s="21">
        <v>1651.9413</v>
      </c>
      <c r="B93">
        <f t="shared" si="2"/>
        <v>7.40970642076197</v>
      </c>
      <c r="C93" s="21">
        <v>9.375021</v>
      </c>
      <c r="D93">
        <f t="shared" si="3"/>
        <v>2.23804881185397</v>
      </c>
      <c r="M93">
        <v>69</v>
      </c>
      <c r="N93">
        <v>-0.0725878532316555</v>
      </c>
      <c r="O93">
        <v>0.257008871280375</v>
      </c>
      <c r="P93">
        <v>0.431791755464263</v>
      </c>
      <c r="R93">
        <v>42.0245398773006</v>
      </c>
      <c r="S93">
        <v>0.136435633730662</v>
      </c>
    </row>
    <row r="94" spans="1:19">
      <c r="A94" s="21">
        <v>34496.34</v>
      </c>
      <c r="B94">
        <f t="shared" si="2"/>
        <v>10.4486085104353</v>
      </c>
      <c r="C94" s="21">
        <v>0.562949</v>
      </c>
      <c r="D94">
        <f t="shared" si="3"/>
        <v>-0.574566241091268</v>
      </c>
      <c r="M94">
        <v>70</v>
      </c>
      <c r="N94">
        <v>0.199166044808067</v>
      </c>
      <c r="O94">
        <v>0.656052152451691</v>
      </c>
      <c r="P94">
        <v>1.10221063254347</v>
      </c>
      <c r="R94">
        <v>42.638036809816</v>
      </c>
      <c r="S94">
        <v>0.171717111221058</v>
      </c>
    </row>
    <row r="95" spans="1:19">
      <c r="A95" s="21">
        <v>3680.3662</v>
      </c>
      <c r="B95">
        <f t="shared" si="2"/>
        <v>8.21076753708166</v>
      </c>
      <c r="C95" s="21">
        <v>3.9179828</v>
      </c>
      <c r="D95">
        <f t="shared" si="3"/>
        <v>1.36557692951782</v>
      </c>
      <c r="M95">
        <v>71</v>
      </c>
      <c r="N95">
        <v>-1.00160397768521</v>
      </c>
      <c r="O95">
        <v>-0.161457012154406</v>
      </c>
      <c r="P95">
        <v>-0.271258366930502</v>
      </c>
      <c r="R95">
        <v>43.2515337423313</v>
      </c>
      <c r="S95">
        <v>0.184421018048719</v>
      </c>
    </row>
    <row r="96" spans="1:19">
      <c r="A96" s="21">
        <v>20643.094</v>
      </c>
      <c r="B96">
        <f t="shared" si="2"/>
        <v>9.93513611146193</v>
      </c>
      <c r="C96" s="21">
        <v>1.4961401</v>
      </c>
      <c r="D96">
        <f t="shared" si="3"/>
        <v>0.402888524900043</v>
      </c>
      <c r="M96">
        <v>72</v>
      </c>
      <c r="N96">
        <v>-0.610892671104116</v>
      </c>
      <c r="O96">
        <v>-0.467943461206402</v>
      </c>
      <c r="P96">
        <v>-0.786175697226854</v>
      </c>
      <c r="R96">
        <v>43.8650306748466</v>
      </c>
      <c r="S96">
        <v>0.194862505993489</v>
      </c>
    </row>
    <row r="97" spans="1:19">
      <c r="A97" s="21">
        <v>16235.455</v>
      </c>
      <c r="B97">
        <f t="shared" si="2"/>
        <v>9.69495271001426</v>
      </c>
      <c r="C97" s="21">
        <v>1.2834184</v>
      </c>
      <c r="D97">
        <f t="shared" si="3"/>
        <v>0.249527143149068</v>
      </c>
      <c r="M97">
        <v>73</v>
      </c>
      <c r="N97">
        <v>-0.601735405693015</v>
      </c>
      <c r="O97">
        <v>-0.737772091762722</v>
      </c>
      <c r="P97">
        <v>-1.23950548884844</v>
      </c>
      <c r="R97">
        <v>44.478527607362</v>
      </c>
      <c r="S97">
        <v>0.205943433749841</v>
      </c>
    </row>
    <row r="98" spans="1:19">
      <c r="A98" s="21">
        <v>6674.871</v>
      </c>
      <c r="B98">
        <f t="shared" si="2"/>
        <v>8.80610515723901</v>
      </c>
      <c r="C98" s="21">
        <v>1.415732</v>
      </c>
      <c r="D98">
        <f t="shared" si="3"/>
        <v>0.347646711821823</v>
      </c>
      <c r="M98">
        <v>74</v>
      </c>
      <c r="N98">
        <v>0.637633000177162</v>
      </c>
      <c r="O98">
        <v>-0.00779725393386099</v>
      </c>
      <c r="P98">
        <v>-0.0130998978639519</v>
      </c>
      <c r="R98">
        <v>45.0920245398773</v>
      </c>
      <c r="S98">
        <v>0.212863209213319</v>
      </c>
    </row>
    <row r="99" spans="1:19">
      <c r="A99" s="21">
        <v>13442.906</v>
      </c>
      <c r="B99">
        <f t="shared" si="2"/>
        <v>9.50620681094301</v>
      </c>
      <c r="C99" s="21">
        <v>1.3411088</v>
      </c>
      <c r="D99">
        <f t="shared" si="3"/>
        <v>0.293496734490874</v>
      </c>
      <c r="M99">
        <v>75</v>
      </c>
      <c r="N99">
        <v>-0.64487766076361</v>
      </c>
      <c r="O99">
        <v>-0.83522728511551</v>
      </c>
      <c r="P99">
        <v>-1.40323660368223</v>
      </c>
      <c r="R99">
        <v>45.7055214723926</v>
      </c>
      <c r="S99">
        <v>0.249527143149068</v>
      </c>
    </row>
    <row r="100" spans="1:19">
      <c r="A100" s="21">
        <v>20941.805</v>
      </c>
      <c r="B100">
        <f t="shared" si="2"/>
        <v>9.94950267937248</v>
      </c>
      <c r="C100" s="21">
        <v>0.27229792</v>
      </c>
      <c r="D100">
        <f t="shared" si="3"/>
        <v>-1.30085851796546</v>
      </c>
      <c r="M100">
        <v>76</v>
      </c>
      <c r="N100">
        <v>0.479332834116115</v>
      </c>
      <c r="O100">
        <v>-0.133172818785872</v>
      </c>
      <c r="P100">
        <v>-0.223739067516253</v>
      </c>
      <c r="R100">
        <v>46.319018404908</v>
      </c>
      <c r="S100">
        <v>0.282285964613886</v>
      </c>
    </row>
    <row r="101" spans="1:19">
      <c r="A101" s="21">
        <v>8400.127</v>
      </c>
      <c r="B101">
        <f t="shared" si="2"/>
        <v>9.03600210376473</v>
      </c>
      <c r="C101" s="21">
        <v>1.7261927</v>
      </c>
      <c r="D101">
        <f t="shared" si="3"/>
        <v>0.545918231852293</v>
      </c>
      <c r="M101">
        <v>77</v>
      </c>
      <c r="N101">
        <v>-0.355875061442738</v>
      </c>
      <c r="O101">
        <v>0.329188984471896</v>
      </c>
      <c r="P101">
        <v>0.553059078375369</v>
      </c>
      <c r="R101">
        <v>46.9325153374233</v>
      </c>
      <c r="S101">
        <v>0.287948112060106</v>
      </c>
    </row>
    <row r="102" spans="1:19">
      <c r="A102" s="21">
        <v>1087.836</v>
      </c>
      <c r="B102">
        <f t="shared" si="2"/>
        <v>6.99194568076006</v>
      </c>
      <c r="C102" s="21">
        <v>6.621415</v>
      </c>
      <c r="D102">
        <f t="shared" si="3"/>
        <v>1.89030909333201</v>
      </c>
      <c r="M102">
        <v>78</v>
      </c>
      <c r="N102">
        <v>1.25644494966951</v>
      </c>
      <c r="O102">
        <v>0.156939148640475</v>
      </c>
      <c r="P102">
        <v>0.263668059997088</v>
      </c>
      <c r="R102">
        <v>47.5460122699387</v>
      </c>
      <c r="S102">
        <v>0.293496734490874</v>
      </c>
    </row>
    <row r="103" spans="1:19">
      <c r="A103" s="21">
        <v>5177.4326</v>
      </c>
      <c r="B103">
        <f t="shared" si="2"/>
        <v>8.55206457531924</v>
      </c>
      <c r="C103" s="21">
        <v>4.008713</v>
      </c>
      <c r="D103">
        <f t="shared" si="3"/>
        <v>1.38847024217284</v>
      </c>
      <c r="M103">
        <v>79</v>
      </c>
      <c r="N103">
        <v>-1.13639898229155</v>
      </c>
      <c r="O103">
        <v>0.986661154826714</v>
      </c>
      <c r="P103">
        <v>1.65765543410468</v>
      </c>
      <c r="R103">
        <v>48.159509202454</v>
      </c>
      <c r="S103">
        <v>0.338250939505201</v>
      </c>
    </row>
    <row r="104" spans="1:19">
      <c r="A104" s="21">
        <v>7979.328</v>
      </c>
      <c r="B104">
        <f t="shared" si="2"/>
        <v>8.98460947637163</v>
      </c>
      <c r="C104" s="21">
        <v>3.7876105</v>
      </c>
      <c r="D104">
        <f t="shared" si="3"/>
        <v>1.3317353453274</v>
      </c>
      <c r="M104">
        <v>80</v>
      </c>
      <c r="N104">
        <v>0.907807663737441</v>
      </c>
      <c r="O104">
        <v>-0.362356870170527</v>
      </c>
      <c r="P104">
        <v>-0.608783301121074</v>
      </c>
      <c r="R104">
        <v>48.7730061349693</v>
      </c>
      <c r="S104">
        <v>0.346160015330244</v>
      </c>
    </row>
    <row r="105" spans="1:19">
      <c r="A105" s="21">
        <v>3013.5178</v>
      </c>
      <c r="B105">
        <f t="shared" si="2"/>
        <v>8.0108633796586</v>
      </c>
      <c r="C105" s="21">
        <v>2.7342954</v>
      </c>
      <c r="D105">
        <f t="shared" si="3"/>
        <v>1.00587377928297</v>
      </c>
      <c r="M105">
        <v>81</v>
      </c>
      <c r="N105">
        <v>0.671265821057403</v>
      </c>
      <c r="O105">
        <v>0.724493530384715</v>
      </c>
      <c r="P105">
        <v>1.21719663507664</v>
      </c>
      <c r="R105">
        <v>49.3865030674847</v>
      </c>
      <c r="S105">
        <v>0.347646711821823</v>
      </c>
    </row>
    <row r="106" spans="1:19">
      <c r="A106" s="21">
        <v>49669.867</v>
      </c>
      <c r="B106">
        <f t="shared" si="2"/>
        <v>10.8131537304252</v>
      </c>
      <c r="C106" s="21">
        <v>0.39123422</v>
      </c>
      <c r="D106">
        <f t="shared" si="3"/>
        <v>-0.938448870209512</v>
      </c>
      <c r="M106">
        <v>82</v>
      </c>
      <c r="N106">
        <v>-0.377189534810565</v>
      </c>
      <c r="O106">
        <v>-0.759842947512077</v>
      </c>
      <c r="P106">
        <v>-1.27658597366259</v>
      </c>
      <c r="R106">
        <v>50</v>
      </c>
      <c r="S106">
        <v>0.360124726590012</v>
      </c>
    </row>
    <row r="107" spans="1:19">
      <c r="A107" s="21">
        <v>38250.12</v>
      </c>
      <c r="B107">
        <f t="shared" si="2"/>
        <v>10.5519019765047</v>
      </c>
      <c r="C107" s="21">
        <v>0.4627388</v>
      </c>
      <c r="D107">
        <f t="shared" si="3"/>
        <v>-0.770592530954872</v>
      </c>
      <c r="M107">
        <v>83</v>
      </c>
      <c r="N107">
        <v>0.383299305117021</v>
      </c>
      <c r="O107">
        <v>0.167819629440608</v>
      </c>
      <c r="P107">
        <v>0.281947981159262</v>
      </c>
      <c r="R107">
        <v>50.6134969325153</v>
      </c>
      <c r="S107">
        <v>0.368504952634662</v>
      </c>
    </row>
    <row r="108" spans="1:19">
      <c r="A108" s="21">
        <v>5092.8413</v>
      </c>
      <c r="B108">
        <f t="shared" si="2"/>
        <v>8.53559116598285</v>
      </c>
      <c r="C108" s="21">
        <v>1.5204623</v>
      </c>
      <c r="D108">
        <f t="shared" si="3"/>
        <v>0.419014433352393</v>
      </c>
      <c r="M108">
        <v>84</v>
      </c>
      <c r="N108">
        <v>1.56006609046564</v>
      </c>
      <c r="O108">
        <v>0.416623516360209</v>
      </c>
      <c r="P108">
        <v>0.699954824908045</v>
      </c>
      <c r="R108">
        <v>51.2269938650307</v>
      </c>
      <c r="S108">
        <v>0.372622306104024</v>
      </c>
    </row>
    <row r="109" spans="1:19">
      <c r="A109" s="21">
        <v>1007.72095</v>
      </c>
      <c r="B109">
        <f t="shared" si="2"/>
        <v>6.91544657498788</v>
      </c>
      <c r="C109" s="21">
        <v>11.734437</v>
      </c>
      <c r="D109">
        <f t="shared" si="3"/>
        <v>2.46252785201234</v>
      </c>
      <c r="M109">
        <v>85</v>
      </c>
      <c r="N109">
        <v>2.3833524271725</v>
      </c>
      <c r="O109">
        <v>-0.392711498574584</v>
      </c>
      <c r="P109">
        <v>-0.659781067150539</v>
      </c>
      <c r="R109">
        <v>51.840490797546</v>
      </c>
      <c r="S109">
        <v>0.402888524900043</v>
      </c>
    </row>
    <row r="110" spans="1:19">
      <c r="A110" s="21">
        <v>5070.4927</v>
      </c>
      <c r="B110">
        <f t="shared" si="2"/>
        <v>8.53119327135079</v>
      </c>
      <c r="C110" s="21">
        <v>10.717279</v>
      </c>
      <c r="D110">
        <f t="shared" si="3"/>
        <v>2.37185729879687</v>
      </c>
      <c r="M110">
        <v>86</v>
      </c>
      <c r="N110">
        <v>0.218439787220537</v>
      </c>
      <c r="O110">
        <v>-0.185280677753543</v>
      </c>
      <c r="P110">
        <v>-0.311283687221578</v>
      </c>
      <c r="R110">
        <v>52.4539877300613</v>
      </c>
      <c r="S110">
        <v>0.410396594980178</v>
      </c>
    </row>
    <row r="111" spans="1:19">
      <c r="A111" s="21">
        <v>1568.847</v>
      </c>
      <c r="B111">
        <f t="shared" si="2"/>
        <v>7.35809623363786</v>
      </c>
      <c r="C111" s="21">
        <v>1.7019894</v>
      </c>
      <c r="D111">
        <f t="shared" si="3"/>
        <v>0.531797802164691</v>
      </c>
      <c r="M111">
        <v>87</v>
      </c>
      <c r="N111">
        <v>-0.47588590607487</v>
      </c>
      <c r="O111">
        <v>-0.564310070239461</v>
      </c>
      <c r="P111">
        <v>-0.948077919026545</v>
      </c>
      <c r="R111">
        <v>53.0674846625767</v>
      </c>
      <c r="S111">
        <v>0.419014433352393</v>
      </c>
    </row>
    <row r="112" spans="1:19">
      <c r="A112" s="21">
        <v>14050.995</v>
      </c>
      <c r="B112">
        <f t="shared" si="2"/>
        <v>9.55044849075972</v>
      </c>
      <c r="C112" s="21">
        <v>0.4644645</v>
      </c>
      <c r="D112">
        <f t="shared" si="3"/>
        <v>-0.766870149913681</v>
      </c>
      <c r="M112">
        <v>88</v>
      </c>
      <c r="N112">
        <v>-0.936769313173182</v>
      </c>
      <c r="O112">
        <v>-0.390104237479314</v>
      </c>
      <c r="P112">
        <v>-0.655400697556012</v>
      </c>
      <c r="R112">
        <v>53.680981595092</v>
      </c>
      <c r="S112">
        <v>0.434107050032266</v>
      </c>
    </row>
    <row r="113" spans="1:19">
      <c r="A113" s="21">
        <v>88366.22</v>
      </c>
      <c r="B113">
        <f t="shared" si="2"/>
        <v>11.3892450488999</v>
      </c>
      <c r="C113" s="21">
        <v>0.21674863</v>
      </c>
      <c r="D113">
        <f t="shared" si="3"/>
        <v>-1.52901698398737</v>
      </c>
      <c r="M113">
        <v>89</v>
      </c>
      <c r="N113">
        <v>1.97325343072774</v>
      </c>
      <c r="O113">
        <v>-0.089799036132252</v>
      </c>
      <c r="P113">
        <v>-0.150868268699738</v>
      </c>
      <c r="R113">
        <v>54.2944785276074</v>
      </c>
      <c r="S113">
        <v>0.470318892045196</v>
      </c>
    </row>
    <row r="114" spans="1:19">
      <c r="A114" s="21">
        <v>47988.65</v>
      </c>
      <c r="B114">
        <f t="shared" si="2"/>
        <v>10.778719803596</v>
      </c>
      <c r="C114" s="21">
        <v>1.0522939</v>
      </c>
      <c r="D114">
        <f t="shared" si="3"/>
        <v>0.0509724479218276</v>
      </c>
      <c r="M114">
        <v>90</v>
      </c>
      <c r="N114">
        <v>2.08223217754382</v>
      </c>
      <c r="O114">
        <v>-0.69360628655331</v>
      </c>
      <c r="P114">
        <v>-1.16530404020638</v>
      </c>
      <c r="R114">
        <v>54.9079754601227</v>
      </c>
      <c r="S114">
        <v>0.531797802164691</v>
      </c>
    </row>
    <row r="115" spans="1:19">
      <c r="A115" s="21">
        <v>5531.723</v>
      </c>
      <c r="B115">
        <f t="shared" si="2"/>
        <v>8.61825461922441</v>
      </c>
      <c r="C115" s="21">
        <v>6.09599</v>
      </c>
      <c r="D115">
        <f t="shared" si="3"/>
        <v>1.80763117796305</v>
      </c>
      <c r="M115">
        <v>91</v>
      </c>
      <c r="N115">
        <v>-0.359923674933968</v>
      </c>
      <c r="O115">
        <v>0.116727991699889</v>
      </c>
      <c r="P115">
        <v>0.196110679747426</v>
      </c>
      <c r="R115">
        <v>55.521472392638</v>
      </c>
      <c r="S115">
        <v>0.545450793566915</v>
      </c>
    </row>
    <row r="116" spans="1:19">
      <c r="A116" s="21">
        <v>4775.202</v>
      </c>
      <c r="B116">
        <f t="shared" si="2"/>
        <v>8.47119155568498</v>
      </c>
      <c r="C116" s="21">
        <v>1.4335082</v>
      </c>
      <c r="D116">
        <f t="shared" si="3"/>
        <v>0.360124726590012</v>
      </c>
      <c r="M116">
        <v>92</v>
      </c>
      <c r="N116">
        <v>1.82453623743508</v>
      </c>
      <c r="O116">
        <v>0.413512574418883</v>
      </c>
      <c r="P116">
        <v>0.694728238466492</v>
      </c>
      <c r="R116">
        <v>56.1349693251534</v>
      </c>
      <c r="S116">
        <v>0.545918231852293</v>
      </c>
    </row>
    <row r="117" spans="1:19">
      <c r="A117" s="21">
        <v>23557.02</v>
      </c>
      <c r="B117">
        <f t="shared" si="2"/>
        <v>10.0671791441968</v>
      </c>
      <c r="C117" s="21">
        <v>1.3261579</v>
      </c>
      <c r="D117">
        <f t="shared" si="3"/>
        <v>0.282285964613886</v>
      </c>
      <c r="M117">
        <v>93</v>
      </c>
      <c r="N117">
        <v>-0.563329725109007</v>
      </c>
      <c r="O117">
        <v>-0.0112365159822606</v>
      </c>
      <c r="P117">
        <v>-0.018878083612879</v>
      </c>
      <c r="R117">
        <v>56.7484662576687</v>
      </c>
      <c r="S117">
        <v>0.548187302292402</v>
      </c>
    </row>
    <row r="118" spans="1:19">
      <c r="A118" s="21">
        <v>8762.771</v>
      </c>
      <c r="B118">
        <f t="shared" si="2"/>
        <v>9.0782674581114</v>
      </c>
      <c r="C118" s="21">
        <v>1.7446114</v>
      </c>
      <c r="D118">
        <f t="shared" si="3"/>
        <v>0.556531837444789</v>
      </c>
      <c r="M118">
        <v>94</v>
      </c>
      <c r="N118">
        <v>1.19508964220668</v>
      </c>
      <c r="O118">
        <v>0.170487287311138</v>
      </c>
      <c r="P118">
        <v>0.286429821296359</v>
      </c>
      <c r="R118">
        <v>57.361963190184</v>
      </c>
      <c r="S118">
        <v>0.551118934557629</v>
      </c>
    </row>
    <row r="119" spans="1:19">
      <c r="A119" s="21">
        <v>12762.967</v>
      </c>
      <c r="B119">
        <f t="shared" si="2"/>
        <v>9.45430305338035</v>
      </c>
      <c r="C119" s="21">
        <v>1.5074155</v>
      </c>
      <c r="D119">
        <f t="shared" si="3"/>
        <v>0.410396594980178</v>
      </c>
      <c r="M119">
        <v>95</v>
      </c>
      <c r="N119">
        <v>-0.159860568145744</v>
      </c>
      <c r="O119">
        <v>0.562749093045787</v>
      </c>
      <c r="P119">
        <v>0.945455374990074</v>
      </c>
      <c r="R119">
        <v>57.9754601226994</v>
      </c>
      <c r="S119">
        <v>0.556531837444789</v>
      </c>
    </row>
    <row r="120" spans="1:19">
      <c r="A120" s="21">
        <v>8370.666</v>
      </c>
      <c r="B120">
        <f t="shared" si="2"/>
        <v>9.03248873021048</v>
      </c>
      <c r="C120" s="21">
        <v>2.7498808</v>
      </c>
      <c r="D120">
        <f t="shared" si="3"/>
        <v>1.01155756528449</v>
      </c>
      <c r="M120">
        <v>96</v>
      </c>
      <c r="N120">
        <v>0.0288673843058564</v>
      </c>
      <c r="O120">
        <v>0.220659758843212</v>
      </c>
      <c r="P120">
        <v>0.370722863209223</v>
      </c>
      <c r="R120">
        <v>58.5889570552147</v>
      </c>
      <c r="S120">
        <v>0.591551125974583</v>
      </c>
    </row>
    <row r="121" spans="1:19">
      <c r="A121" s="21">
        <v>32468.402</v>
      </c>
      <c r="B121">
        <f t="shared" si="2"/>
        <v>10.3880226492261</v>
      </c>
      <c r="C121" s="21">
        <v>0.44402638</v>
      </c>
      <c r="D121">
        <f t="shared" si="3"/>
        <v>-0.811871303900464</v>
      </c>
      <c r="M121">
        <v>97</v>
      </c>
      <c r="N121">
        <v>0.727293577230945</v>
      </c>
      <c r="O121">
        <v>-0.379646865409122</v>
      </c>
      <c r="P121">
        <v>-0.637831626802788</v>
      </c>
      <c r="R121">
        <v>59.2024539877301</v>
      </c>
      <c r="S121">
        <v>0.591923153380742</v>
      </c>
    </row>
    <row r="122" spans="1:19">
      <c r="A122" s="21">
        <v>28992.059</v>
      </c>
      <c r="B122">
        <f t="shared" si="2"/>
        <v>10.2747772438848</v>
      </c>
      <c r="C122" s="21">
        <v>0.31604403</v>
      </c>
      <c r="D122">
        <f t="shared" si="3"/>
        <v>-1.15187373965847</v>
      </c>
      <c r="M122">
        <v>98</v>
      </c>
      <c r="N122">
        <v>0.177177495873313</v>
      </c>
      <c r="O122">
        <v>0.116319238617561</v>
      </c>
      <c r="P122">
        <v>0.195423947767745</v>
      </c>
      <c r="R122">
        <v>59.8159509202454</v>
      </c>
      <c r="S122">
        <v>0.629835746243301</v>
      </c>
    </row>
    <row r="123" spans="1:19">
      <c r="A123" s="21">
        <v>149171.11</v>
      </c>
      <c r="B123">
        <f t="shared" si="2"/>
        <v>11.9128493152948</v>
      </c>
      <c r="C123" s="21">
        <v>0.5246166</v>
      </c>
      <c r="D123">
        <f t="shared" si="3"/>
        <v>-0.645087568893307</v>
      </c>
      <c r="M123">
        <v>99</v>
      </c>
      <c r="N123">
        <v>-0.171149328855991</v>
      </c>
      <c r="O123">
        <v>-1.12970918910947</v>
      </c>
      <c r="P123">
        <v>-1.8979855111598</v>
      </c>
      <c r="R123">
        <v>60.4294478527607</v>
      </c>
      <c r="S123">
        <v>0.710350009739121</v>
      </c>
    </row>
    <row r="124" spans="1:19">
      <c r="A124" s="21">
        <v>26197.904</v>
      </c>
      <c r="B124">
        <f t="shared" si="2"/>
        <v>10.173434686549</v>
      </c>
      <c r="C124" s="21">
        <v>0.6752755</v>
      </c>
      <c r="D124">
        <f t="shared" si="3"/>
        <v>-0.392634523231258</v>
      </c>
      <c r="M124">
        <v>100</v>
      </c>
      <c r="N124">
        <v>0.546648371395897</v>
      </c>
      <c r="O124">
        <v>-0.000730139543604458</v>
      </c>
      <c r="P124">
        <v>-0.00122668230748702</v>
      </c>
      <c r="R124">
        <v>61.0429447852761</v>
      </c>
      <c r="S124">
        <v>0.754311327394814</v>
      </c>
    </row>
    <row r="125" spans="1:19">
      <c r="A125" s="21">
        <v>25437.107</v>
      </c>
      <c r="B125">
        <f t="shared" si="2"/>
        <v>10.1439642924342</v>
      </c>
      <c r="C125" s="21">
        <v>0.47520167</v>
      </c>
      <c r="D125">
        <f t="shared" si="3"/>
        <v>-0.744015996630113</v>
      </c>
      <c r="M125">
        <v>101</v>
      </c>
      <c r="N125">
        <v>2.15279842624585</v>
      </c>
      <c r="O125">
        <v>-0.262489332913838</v>
      </c>
      <c r="P125">
        <v>-0.440999290354708</v>
      </c>
      <c r="R125">
        <v>61.6564417177914</v>
      </c>
      <c r="S125">
        <v>0.762636815306262</v>
      </c>
    </row>
    <row r="126" spans="1:19">
      <c r="A126" s="21">
        <v>2198.0662</v>
      </c>
      <c r="B126">
        <f t="shared" si="2"/>
        <v>7.69533325279937</v>
      </c>
      <c r="C126" s="21">
        <v>3.8024368</v>
      </c>
      <c r="D126">
        <f t="shared" si="3"/>
        <v>1.33564212436887</v>
      </c>
      <c r="M126">
        <v>102</v>
      </c>
      <c r="N126">
        <v>0.92691003105895</v>
      </c>
      <c r="O126">
        <v>0.461560211113892</v>
      </c>
      <c r="P126">
        <v>0.775451418530633</v>
      </c>
      <c r="R126">
        <v>62.2699386503067</v>
      </c>
      <c r="S126">
        <v>0.7771550933298</v>
      </c>
    </row>
    <row r="127" spans="1:19">
      <c r="A127" s="21">
        <v>10452.165</v>
      </c>
      <c r="B127">
        <f t="shared" si="2"/>
        <v>9.25456441296825</v>
      </c>
      <c r="C127" s="21">
        <v>1.730114</v>
      </c>
      <c r="D127">
        <f t="shared" si="3"/>
        <v>0.548187302292402</v>
      </c>
      <c r="M127">
        <v>103</v>
      </c>
      <c r="N127">
        <v>0.587030951043563</v>
      </c>
      <c r="O127">
        <v>0.744704394283836</v>
      </c>
      <c r="P127">
        <v>1.25115221162532</v>
      </c>
      <c r="R127">
        <v>62.8834355828221</v>
      </c>
      <c r="S127">
        <v>0.792311876707784</v>
      </c>
    </row>
    <row r="128" spans="1:19">
      <c r="A128" s="21">
        <v>3751.6428</v>
      </c>
      <c r="B128">
        <f t="shared" si="2"/>
        <v>8.22994910303543</v>
      </c>
      <c r="C128" s="21">
        <v>1.4455718</v>
      </c>
      <c r="D128">
        <f t="shared" si="3"/>
        <v>0.368504952634662</v>
      </c>
      <c r="M128">
        <v>104</v>
      </c>
      <c r="N128">
        <v>1.35216753389121</v>
      </c>
      <c r="O128">
        <v>-0.346293754608236</v>
      </c>
      <c r="P128">
        <v>-0.581796213740343</v>
      </c>
      <c r="R128">
        <v>63.4969325153374</v>
      </c>
      <c r="S128">
        <v>0.855218197259758</v>
      </c>
    </row>
    <row r="129" spans="1:19">
      <c r="A129" s="21">
        <v>53516.91</v>
      </c>
      <c r="B129">
        <f t="shared" si="2"/>
        <v>10.8877529577093</v>
      </c>
      <c r="C129" s="21">
        <v>0.64310217</v>
      </c>
      <c r="D129">
        <f t="shared" si="3"/>
        <v>-0.441451671566185</v>
      </c>
      <c r="M129">
        <v>105</v>
      </c>
      <c r="N129">
        <v>-0.849776967216604</v>
      </c>
      <c r="O129">
        <v>-0.0886719029929084</v>
      </c>
      <c r="P129">
        <v>-0.148974611121093</v>
      </c>
      <c r="R129">
        <v>64.1104294478528</v>
      </c>
      <c r="S129">
        <v>0.862744628131885</v>
      </c>
    </row>
    <row r="130" spans="1:19">
      <c r="A130" s="21">
        <v>2660.6816</v>
      </c>
      <c r="B130">
        <f t="shared" si="2"/>
        <v>7.88633760955323</v>
      </c>
      <c r="C130" s="21">
        <v>3.6965675</v>
      </c>
      <c r="D130">
        <f t="shared" si="3"/>
        <v>1.307404686365</v>
      </c>
      <c r="M130">
        <v>106</v>
      </c>
      <c r="N130">
        <v>-0.64449421955533</v>
      </c>
      <c r="O130">
        <v>-0.126098311399542</v>
      </c>
      <c r="P130">
        <v>-0.211853431241637</v>
      </c>
      <c r="R130">
        <v>64.7239263803681</v>
      </c>
      <c r="S130">
        <v>0.871751670947476</v>
      </c>
    </row>
    <row r="131" spans="1:19">
      <c r="A131" s="21">
        <v>17097.686</v>
      </c>
      <c r="B131">
        <f t="shared" ref="B131:B164" si="4">LN(A131)</f>
        <v>9.74669841169653</v>
      </c>
      <c r="C131" s="21">
        <v>0.50787234</v>
      </c>
      <c r="D131">
        <f t="shared" ref="D131:D164" si="5">LN(C131)</f>
        <v>-0.677525162197192</v>
      </c>
      <c r="M131">
        <v>107</v>
      </c>
      <c r="N131">
        <v>0.939854276145058</v>
      </c>
      <c r="O131">
        <v>-0.520839842792666</v>
      </c>
      <c r="P131">
        <v>-0.875045086633743</v>
      </c>
      <c r="R131">
        <v>65.3374233128834</v>
      </c>
      <c r="S131">
        <v>0.884317843269519</v>
      </c>
    </row>
    <row r="132" spans="1:19">
      <c r="A132" s="21">
        <v>31055.39</v>
      </c>
      <c r="B132">
        <f t="shared" si="4"/>
        <v>10.3435276632787</v>
      </c>
      <c r="C132" s="21">
        <v>1.451536</v>
      </c>
      <c r="D132">
        <f t="shared" si="5"/>
        <v>0.372622306104024</v>
      </c>
      <c r="M132">
        <v>108</v>
      </c>
      <c r="N132">
        <v>2.21290882317479</v>
      </c>
      <c r="O132">
        <v>0.249619028837552</v>
      </c>
      <c r="P132">
        <v>0.419376335618659</v>
      </c>
      <c r="R132">
        <v>65.9509202453988</v>
      </c>
      <c r="S132">
        <v>1.00587377928297</v>
      </c>
    </row>
    <row r="133" spans="1:19">
      <c r="A133" s="21">
        <v>1690.4982</v>
      </c>
      <c r="B133">
        <f t="shared" si="4"/>
        <v>7.43277855737364</v>
      </c>
      <c r="C133" s="21">
        <v>10.0846615</v>
      </c>
      <c r="D133">
        <f t="shared" si="5"/>
        <v>2.31101560614282</v>
      </c>
      <c r="M133">
        <v>109</v>
      </c>
      <c r="N133">
        <v>0.943309992252019</v>
      </c>
      <c r="O133">
        <v>1.42854730654485</v>
      </c>
      <c r="P133">
        <v>2.40005314284981</v>
      </c>
      <c r="R133">
        <v>66.5644171779141</v>
      </c>
      <c r="S133">
        <v>1.01155756528449</v>
      </c>
    </row>
    <row r="134" spans="1:19">
      <c r="A134" s="21">
        <v>80320.086</v>
      </c>
      <c r="B134">
        <f t="shared" si="4"/>
        <v>11.2937750056421</v>
      </c>
      <c r="C134" s="21">
        <v>0.21521547</v>
      </c>
      <c r="D134">
        <f t="shared" si="5"/>
        <v>-1.53611556666113</v>
      </c>
      <c r="M134">
        <v>110</v>
      </c>
      <c r="N134">
        <v>1.86508976812401</v>
      </c>
      <c r="O134">
        <v>-1.33329196595932</v>
      </c>
      <c r="P134">
        <v>-2.24001792490629</v>
      </c>
      <c r="R134">
        <v>67.1779141104295</v>
      </c>
      <c r="S134">
        <v>1.05692735247632</v>
      </c>
    </row>
    <row r="135" spans="1:19">
      <c r="A135" s="21">
        <v>27519.287</v>
      </c>
      <c r="B135">
        <f t="shared" si="4"/>
        <v>10.2226423832814</v>
      </c>
      <c r="C135" s="21">
        <v>0.58764756</v>
      </c>
      <c r="D135">
        <f t="shared" si="5"/>
        <v>-0.531627898543265</v>
      </c>
      <c r="M135">
        <v>111</v>
      </c>
      <c r="N135">
        <v>0.142413887753431</v>
      </c>
      <c r="O135">
        <v>-0.909284037667112</v>
      </c>
      <c r="P135">
        <v>-1.5276568037669</v>
      </c>
      <c r="R135">
        <v>67.7914110429448</v>
      </c>
      <c r="S135">
        <v>1.06694062824625</v>
      </c>
    </row>
    <row r="136" spans="1:19">
      <c r="A136" s="21">
        <v>32673.762</v>
      </c>
      <c r="B136">
        <f t="shared" si="4"/>
        <v>10.3943276494808</v>
      </c>
      <c r="C136" s="21">
        <v>0.23191008</v>
      </c>
      <c r="D136">
        <f t="shared" si="5"/>
        <v>-1.46140556865367</v>
      </c>
      <c r="M136">
        <v>112</v>
      </c>
      <c r="N136">
        <v>-1.30244994255777</v>
      </c>
      <c r="O136">
        <v>-0.226567041429593</v>
      </c>
      <c r="P136">
        <v>-0.380647485286625</v>
      </c>
      <c r="R136">
        <v>68.4049079754601</v>
      </c>
      <c r="S136">
        <v>1.1095211039227</v>
      </c>
    </row>
    <row r="137" spans="1:19">
      <c r="A137" s="21">
        <v>11415.887</v>
      </c>
      <c r="B137">
        <f t="shared" si="4"/>
        <v>9.34276126071946</v>
      </c>
      <c r="C137" s="21">
        <v>3.4539554</v>
      </c>
      <c r="D137">
        <f t="shared" si="5"/>
        <v>1.23952006707598</v>
      </c>
      <c r="M137">
        <v>113</v>
      </c>
      <c r="N137">
        <v>-0.822719958005452</v>
      </c>
      <c r="O137">
        <v>0.87369240592728</v>
      </c>
      <c r="P137">
        <v>1.46786052875033</v>
      </c>
      <c r="R137">
        <v>69.0184049079755</v>
      </c>
      <c r="S137">
        <v>1.16940285000863</v>
      </c>
    </row>
    <row r="138" spans="1:19">
      <c r="A138" s="21">
        <v>41320.9</v>
      </c>
      <c r="B138">
        <f t="shared" si="4"/>
        <v>10.6291237042161</v>
      </c>
      <c r="C138" s="21">
        <v>0.27733305</v>
      </c>
      <c r="D138">
        <f t="shared" si="5"/>
        <v>-1.28253614846418</v>
      </c>
      <c r="M138">
        <v>114</v>
      </c>
      <c r="N138">
        <v>0.874900144515537</v>
      </c>
      <c r="O138">
        <v>0.932731033447515</v>
      </c>
      <c r="P138">
        <v>1.56704929406479</v>
      </c>
      <c r="R138">
        <v>69.6319018404908</v>
      </c>
      <c r="S138">
        <v>1.17521409862178</v>
      </c>
    </row>
    <row r="139" spans="1:19">
      <c r="A139" s="21">
        <v>34123.387</v>
      </c>
      <c r="B139">
        <f t="shared" si="4"/>
        <v>10.4377382639709</v>
      </c>
      <c r="C139" s="21">
        <v>0.30099192</v>
      </c>
      <c r="D139">
        <f t="shared" si="5"/>
        <v>-1.20067185844738</v>
      </c>
      <c r="M139">
        <v>115</v>
      </c>
      <c r="N139">
        <v>0.990457300820962</v>
      </c>
      <c r="O139">
        <v>-0.63033257423095</v>
      </c>
      <c r="P139">
        <v>-1.05900005473575</v>
      </c>
      <c r="R139">
        <v>70.2453987730061</v>
      </c>
      <c r="S139">
        <v>1.23952006707598</v>
      </c>
    </row>
    <row r="140" spans="1:19">
      <c r="A140" s="21">
        <v>10705.481</v>
      </c>
      <c r="B140">
        <f t="shared" si="4"/>
        <v>9.278511132289</v>
      </c>
      <c r="C140" s="21">
        <v>0.64928186</v>
      </c>
      <c r="D140">
        <f t="shared" si="5"/>
        <v>-0.43188835763711</v>
      </c>
      <c r="M140">
        <v>116</v>
      </c>
      <c r="N140">
        <v>-0.263615494811567</v>
      </c>
      <c r="O140">
        <v>0.545901459425452</v>
      </c>
      <c r="P140">
        <v>0.917150245832073</v>
      </c>
      <c r="R140">
        <v>70.8588957055215</v>
      </c>
      <c r="S140">
        <v>1.307404686365</v>
      </c>
    </row>
    <row r="141" spans="1:19">
      <c r="A141" s="21">
        <v>47126.13</v>
      </c>
      <c r="B141">
        <f t="shared" si="4"/>
        <v>10.7605829032427</v>
      </c>
      <c r="C141" s="21">
        <v>0.2485631</v>
      </c>
      <c r="D141">
        <f t="shared" si="5"/>
        <v>-1.39205854213733</v>
      </c>
      <c r="M141">
        <v>117</v>
      </c>
      <c r="N141">
        <v>0.513437692650364</v>
      </c>
      <c r="O141">
        <v>0.0430941447944247</v>
      </c>
      <c r="P141">
        <v>0.0724009888776034</v>
      </c>
      <c r="R141">
        <v>71.4723926380368</v>
      </c>
      <c r="S141">
        <v>1.311523696357</v>
      </c>
    </row>
    <row r="142" spans="1:19">
      <c r="A142" s="21">
        <v>63323.254</v>
      </c>
      <c r="B142">
        <f t="shared" si="4"/>
        <v>11.0560079024408</v>
      </c>
      <c r="C142" s="21">
        <v>0.40237194</v>
      </c>
      <c r="D142">
        <f t="shared" si="5"/>
        <v>-0.910378394238307</v>
      </c>
      <c r="M142">
        <v>118</v>
      </c>
      <c r="N142">
        <v>0.217961704233687</v>
      </c>
      <c r="O142">
        <v>0.192434890746491</v>
      </c>
      <c r="P142">
        <v>0.323303234141498</v>
      </c>
      <c r="R142">
        <v>72.0858895705522</v>
      </c>
      <c r="S142">
        <v>1.3317353453274</v>
      </c>
    </row>
    <row r="143" spans="1:19">
      <c r="A143" s="21">
        <v>2494.7612</v>
      </c>
      <c r="B143">
        <f t="shared" si="4"/>
        <v>7.82194829218214</v>
      </c>
      <c r="C143" s="21">
        <v>2.1439219</v>
      </c>
      <c r="D143">
        <f t="shared" si="5"/>
        <v>0.762636815306262</v>
      </c>
      <c r="M143">
        <v>119</v>
      </c>
      <c r="N143">
        <v>0.549409060906894</v>
      </c>
      <c r="O143">
        <v>0.4621485043776</v>
      </c>
      <c r="P143">
        <v>0.77643978978723</v>
      </c>
      <c r="R143">
        <v>72.6993865030675</v>
      </c>
      <c r="S143">
        <v>1.33564212436887</v>
      </c>
    </row>
    <row r="144" spans="1:19">
      <c r="A144" s="21">
        <v>5507.5454</v>
      </c>
      <c r="B144">
        <f t="shared" si="4"/>
        <v>8.61387432194711</v>
      </c>
      <c r="C144" s="21">
        <v>3.0329056</v>
      </c>
      <c r="D144">
        <f t="shared" si="5"/>
        <v>1.1095211039227</v>
      </c>
      <c r="M144">
        <v>120</v>
      </c>
      <c r="N144">
        <v>-0.515723414828578</v>
      </c>
      <c r="O144">
        <v>-0.296147889071886</v>
      </c>
      <c r="P144">
        <v>-0.497547871644811</v>
      </c>
      <c r="R144">
        <v>73.3128834355828</v>
      </c>
      <c r="S144">
        <v>1.35415833619114</v>
      </c>
    </row>
    <row r="145" spans="1:19">
      <c r="A145" s="21">
        <v>3057.3286</v>
      </c>
      <c r="B145">
        <f t="shared" si="4"/>
        <v>8.02529680711834</v>
      </c>
      <c r="C145" s="21">
        <v>4.0511246</v>
      </c>
      <c r="D145">
        <f t="shared" si="5"/>
        <v>1.39899452158511</v>
      </c>
      <c r="M145">
        <v>121</v>
      </c>
      <c r="N145">
        <v>-0.42673902479245</v>
      </c>
      <c r="O145">
        <v>-0.725134714866018</v>
      </c>
      <c r="P145">
        <v>-1.2182738670468</v>
      </c>
      <c r="R145">
        <v>73.9263803680982</v>
      </c>
      <c r="S145">
        <v>1.3563483209114</v>
      </c>
    </row>
    <row r="146" spans="1:19">
      <c r="A146" s="21">
        <v>16421.072</v>
      </c>
      <c r="B146">
        <f t="shared" si="4"/>
        <v>9.70632066711166</v>
      </c>
      <c r="C146" s="21">
        <v>0.8131734</v>
      </c>
      <c r="D146">
        <f t="shared" si="5"/>
        <v>-0.206810908043312</v>
      </c>
      <c r="M146">
        <v>122</v>
      </c>
      <c r="N146">
        <v>-1.71388037653455</v>
      </c>
      <c r="O146">
        <v>1.06879280764125</v>
      </c>
      <c r="P146">
        <v>1.79564199609102</v>
      </c>
      <c r="R146">
        <v>74.5398773006135</v>
      </c>
      <c r="S146">
        <v>1.36557692951782</v>
      </c>
    </row>
    <row r="147" spans="1:19">
      <c r="A147" s="21">
        <v>1586.5889</v>
      </c>
      <c r="B147">
        <f t="shared" si="4"/>
        <v>7.36934164475116</v>
      </c>
      <c r="C147" s="21">
        <v>6.0379725</v>
      </c>
      <c r="D147">
        <f t="shared" si="5"/>
        <v>1.79806827678603</v>
      </c>
      <c r="M147">
        <v>123</v>
      </c>
      <c r="N147">
        <v>-0.347107488112943</v>
      </c>
      <c r="O147">
        <v>-0.0455270351183144</v>
      </c>
      <c r="P147">
        <v>-0.0764884041429633</v>
      </c>
      <c r="R147">
        <v>75.1533742331288</v>
      </c>
      <c r="S147">
        <v>1.38847024217284</v>
      </c>
    </row>
    <row r="148" spans="1:19">
      <c r="A148" s="21">
        <v>25773.006</v>
      </c>
      <c r="B148">
        <f t="shared" si="4"/>
        <v>10.1570829441079</v>
      </c>
      <c r="C148" s="21">
        <v>1.5435841</v>
      </c>
      <c r="D148">
        <f t="shared" si="5"/>
        <v>0.434107050032266</v>
      </c>
      <c r="M148">
        <v>124</v>
      </c>
      <c r="N148">
        <v>-0.323950654186383</v>
      </c>
      <c r="O148">
        <v>-0.42006534244373</v>
      </c>
      <c r="P148">
        <v>-0.705737318404095</v>
      </c>
      <c r="R148">
        <v>75.7668711656442</v>
      </c>
      <c r="S148">
        <v>1.38862589099051</v>
      </c>
    </row>
    <row r="149" spans="1:19">
      <c r="A149" s="21">
        <v>10913.846</v>
      </c>
      <c r="B149">
        <f t="shared" si="4"/>
        <v>9.2977875373296</v>
      </c>
      <c r="C149" s="21">
        <v>1.1461811</v>
      </c>
      <c r="D149">
        <f t="shared" si="5"/>
        <v>0.136435633730662</v>
      </c>
      <c r="M149">
        <v>125</v>
      </c>
      <c r="N149">
        <v>1.60010038195653</v>
      </c>
      <c r="O149">
        <v>-0.264458257587652</v>
      </c>
      <c r="P149">
        <v>-0.444307212906359</v>
      </c>
      <c r="R149">
        <v>76.3803680981595</v>
      </c>
      <c r="S149">
        <v>1.39575935144212</v>
      </c>
    </row>
    <row r="150" spans="1:19">
      <c r="A150" s="21">
        <v>27361.988</v>
      </c>
      <c r="B150">
        <f t="shared" si="4"/>
        <v>10.2169100299155</v>
      </c>
      <c r="C150" s="21">
        <v>0.9630579</v>
      </c>
      <c r="D150">
        <f t="shared" si="5"/>
        <v>-0.0376417443808315</v>
      </c>
      <c r="M150">
        <v>126</v>
      </c>
      <c r="N150">
        <v>0.374909538277315</v>
      </c>
      <c r="O150">
        <v>0.173277764015087</v>
      </c>
      <c r="P150">
        <v>0.291118005126658</v>
      </c>
      <c r="R150">
        <v>76.9938650306749</v>
      </c>
      <c r="S150">
        <v>1.39600268249311</v>
      </c>
    </row>
    <row r="151" spans="1:19">
      <c r="A151" s="21">
        <v>17234.555</v>
      </c>
      <c r="B151">
        <f t="shared" si="4"/>
        <v>9.7546716590644</v>
      </c>
      <c r="C151" s="21">
        <v>4.0390224</v>
      </c>
      <c r="D151">
        <f t="shared" si="5"/>
        <v>1.39600268249311</v>
      </c>
      <c r="M151">
        <v>127</v>
      </c>
      <c r="N151">
        <v>1.18001741970733</v>
      </c>
      <c r="O151">
        <v>-0.811512467072668</v>
      </c>
      <c r="P151">
        <v>-1.36339415442271</v>
      </c>
      <c r="R151">
        <v>77.6073619631902</v>
      </c>
      <c r="S151">
        <v>1.39899452158511</v>
      </c>
    </row>
    <row r="152" spans="1:19">
      <c r="A152" s="21">
        <v>2122.0278</v>
      </c>
      <c r="B152">
        <f t="shared" si="4"/>
        <v>7.66012741993637</v>
      </c>
      <c r="C152" s="21">
        <v>4.052956</v>
      </c>
      <c r="D152">
        <f t="shared" si="5"/>
        <v>1.39944649143131</v>
      </c>
      <c r="M152">
        <v>128</v>
      </c>
      <c r="N152">
        <v>-0.908394504211063</v>
      </c>
      <c r="O152">
        <v>0.466942832644878</v>
      </c>
      <c r="P152">
        <v>0.784494575633676</v>
      </c>
      <c r="R152">
        <v>78.2208588957055</v>
      </c>
      <c r="S152">
        <v>1.39944649143131</v>
      </c>
    </row>
    <row r="153" spans="1:19">
      <c r="A153" s="21">
        <v>7749.0996</v>
      </c>
      <c r="B153">
        <f t="shared" si="4"/>
        <v>8.95533193495274</v>
      </c>
      <c r="C153" s="21">
        <v>0.85163975</v>
      </c>
      <c r="D153">
        <f t="shared" si="5"/>
        <v>-0.160591670208554</v>
      </c>
      <c r="M153">
        <v>129</v>
      </c>
      <c r="N153">
        <v>1.45001565111243</v>
      </c>
      <c r="O153">
        <v>-0.142610964747433</v>
      </c>
      <c r="P153">
        <v>-0.239595771577743</v>
      </c>
      <c r="R153">
        <v>78.8343558282209</v>
      </c>
      <c r="S153">
        <v>1.41338409830998</v>
      </c>
    </row>
    <row r="154" spans="1:19">
      <c r="A154" s="21">
        <v>77203.67</v>
      </c>
      <c r="B154">
        <f t="shared" si="4"/>
        <v>11.254202273743</v>
      </c>
      <c r="C154" s="21">
        <v>0.5305399</v>
      </c>
      <c r="D154">
        <f t="shared" si="5"/>
        <v>-0.633860111692294</v>
      </c>
      <c r="M154">
        <v>130</v>
      </c>
      <c r="N154">
        <v>-0.0117926291163979</v>
      </c>
      <c r="O154">
        <v>-0.665732533080794</v>
      </c>
      <c r="P154">
        <v>-1.11847430672941</v>
      </c>
      <c r="R154">
        <v>79.4478527607362</v>
      </c>
      <c r="S154">
        <v>1.41858980369259</v>
      </c>
    </row>
    <row r="155" spans="1:19">
      <c r="A155" s="21">
        <v>38406.53</v>
      </c>
      <c r="B155">
        <f t="shared" si="4"/>
        <v>10.5559827762019</v>
      </c>
      <c r="C155" s="21">
        <v>0.40942374</v>
      </c>
      <c r="D155">
        <f t="shared" si="5"/>
        <v>-0.893004620137661</v>
      </c>
      <c r="M155">
        <v>131</v>
      </c>
      <c r="N155">
        <v>-0.480760767361689</v>
      </c>
      <c r="O155">
        <v>0.853383073465713</v>
      </c>
      <c r="P155">
        <v>1.43373951856029</v>
      </c>
      <c r="R155">
        <v>80.0613496932515</v>
      </c>
      <c r="S155">
        <v>1.42660520102288</v>
      </c>
    </row>
    <row r="156" spans="1:19">
      <c r="A156" s="21">
        <v>58487.465</v>
      </c>
      <c r="B156">
        <f t="shared" si="4"/>
        <v>10.9765677367558</v>
      </c>
      <c r="C156" s="21">
        <v>0.62515426</v>
      </c>
      <c r="D156">
        <f t="shared" si="5"/>
        <v>-0.469756843699794</v>
      </c>
      <c r="M156">
        <v>132</v>
      </c>
      <c r="N156">
        <v>1.80640693676252</v>
      </c>
      <c r="O156">
        <v>0.504608669380298</v>
      </c>
      <c r="P156">
        <v>0.847775651045562</v>
      </c>
      <c r="R156">
        <v>80.6748466257669</v>
      </c>
      <c r="S156">
        <v>1.44325085179695</v>
      </c>
    </row>
    <row r="157" spans="1:19">
      <c r="A157" s="21">
        <v>20181.94</v>
      </c>
      <c r="B157">
        <f t="shared" si="4"/>
        <v>9.91254342407387</v>
      </c>
      <c r="C157" s="21">
        <v>0.6624111</v>
      </c>
      <c r="D157">
        <f t="shared" si="5"/>
        <v>-0.411868918805111</v>
      </c>
      <c r="M157">
        <v>133</v>
      </c>
      <c r="N157">
        <v>-1.22743282782001</v>
      </c>
      <c r="O157">
        <v>-0.308682738841118</v>
      </c>
      <c r="P157">
        <v>-0.518607241149737</v>
      </c>
      <c r="R157">
        <v>81.2883435582822</v>
      </c>
      <c r="S157">
        <v>1.51707259227109</v>
      </c>
    </row>
    <row r="158" spans="1:19">
      <c r="A158" s="21">
        <v>12559.401</v>
      </c>
      <c r="B158">
        <f t="shared" si="4"/>
        <v>9.43822474780213</v>
      </c>
      <c r="C158" s="21">
        <v>1.3336881</v>
      </c>
      <c r="D158">
        <f t="shared" si="5"/>
        <v>0.287948112060106</v>
      </c>
      <c r="M158">
        <v>134</v>
      </c>
      <c r="N158">
        <v>-0.385773223518431</v>
      </c>
      <c r="O158">
        <v>-0.145854675024834</v>
      </c>
      <c r="P158">
        <v>-0.245045417529336</v>
      </c>
      <c r="R158">
        <v>81.9018404907976</v>
      </c>
      <c r="S158">
        <v>1.53087619089236</v>
      </c>
    </row>
    <row r="159" spans="1:19">
      <c r="A159" s="21">
        <v>5267.1753</v>
      </c>
      <c r="B159">
        <f t="shared" si="4"/>
        <v>8.56924950163316</v>
      </c>
      <c r="C159" s="21">
        <v>2.4213321</v>
      </c>
      <c r="D159">
        <f t="shared" si="5"/>
        <v>0.884317843269519</v>
      </c>
      <c r="M159">
        <v>135</v>
      </c>
      <c r="N159">
        <v>-0.520677669706755</v>
      </c>
      <c r="O159">
        <v>-0.940727898946916</v>
      </c>
      <c r="P159">
        <v>-1.5804845524471</v>
      </c>
      <c r="R159">
        <v>82.5153374233129</v>
      </c>
      <c r="S159">
        <v>1.5629554065719</v>
      </c>
    </row>
    <row r="160" spans="1:19">
      <c r="A160" s="21">
        <v>8050.359</v>
      </c>
      <c r="B160">
        <f t="shared" si="4"/>
        <v>8.99347196569152</v>
      </c>
      <c r="C160" s="21">
        <v>2.0347033</v>
      </c>
      <c r="D160">
        <f t="shared" si="5"/>
        <v>0.710350009739121</v>
      </c>
      <c r="M160">
        <v>136</v>
      </c>
      <c r="N160">
        <v>0.305607453335374</v>
      </c>
      <c r="O160">
        <v>0.933912613740603</v>
      </c>
      <c r="P160">
        <v>1.56903442643175</v>
      </c>
      <c r="R160">
        <v>83.1288343558282</v>
      </c>
      <c r="S160">
        <v>1.5721066930626</v>
      </c>
    </row>
    <row r="161" spans="1:19">
      <c r="A161" s="21">
        <v>16676.75</v>
      </c>
      <c r="B161">
        <f t="shared" si="4"/>
        <v>9.72177081280345</v>
      </c>
      <c r="C161" s="21">
        <v>3.7118251</v>
      </c>
      <c r="D161">
        <f t="shared" si="5"/>
        <v>1.311523696357</v>
      </c>
      <c r="M161">
        <v>137</v>
      </c>
      <c r="N161">
        <v>-0.705172428240509</v>
      </c>
      <c r="O161">
        <v>-0.577363720223666</v>
      </c>
      <c r="P161">
        <v>-0.970008906909632</v>
      </c>
      <c r="R161">
        <v>83.7423312883436</v>
      </c>
      <c r="S161">
        <v>1.61015645422111</v>
      </c>
    </row>
    <row r="162" spans="1:19">
      <c r="A162" s="21">
        <v>1959.3195</v>
      </c>
      <c r="B162">
        <f t="shared" si="4"/>
        <v>7.58035249806126</v>
      </c>
      <c r="C162" s="21">
        <v>4.1312904</v>
      </c>
      <c r="D162">
        <f t="shared" si="5"/>
        <v>1.41858980369259</v>
      </c>
      <c r="M162">
        <v>138</v>
      </c>
      <c r="N162">
        <v>-0.55478825494281</v>
      </c>
      <c r="O162">
        <v>-0.645883603504574</v>
      </c>
      <c r="P162">
        <v>-1.08512680357474</v>
      </c>
      <c r="R162">
        <v>84.3558282208589</v>
      </c>
      <c r="S162">
        <v>1.6192519171636</v>
      </c>
    </row>
    <row r="163" spans="1:19">
      <c r="A163" s="21">
        <v>3342.4214</v>
      </c>
      <c r="B163">
        <f t="shared" si="4"/>
        <v>8.11445079336677</v>
      </c>
      <c r="C163" s="21">
        <v>5.5555067</v>
      </c>
      <c r="D163">
        <f t="shared" si="5"/>
        <v>1.71478963405326</v>
      </c>
      <c r="M163">
        <v>139</v>
      </c>
      <c r="N163">
        <v>0.356093020241108</v>
      </c>
      <c r="O163">
        <v>-0.787981377878218</v>
      </c>
      <c r="P163">
        <v>-1.32386038167534</v>
      </c>
      <c r="R163">
        <v>84.9693251533742</v>
      </c>
      <c r="S163">
        <v>1.64647907902353</v>
      </c>
    </row>
    <row r="164" spans="1:19">
      <c r="A164" s="21">
        <v>1703.5294</v>
      </c>
      <c r="B164">
        <f t="shared" si="4"/>
        <v>7.44045749553736</v>
      </c>
      <c r="C164" s="21">
        <v>4.7729063</v>
      </c>
      <c r="D164">
        <f t="shared" si="5"/>
        <v>1.5629554065719</v>
      </c>
      <c r="M164">
        <v>140</v>
      </c>
      <c r="N164">
        <v>-0.808468598224238</v>
      </c>
      <c r="O164">
        <v>-0.583589943913094</v>
      </c>
      <c r="P164">
        <v>-0.980469370952675</v>
      </c>
      <c r="R164">
        <v>85.5828220858896</v>
      </c>
      <c r="S164">
        <v>1.71478963405326</v>
      </c>
    </row>
    <row r="165" spans="13:19">
      <c r="M165">
        <v>141</v>
      </c>
      <c r="N165">
        <v>-1.04060352039466</v>
      </c>
      <c r="O165">
        <v>0.130225126156352</v>
      </c>
      <c r="P165">
        <v>0.218786750622566</v>
      </c>
      <c r="R165">
        <v>86.1963190184049</v>
      </c>
      <c r="S165">
        <v>1.73149123077452</v>
      </c>
    </row>
    <row r="166" spans="13:19">
      <c r="M166">
        <v>142</v>
      </c>
      <c r="N166">
        <v>1.50061058795635</v>
      </c>
      <c r="O166">
        <v>-0.737973772650092</v>
      </c>
      <c r="P166">
        <v>-1.23984432596316</v>
      </c>
      <c r="R166">
        <v>86.8098159509203</v>
      </c>
      <c r="S166">
        <v>1.75231985211705</v>
      </c>
    </row>
    <row r="167" spans="13:19">
      <c r="M167">
        <v>143</v>
      </c>
      <c r="N167">
        <v>0.878342033219302</v>
      </c>
      <c r="O167">
        <v>0.231179070703397</v>
      </c>
      <c r="P167">
        <v>0.388395996870943</v>
      </c>
      <c r="R167">
        <v>87.4233128834356</v>
      </c>
      <c r="S167">
        <v>1.79806827678603</v>
      </c>
    </row>
    <row r="168" spans="13:19">
      <c r="M168">
        <v>144</v>
      </c>
      <c r="N168">
        <v>1.34082623721992</v>
      </c>
      <c r="O168">
        <v>0.0581682843651901</v>
      </c>
      <c r="P168">
        <v>0.0977265317467965</v>
      </c>
      <c r="R168">
        <v>88.0368098159509</v>
      </c>
      <c r="S168">
        <v>1.80763117796305</v>
      </c>
    </row>
    <row r="169" spans="13:19">
      <c r="M169">
        <v>145</v>
      </c>
      <c r="N169">
        <v>0.0199348300426614</v>
      </c>
      <c r="O169">
        <v>-0.226745738085974</v>
      </c>
      <c r="P169">
        <v>-0.380947707386234</v>
      </c>
      <c r="R169">
        <v>88.6503067484663</v>
      </c>
      <c r="S169">
        <v>1.88345439459549</v>
      </c>
    </row>
    <row r="170" spans="13:19">
      <c r="M170">
        <v>146</v>
      </c>
      <c r="N170">
        <v>1.85625350632949</v>
      </c>
      <c r="O170">
        <v>-0.058185229543454</v>
      </c>
      <c r="P170">
        <v>-0.0977550007573515</v>
      </c>
      <c r="R170">
        <v>89.2638036809816</v>
      </c>
      <c r="S170">
        <v>1.89030909333201</v>
      </c>
    </row>
    <row r="171" spans="13:19">
      <c r="M171">
        <v>147</v>
      </c>
      <c r="N171">
        <v>-0.334258844737399</v>
      </c>
      <c r="O171">
        <v>0.768365894769665</v>
      </c>
      <c r="P171">
        <v>1.2909050838931</v>
      </c>
      <c r="R171">
        <v>89.8773006134969</v>
      </c>
      <c r="S171">
        <v>1.90022201860049</v>
      </c>
    </row>
    <row r="172" spans="13:19">
      <c r="M172">
        <v>148</v>
      </c>
      <c r="N172">
        <v>0.340946276411128</v>
      </c>
      <c r="O172">
        <v>-0.204510642680466</v>
      </c>
      <c r="P172">
        <v>-0.343591289180787</v>
      </c>
      <c r="R172">
        <v>90.4907975460123</v>
      </c>
      <c r="S172">
        <v>1.93692168788572</v>
      </c>
    </row>
    <row r="173" spans="13:19">
      <c r="M173">
        <v>149</v>
      </c>
      <c r="N173">
        <v>-0.381268935099863</v>
      </c>
      <c r="O173">
        <v>0.343627190719031</v>
      </c>
      <c r="P173">
        <v>0.577316211563603</v>
      </c>
      <c r="R173">
        <v>91.1042944785276</v>
      </c>
      <c r="S173">
        <v>1.9435380521424</v>
      </c>
    </row>
    <row r="174" spans="13:19">
      <c r="M174">
        <v>150</v>
      </c>
      <c r="N174">
        <v>-0.0180577358684024</v>
      </c>
      <c r="O174">
        <v>1.41406041836151</v>
      </c>
      <c r="P174">
        <v>2.37571422081675</v>
      </c>
      <c r="R174">
        <v>91.717791411043</v>
      </c>
      <c r="S174">
        <v>1.97278629933614</v>
      </c>
    </row>
    <row r="175" spans="13:19">
      <c r="M175">
        <v>151</v>
      </c>
      <c r="N175">
        <v>1.62776392869015</v>
      </c>
      <c r="O175">
        <v>-0.228317437258839</v>
      </c>
      <c r="P175">
        <v>-0.383588265050772</v>
      </c>
      <c r="R175">
        <v>92.3312883435583</v>
      </c>
      <c r="S175">
        <v>1.97668960682585</v>
      </c>
    </row>
    <row r="176" spans="13:19">
      <c r="M176">
        <v>152</v>
      </c>
      <c r="N176">
        <v>0.610036247877155</v>
      </c>
      <c r="O176">
        <v>-0.770627918085709</v>
      </c>
      <c r="P176">
        <v>-1.29470543138177</v>
      </c>
      <c r="R176">
        <v>92.9447852760736</v>
      </c>
      <c r="S176">
        <v>1.99064092859791</v>
      </c>
    </row>
    <row r="177" spans="13:19">
      <c r="M177">
        <v>153</v>
      </c>
      <c r="N177">
        <v>-1.19633792026514</v>
      </c>
      <c r="O177">
        <v>0.562477808572844</v>
      </c>
      <c r="P177">
        <v>0.944999599287786</v>
      </c>
      <c r="R177">
        <v>93.558282208589</v>
      </c>
      <c r="S177">
        <v>1.99363403066178</v>
      </c>
    </row>
    <row r="178" spans="13:19">
      <c r="M178">
        <v>154</v>
      </c>
      <c r="N178">
        <v>-0.647700773241343</v>
      </c>
      <c r="O178">
        <v>-0.245303846896317</v>
      </c>
      <c r="P178">
        <v>-0.412126547016923</v>
      </c>
      <c r="R178">
        <v>94.1717791411043</v>
      </c>
      <c r="S178">
        <v>2.0222096354335</v>
      </c>
    </row>
    <row r="179" spans="13:19">
      <c r="M179">
        <v>155</v>
      </c>
      <c r="N179">
        <v>-0.978182138559875</v>
      </c>
      <c r="O179">
        <v>0.508425294860081</v>
      </c>
      <c r="P179">
        <v>0.854187832102408</v>
      </c>
      <c r="R179">
        <v>94.7852760736196</v>
      </c>
      <c r="S179">
        <v>2.06409188617209</v>
      </c>
    </row>
    <row r="180" spans="13:19">
      <c r="M180">
        <v>156</v>
      </c>
      <c r="N180">
        <v>-0.142108002375469</v>
      </c>
      <c r="O180">
        <v>-0.269760916429642</v>
      </c>
      <c r="P180">
        <v>-0.453216027448848</v>
      </c>
      <c r="R180">
        <v>95.398773006135</v>
      </c>
      <c r="S180">
        <v>2.08909034192871</v>
      </c>
    </row>
    <row r="181" spans="13:19">
      <c r="M181">
        <v>157</v>
      </c>
      <c r="N181">
        <v>0.230595490217144</v>
      </c>
      <c r="O181">
        <v>0.0573526218429616</v>
      </c>
      <c r="P181">
        <v>0.0963561652275987</v>
      </c>
      <c r="R181">
        <v>96.0122699386503</v>
      </c>
      <c r="S181">
        <v>2.23804881185397</v>
      </c>
    </row>
    <row r="182" spans="13:19">
      <c r="M182">
        <v>158</v>
      </c>
      <c r="N182">
        <v>0.913406700118055</v>
      </c>
      <c r="O182">
        <v>-0.029088856848536</v>
      </c>
      <c r="P182">
        <v>-0.0488711868213132</v>
      </c>
      <c r="R182">
        <v>96.6257668711657</v>
      </c>
      <c r="S182">
        <v>2.26136645732209</v>
      </c>
    </row>
    <row r="183" spans="13:19">
      <c r="M183">
        <v>159</v>
      </c>
      <c r="N183">
        <v>0.580067108193122</v>
      </c>
      <c r="O183">
        <v>0.130282901546</v>
      </c>
      <c r="P183">
        <v>0.218883817065425</v>
      </c>
      <c r="R183">
        <v>97.239263803681</v>
      </c>
      <c r="S183">
        <v>2.26987459035846</v>
      </c>
    </row>
    <row r="184" spans="13:19">
      <c r="M184">
        <v>160</v>
      </c>
      <c r="N184">
        <v>0.00779463074530984</v>
      </c>
      <c r="O184">
        <v>1.30372906561169</v>
      </c>
      <c r="P184">
        <v>2.19035031392412</v>
      </c>
      <c r="R184">
        <v>97.8527607361963</v>
      </c>
      <c r="S184">
        <v>2.31101560614282</v>
      </c>
    </row>
    <row r="185" spans="13:19">
      <c r="M185">
        <v>161</v>
      </c>
      <c r="N185">
        <v>1.69044835055998</v>
      </c>
      <c r="O185">
        <v>-0.27185854686739</v>
      </c>
      <c r="P185">
        <v>-0.456740184122966</v>
      </c>
      <c r="R185">
        <v>98.4662576687117</v>
      </c>
      <c r="S185">
        <v>2.3307476782597</v>
      </c>
    </row>
    <row r="186" spans="13:19">
      <c r="M186">
        <v>162</v>
      </c>
      <c r="N186">
        <v>1.27077206538228</v>
      </c>
      <c r="O186">
        <v>0.444017568670983</v>
      </c>
      <c r="P186">
        <v>0.745978628979947</v>
      </c>
      <c r="R186">
        <v>99.079754601227</v>
      </c>
      <c r="S186">
        <v>2.37185729879687</v>
      </c>
    </row>
    <row r="187" ht="15.15" spans="13:19">
      <c r="M187" s="24">
        <v>163</v>
      </c>
      <c r="N187" s="24">
        <v>1.80037308817887</v>
      </c>
      <c r="O187" s="24">
        <v>-0.237417681606972</v>
      </c>
      <c r="P187" s="24">
        <v>-0.398877272245963</v>
      </c>
      <c r="R187" s="24">
        <v>99.6932515337423</v>
      </c>
      <c r="S187" s="24">
        <v>2.46252785201234</v>
      </c>
    </row>
  </sheetData>
  <sortState ref="S25:S187">
    <sortCondition ref="S25"/>
  </sortState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abSelected="1" zoomScale="70" zoomScaleNormal="70" topLeftCell="A13" workbookViewId="0">
      <selection activeCell="I56" sqref="I56"/>
    </sheetView>
  </sheetViews>
  <sheetFormatPr defaultColWidth="9" defaultRowHeight="14.4"/>
  <cols>
    <col min="1" max="1" width="11.6666666666667" customWidth="1"/>
    <col min="2" max="4" width="9" customWidth="1"/>
    <col min="5" max="5" width="8.55555555555556" customWidth="1"/>
    <col min="6" max="6" width="5.77777777777778" customWidth="1"/>
    <col min="7" max="7" width="11.1111111111111" customWidth="1"/>
    <col min="8" max="8" width="13.3333333333333" customWidth="1"/>
    <col min="9" max="9" width="12.2222222222222" customWidth="1"/>
    <col min="17" max="17" width="19.7777777777778" customWidth="1"/>
    <col min="18" max="18" width="13.8888888888889" customWidth="1"/>
  </cols>
  <sheetData>
    <row r="1" ht="23.55" spans="1:12">
      <c r="A1" s="4" t="s">
        <v>71</v>
      </c>
      <c r="B1" s="3" t="s">
        <v>72</v>
      </c>
      <c r="C1" s="4" t="s">
        <v>73</v>
      </c>
      <c r="D1" s="3" t="s">
        <v>74</v>
      </c>
      <c r="E1" s="4" t="s">
        <v>75</v>
      </c>
      <c r="F1" s="3" t="s">
        <v>76</v>
      </c>
      <c r="G1" s="3" t="s">
        <v>77</v>
      </c>
      <c r="H1" s="3" t="s">
        <v>78</v>
      </c>
      <c r="I1" s="4" t="s">
        <v>79</v>
      </c>
      <c r="L1" t="s">
        <v>36</v>
      </c>
    </row>
    <row r="2" ht="15.15" spans="1:9">
      <c r="A2" s="7">
        <v>1</v>
      </c>
      <c r="B2" s="6">
        <v>90300</v>
      </c>
      <c r="C2" s="7">
        <v>4</v>
      </c>
      <c r="D2" s="6">
        <v>82</v>
      </c>
      <c r="E2" s="7">
        <v>43</v>
      </c>
      <c r="F2" s="6">
        <v>0</v>
      </c>
      <c r="G2" s="6">
        <f t="shared" ref="G2:G26" si="0">IF(I2="E",EXP(1),1)</f>
        <v>1</v>
      </c>
      <c r="H2" s="6">
        <f t="shared" ref="H2:H26" si="1">IF(I2="G",EXP(1),1)</f>
        <v>1</v>
      </c>
      <c r="I2" s="19" t="s">
        <v>47</v>
      </c>
    </row>
    <row r="3" spans="1:13">
      <c r="A3" s="7">
        <v>2</v>
      </c>
      <c r="B3" s="6">
        <v>384000</v>
      </c>
      <c r="C3" s="7">
        <v>20</v>
      </c>
      <c r="D3" s="6">
        <v>13</v>
      </c>
      <c r="E3" s="7">
        <v>144</v>
      </c>
      <c r="F3" s="6">
        <v>0</v>
      </c>
      <c r="G3" s="6">
        <f t="shared" si="0"/>
        <v>1</v>
      </c>
      <c r="H3" s="6">
        <f t="shared" si="1"/>
        <v>2.71828182845904</v>
      </c>
      <c r="I3" s="19" t="s">
        <v>80</v>
      </c>
      <c r="L3" s="5" t="s">
        <v>37</v>
      </c>
      <c r="M3" s="5"/>
    </row>
    <row r="4" spans="1:13">
      <c r="A4" s="7">
        <v>3</v>
      </c>
      <c r="B4" s="6">
        <v>157500</v>
      </c>
      <c r="C4" s="7">
        <v>5</v>
      </c>
      <c r="D4" s="6">
        <v>66</v>
      </c>
      <c r="E4" s="7">
        <v>66</v>
      </c>
      <c r="F4" s="6">
        <v>0</v>
      </c>
      <c r="G4" s="6">
        <f t="shared" si="0"/>
        <v>1</v>
      </c>
      <c r="H4" s="6">
        <f t="shared" si="1"/>
        <v>2.71828182845904</v>
      </c>
      <c r="I4" s="19" t="s">
        <v>80</v>
      </c>
      <c r="L4" s="9" t="s">
        <v>38</v>
      </c>
      <c r="M4" s="9">
        <v>0.993713812534142</v>
      </c>
    </row>
    <row r="5" spans="1:13">
      <c r="A5" s="7">
        <v>4</v>
      </c>
      <c r="B5" s="6">
        <v>676200</v>
      </c>
      <c r="C5" s="7">
        <v>26</v>
      </c>
      <c r="D5" s="6">
        <v>64</v>
      </c>
      <c r="E5" s="7">
        <v>341</v>
      </c>
      <c r="F5" s="6">
        <v>6</v>
      </c>
      <c r="G5" s="6">
        <f t="shared" si="0"/>
        <v>2.71828182845904</v>
      </c>
      <c r="H5" s="6">
        <f t="shared" si="1"/>
        <v>1</v>
      </c>
      <c r="I5" s="19" t="s">
        <v>81</v>
      </c>
      <c r="L5" s="9" t="s">
        <v>39</v>
      </c>
      <c r="M5" s="9">
        <v>0.98746714122114</v>
      </c>
    </row>
    <row r="6" spans="1:13">
      <c r="A6" s="7">
        <v>5</v>
      </c>
      <c r="B6" s="6">
        <v>165000</v>
      </c>
      <c r="C6" s="7">
        <v>5</v>
      </c>
      <c r="D6" s="6">
        <v>55</v>
      </c>
      <c r="E6" s="7">
        <v>61</v>
      </c>
      <c r="F6" s="6">
        <v>0</v>
      </c>
      <c r="G6" s="6">
        <f t="shared" si="0"/>
        <v>1</v>
      </c>
      <c r="H6" s="6">
        <f t="shared" si="1"/>
        <v>2.71828182845904</v>
      </c>
      <c r="I6" s="19" t="s">
        <v>80</v>
      </c>
      <c r="L6" s="9" t="s">
        <v>40</v>
      </c>
      <c r="M6" s="9">
        <v>0.983289521628187</v>
      </c>
    </row>
    <row r="7" spans="1:13">
      <c r="A7" s="7">
        <v>6</v>
      </c>
      <c r="B7" s="6">
        <v>300000</v>
      </c>
      <c r="C7" s="7">
        <v>10</v>
      </c>
      <c r="D7" s="6">
        <v>65</v>
      </c>
      <c r="E7" s="7">
        <v>146</v>
      </c>
      <c r="F7" s="6">
        <v>0</v>
      </c>
      <c r="G7" s="6">
        <f t="shared" si="0"/>
        <v>1</v>
      </c>
      <c r="H7" s="6">
        <f t="shared" si="1"/>
        <v>2.71828182845904</v>
      </c>
      <c r="I7" s="19" t="s">
        <v>80</v>
      </c>
      <c r="L7" s="9" t="s">
        <v>41</v>
      </c>
      <c r="M7" s="9">
        <v>27344.1649235071</v>
      </c>
    </row>
    <row r="8" ht="15.15" spans="1:13">
      <c r="A8" s="7">
        <v>7</v>
      </c>
      <c r="B8" s="6">
        <v>108750</v>
      </c>
      <c r="C8" s="7">
        <v>4</v>
      </c>
      <c r="D8" s="6">
        <v>82</v>
      </c>
      <c r="E8" s="7">
        <v>30</v>
      </c>
      <c r="F8" s="6">
        <v>0</v>
      </c>
      <c r="G8" s="6">
        <f t="shared" si="0"/>
        <v>1</v>
      </c>
      <c r="H8" s="6">
        <f t="shared" si="1"/>
        <v>2.71828182845904</v>
      </c>
      <c r="I8" s="19" t="s">
        <v>80</v>
      </c>
      <c r="L8" s="10" t="s">
        <v>42</v>
      </c>
      <c r="M8" s="10">
        <v>25</v>
      </c>
    </row>
    <row r="9" spans="1:9">
      <c r="A9" s="7">
        <v>8</v>
      </c>
      <c r="B9" s="6">
        <v>276538</v>
      </c>
      <c r="C9" s="7">
        <v>11</v>
      </c>
      <c r="D9" s="6">
        <v>23</v>
      </c>
      <c r="E9" s="7">
        <v>79</v>
      </c>
      <c r="F9" s="6">
        <v>0</v>
      </c>
      <c r="G9" s="6">
        <f t="shared" si="0"/>
        <v>1</v>
      </c>
      <c r="H9" s="6">
        <f t="shared" si="1"/>
        <v>2.71828182845904</v>
      </c>
      <c r="I9" s="19" t="s">
        <v>80</v>
      </c>
    </row>
    <row r="10" ht="15.15" spans="1:12">
      <c r="A10" s="7">
        <v>9</v>
      </c>
      <c r="B10" s="6">
        <v>420000</v>
      </c>
      <c r="C10" s="7">
        <v>20</v>
      </c>
      <c r="D10" s="6">
        <v>18</v>
      </c>
      <c r="E10" s="7">
        <v>126</v>
      </c>
      <c r="F10" s="6">
        <v>20</v>
      </c>
      <c r="G10" s="6">
        <f t="shared" si="0"/>
        <v>1</v>
      </c>
      <c r="H10" s="6">
        <f t="shared" si="1"/>
        <v>2.71828182845904</v>
      </c>
      <c r="I10" s="19" t="s">
        <v>80</v>
      </c>
      <c r="L10" t="s">
        <v>43</v>
      </c>
    </row>
    <row r="11" spans="1:17">
      <c r="A11" s="7">
        <v>10</v>
      </c>
      <c r="B11" s="6">
        <v>950000</v>
      </c>
      <c r="C11" s="7">
        <v>62</v>
      </c>
      <c r="D11" s="6">
        <v>71</v>
      </c>
      <c r="E11" s="7">
        <v>394</v>
      </c>
      <c r="F11" s="6">
        <v>23</v>
      </c>
      <c r="G11" s="6">
        <f t="shared" si="0"/>
        <v>1</v>
      </c>
      <c r="H11" s="6">
        <f t="shared" si="1"/>
        <v>2.71828182845904</v>
      </c>
      <c r="I11" s="19" t="s">
        <v>80</v>
      </c>
      <c r="L11" s="11"/>
      <c r="M11" s="11" t="s">
        <v>44</v>
      </c>
      <c r="N11" s="11" t="s">
        <v>45</v>
      </c>
      <c r="O11" s="11" t="s">
        <v>46</v>
      </c>
      <c r="P11" s="11" t="s">
        <v>47</v>
      </c>
      <c r="Q11" s="11" t="s">
        <v>48</v>
      </c>
    </row>
    <row r="12" spans="1:17">
      <c r="A12" s="7">
        <v>11</v>
      </c>
      <c r="B12" s="6">
        <v>560000</v>
      </c>
      <c r="C12" s="7">
        <v>26</v>
      </c>
      <c r="D12" s="6">
        <v>74</v>
      </c>
      <c r="E12" s="7">
        <v>300</v>
      </c>
      <c r="F12" s="6">
        <v>12</v>
      </c>
      <c r="G12" s="6">
        <f t="shared" si="0"/>
        <v>1</v>
      </c>
      <c r="H12" s="6">
        <f t="shared" si="1"/>
        <v>2.71828182845904</v>
      </c>
      <c r="I12" s="19" t="s">
        <v>80</v>
      </c>
      <c r="L12" s="9" t="s">
        <v>49</v>
      </c>
      <c r="M12" s="9">
        <v>6</v>
      </c>
      <c r="N12" s="9">
        <v>1060411286917.69</v>
      </c>
      <c r="O12" s="9">
        <v>176735214486.282</v>
      </c>
      <c r="P12" s="9">
        <v>236.370765516029</v>
      </c>
      <c r="Q12" s="9">
        <v>4.10167823703907e-16</v>
      </c>
    </row>
    <row r="13" spans="1:17">
      <c r="A13" s="7">
        <v>12</v>
      </c>
      <c r="B13" s="6">
        <v>268000</v>
      </c>
      <c r="C13" s="7">
        <v>13</v>
      </c>
      <c r="D13" s="6">
        <v>56</v>
      </c>
      <c r="E13" s="7">
        <v>81</v>
      </c>
      <c r="F13" s="6">
        <v>13</v>
      </c>
      <c r="G13" s="6">
        <f t="shared" si="0"/>
        <v>1</v>
      </c>
      <c r="H13" s="6">
        <f t="shared" si="1"/>
        <v>1</v>
      </c>
      <c r="I13" s="19" t="s">
        <v>47</v>
      </c>
      <c r="L13" s="9" t="s">
        <v>50</v>
      </c>
      <c r="M13" s="9">
        <v>18</v>
      </c>
      <c r="N13" s="9">
        <v>13458660396.5512</v>
      </c>
      <c r="O13" s="9">
        <v>747703355.363956</v>
      </c>
      <c r="P13" s="9"/>
      <c r="Q13" s="9"/>
    </row>
    <row r="14" ht="15.15" spans="1:17">
      <c r="A14" s="7">
        <v>13</v>
      </c>
      <c r="B14" s="6">
        <v>290000</v>
      </c>
      <c r="C14" s="7">
        <v>9</v>
      </c>
      <c r="D14" s="6">
        <v>76</v>
      </c>
      <c r="E14" s="7">
        <v>113</v>
      </c>
      <c r="F14" s="6">
        <v>0</v>
      </c>
      <c r="G14" s="6">
        <f t="shared" si="0"/>
        <v>2.71828182845904</v>
      </c>
      <c r="H14" s="6">
        <f t="shared" si="1"/>
        <v>1</v>
      </c>
      <c r="I14" s="19" t="s">
        <v>81</v>
      </c>
      <c r="L14" s="10" t="s">
        <v>51</v>
      </c>
      <c r="M14" s="10">
        <v>24</v>
      </c>
      <c r="N14" s="10">
        <v>1073869947314.24</v>
      </c>
      <c r="O14" s="10"/>
      <c r="P14" s="10"/>
      <c r="Q14" s="10"/>
    </row>
    <row r="15" ht="15.15" spans="1:9">
      <c r="A15" s="7">
        <v>14</v>
      </c>
      <c r="B15" s="6">
        <v>173200</v>
      </c>
      <c r="C15" s="7">
        <v>6</v>
      </c>
      <c r="D15" s="6">
        <v>21</v>
      </c>
      <c r="E15" s="7">
        <v>45</v>
      </c>
      <c r="F15" s="6">
        <v>6</v>
      </c>
      <c r="G15" s="6">
        <f t="shared" si="0"/>
        <v>1</v>
      </c>
      <c r="H15" s="6">
        <f t="shared" si="1"/>
        <v>2.71828182845904</v>
      </c>
      <c r="I15" s="19" t="s">
        <v>80</v>
      </c>
    </row>
    <row r="16" spans="1:18">
      <c r="A16" s="7">
        <v>15</v>
      </c>
      <c r="B16" s="6">
        <v>323650</v>
      </c>
      <c r="C16" s="7">
        <v>11</v>
      </c>
      <c r="D16" s="6">
        <v>24</v>
      </c>
      <c r="E16" s="7">
        <v>90</v>
      </c>
      <c r="F16" s="6">
        <v>8</v>
      </c>
      <c r="G16" s="6">
        <f t="shared" si="0"/>
        <v>1</v>
      </c>
      <c r="H16" s="6">
        <f t="shared" si="1"/>
        <v>2.71828182845904</v>
      </c>
      <c r="I16" s="19" t="s">
        <v>80</v>
      </c>
      <c r="L16" s="11"/>
      <c r="M16" s="11" t="s">
        <v>52</v>
      </c>
      <c r="N16" s="11" t="s">
        <v>41</v>
      </c>
      <c r="O16" s="11" t="s">
        <v>53</v>
      </c>
      <c r="P16" s="11" t="s">
        <v>54</v>
      </c>
      <c r="Q16" s="11" t="s">
        <v>55</v>
      </c>
      <c r="R16" s="11" t="s">
        <v>56</v>
      </c>
    </row>
    <row r="17" spans="1:18">
      <c r="A17" s="7">
        <v>16</v>
      </c>
      <c r="B17" s="6">
        <v>162500</v>
      </c>
      <c r="C17" s="7">
        <v>5</v>
      </c>
      <c r="D17" s="6">
        <v>19</v>
      </c>
      <c r="E17" s="7">
        <v>38</v>
      </c>
      <c r="F17" s="6">
        <v>5</v>
      </c>
      <c r="G17" s="6">
        <f t="shared" si="0"/>
        <v>1</v>
      </c>
      <c r="H17" s="6">
        <f t="shared" si="1"/>
        <v>2.71828182845904</v>
      </c>
      <c r="I17" s="19" t="s">
        <v>80</v>
      </c>
      <c r="L17" s="9" t="s">
        <v>57</v>
      </c>
      <c r="M17" s="9">
        <v>64622.7294197589</v>
      </c>
      <c r="N17" s="9">
        <v>38680.5405801995</v>
      </c>
      <c r="O17" s="9">
        <v>1.67067803216895</v>
      </c>
      <c r="P17" s="9">
        <v>0.112081166759535</v>
      </c>
      <c r="Q17" s="9">
        <v>-16642.0708136201</v>
      </c>
      <c r="R17" s="9">
        <v>145887.529653138</v>
      </c>
    </row>
    <row r="18" spans="1:18">
      <c r="A18" s="7">
        <v>17</v>
      </c>
      <c r="B18" s="6">
        <v>353500</v>
      </c>
      <c r="C18" s="7">
        <v>20</v>
      </c>
      <c r="D18" s="6">
        <v>62</v>
      </c>
      <c r="E18" s="7">
        <v>137</v>
      </c>
      <c r="F18" s="6">
        <v>2</v>
      </c>
      <c r="G18" s="6">
        <f t="shared" si="0"/>
        <v>1</v>
      </c>
      <c r="H18" s="6">
        <f t="shared" si="1"/>
        <v>1</v>
      </c>
      <c r="I18" s="19" t="s">
        <v>47</v>
      </c>
      <c r="L18" s="9" t="s">
        <v>73</v>
      </c>
      <c r="M18" s="9">
        <v>5776.99949156874</v>
      </c>
      <c r="N18" s="9">
        <v>1215.25122236625</v>
      </c>
      <c r="O18" s="9">
        <v>4.75374917156651</v>
      </c>
      <c r="P18" s="9">
        <v>0.000158644187045149</v>
      </c>
      <c r="Q18" s="9">
        <v>3223.85141406963</v>
      </c>
      <c r="R18" s="9">
        <v>8330.14756906785</v>
      </c>
    </row>
    <row r="19" spans="1:18">
      <c r="A19" s="7">
        <v>18</v>
      </c>
      <c r="B19" s="6">
        <v>134400</v>
      </c>
      <c r="C19" s="7">
        <v>4</v>
      </c>
      <c r="D19" s="6">
        <v>70</v>
      </c>
      <c r="E19" s="7">
        <v>47</v>
      </c>
      <c r="F19" s="6">
        <v>0</v>
      </c>
      <c r="G19" s="6">
        <f t="shared" si="0"/>
        <v>2.71828182845904</v>
      </c>
      <c r="H19" s="6">
        <f t="shared" si="1"/>
        <v>1</v>
      </c>
      <c r="I19" s="19" t="s">
        <v>81</v>
      </c>
      <c r="L19" s="9" t="s">
        <v>74</v>
      </c>
      <c r="M19" s="9">
        <v>-905.594423574562</v>
      </c>
      <c r="N19" s="9">
        <v>269.262389992095</v>
      </c>
      <c r="O19" s="9">
        <v>-3.3632414226181</v>
      </c>
      <c r="P19" s="9">
        <v>0.00346203781366652</v>
      </c>
      <c r="Q19" s="9">
        <v>-1471.29371331693</v>
      </c>
      <c r="R19" s="9">
        <v>-339.895133832192</v>
      </c>
    </row>
    <row r="20" spans="1:18">
      <c r="A20" s="7">
        <v>19</v>
      </c>
      <c r="B20" s="6">
        <v>187000</v>
      </c>
      <c r="C20" s="7">
        <v>8</v>
      </c>
      <c r="D20" s="6">
        <v>19</v>
      </c>
      <c r="E20" s="7">
        <v>74</v>
      </c>
      <c r="F20" s="6">
        <v>0</v>
      </c>
      <c r="G20" s="6">
        <f t="shared" si="0"/>
        <v>1</v>
      </c>
      <c r="H20" s="6">
        <f t="shared" si="1"/>
        <v>2.71828182845904</v>
      </c>
      <c r="I20" s="19" t="s">
        <v>80</v>
      </c>
      <c r="L20" s="9" t="s">
        <v>75</v>
      </c>
      <c r="M20" s="9">
        <v>1237.64324833389</v>
      </c>
      <c r="N20" s="9">
        <v>142.945485664376</v>
      </c>
      <c r="O20" s="9">
        <v>8.65814854230358</v>
      </c>
      <c r="P20" s="9">
        <v>7.80843805112207e-8</v>
      </c>
      <c r="Q20" s="9">
        <v>937.325926948646</v>
      </c>
      <c r="R20" s="9">
        <v>1537.96056971914</v>
      </c>
    </row>
    <row r="21" spans="1:18">
      <c r="A21" s="7">
        <v>20</v>
      </c>
      <c r="B21" s="6">
        <v>155700</v>
      </c>
      <c r="C21" s="7">
        <v>4</v>
      </c>
      <c r="D21" s="6">
        <v>57</v>
      </c>
      <c r="E21" s="7">
        <v>60</v>
      </c>
      <c r="F21" s="6">
        <v>0</v>
      </c>
      <c r="G21" s="6">
        <f t="shared" si="0"/>
        <v>2.71828182845904</v>
      </c>
      <c r="H21" s="6">
        <f t="shared" si="1"/>
        <v>1</v>
      </c>
      <c r="I21" s="19" t="s">
        <v>81</v>
      </c>
      <c r="L21" s="9" t="s">
        <v>76</v>
      </c>
      <c r="M21" s="9">
        <v>2966.99638100828</v>
      </c>
      <c r="N21" s="9">
        <v>1313.46476720924</v>
      </c>
      <c r="O21" s="9">
        <v>2.25890823650516</v>
      </c>
      <c r="P21" s="9">
        <v>0.0365351045508981</v>
      </c>
      <c r="Q21" s="9">
        <v>207.509302498333</v>
      </c>
      <c r="R21" s="9">
        <v>5726.48345951824</v>
      </c>
    </row>
    <row r="22" spans="1:18">
      <c r="A22" s="7">
        <v>21</v>
      </c>
      <c r="B22" s="6">
        <v>93600</v>
      </c>
      <c r="C22" s="7">
        <v>4</v>
      </c>
      <c r="D22" s="6">
        <v>82</v>
      </c>
      <c r="E22" s="7">
        <v>38</v>
      </c>
      <c r="F22" s="6">
        <v>0</v>
      </c>
      <c r="G22" s="6">
        <f t="shared" si="0"/>
        <v>1</v>
      </c>
      <c r="H22" s="6">
        <f t="shared" si="1"/>
        <v>1</v>
      </c>
      <c r="I22" s="19" t="s">
        <v>47</v>
      </c>
      <c r="L22" s="9" t="s">
        <v>78</v>
      </c>
      <c r="M22" s="9">
        <v>3226.43332207766</v>
      </c>
      <c r="N22" s="9">
        <v>9727.45502672406</v>
      </c>
      <c r="O22" s="9">
        <v>0.331683190846294</v>
      </c>
      <c r="P22" s="9">
        <v>0.743959210571912</v>
      </c>
      <c r="Q22" s="9">
        <v>-17210.1913390204</v>
      </c>
      <c r="R22" s="9">
        <v>23663.0579831757</v>
      </c>
    </row>
    <row r="23" ht="15.15" spans="1:18">
      <c r="A23" s="7">
        <v>22</v>
      </c>
      <c r="B23" s="6">
        <v>110000</v>
      </c>
      <c r="C23" s="7">
        <v>4</v>
      </c>
      <c r="D23" s="6">
        <v>50</v>
      </c>
      <c r="E23" s="7">
        <v>31</v>
      </c>
      <c r="F23" s="6">
        <v>0</v>
      </c>
      <c r="G23" s="6">
        <f t="shared" si="0"/>
        <v>1</v>
      </c>
      <c r="H23" s="6">
        <f t="shared" si="1"/>
        <v>2.71828182845904</v>
      </c>
      <c r="I23" s="19" t="s">
        <v>80</v>
      </c>
      <c r="L23" s="10" t="s">
        <v>77</v>
      </c>
      <c r="M23" s="10">
        <v>30459.443139877</v>
      </c>
      <c r="N23" s="10">
        <v>11614.5893707914</v>
      </c>
      <c r="O23" s="10">
        <v>2.62251571428578</v>
      </c>
      <c r="P23" s="10">
        <v>0.0172616038693872</v>
      </c>
      <c r="Q23" s="10">
        <v>6058.09634243211</v>
      </c>
      <c r="R23" s="10">
        <v>54860.7899373219</v>
      </c>
    </row>
    <row r="24" spans="1:9">
      <c r="A24" s="7">
        <v>23</v>
      </c>
      <c r="B24" s="6">
        <v>573200</v>
      </c>
      <c r="C24" s="7">
        <v>14</v>
      </c>
      <c r="D24" s="6">
        <v>10</v>
      </c>
      <c r="E24" s="7">
        <v>237</v>
      </c>
      <c r="F24" s="6">
        <v>14</v>
      </c>
      <c r="G24" s="6">
        <f t="shared" si="0"/>
        <v>2.71828182845904</v>
      </c>
      <c r="H24" s="6">
        <f t="shared" si="1"/>
        <v>1</v>
      </c>
      <c r="I24" s="19" t="s">
        <v>81</v>
      </c>
    </row>
    <row r="25" spans="1:9">
      <c r="A25" s="7">
        <v>24</v>
      </c>
      <c r="B25" s="6">
        <v>79300</v>
      </c>
      <c r="C25" s="7">
        <v>4</v>
      </c>
      <c r="D25" s="6">
        <v>82</v>
      </c>
      <c r="E25" s="7">
        <v>39</v>
      </c>
      <c r="F25" s="6">
        <v>0</v>
      </c>
      <c r="G25" s="6">
        <f t="shared" si="0"/>
        <v>1</v>
      </c>
      <c r="H25" s="6">
        <f t="shared" si="1"/>
        <v>1</v>
      </c>
      <c r="I25" s="19" t="s">
        <v>47</v>
      </c>
    </row>
    <row r="26" ht="15.15" spans="1:9">
      <c r="A26" s="12">
        <v>25</v>
      </c>
      <c r="B26" s="13">
        <v>272000</v>
      </c>
      <c r="C26" s="12">
        <v>5</v>
      </c>
      <c r="D26" s="13">
        <v>82</v>
      </c>
      <c r="E26" s="12">
        <v>95</v>
      </c>
      <c r="F26" s="13">
        <v>0</v>
      </c>
      <c r="G26" s="6">
        <f t="shared" si="0"/>
        <v>2.71828182845904</v>
      </c>
      <c r="H26" s="6">
        <f t="shared" si="1"/>
        <v>1</v>
      </c>
      <c r="I26" s="20" t="s">
        <v>81</v>
      </c>
    </row>
    <row r="27" spans="12:17">
      <c r="L27" t="s">
        <v>58</v>
      </c>
      <c r="Q27" t="s">
        <v>59</v>
      </c>
    </row>
    <row r="28" ht="15.15"/>
    <row r="29" spans="12:18">
      <c r="L29" s="11" t="s">
        <v>60</v>
      </c>
      <c r="M29" s="11" t="s">
        <v>82</v>
      </c>
      <c r="N29" s="11" t="s">
        <v>62</v>
      </c>
      <c r="O29" s="11" t="s">
        <v>63</v>
      </c>
      <c r="Q29" s="11" t="s">
        <v>64</v>
      </c>
      <c r="R29" s="11" t="s">
        <v>72</v>
      </c>
    </row>
    <row r="30" spans="7:18">
      <c r="G30" s="14"/>
      <c r="L30" s="9">
        <v>1</v>
      </c>
      <c r="M30" s="9">
        <v>100376.520793232</v>
      </c>
      <c r="N30" s="9">
        <v>-10076.5207932318</v>
      </c>
      <c r="O30" s="9">
        <v>-0.425515425959557</v>
      </c>
      <c r="Q30" s="9">
        <v>2</v>
      </c>
      <c r="R30" s="9">
        <v>79300</v>
      </c>
    </row>
    <row r="31" spans="7:18">
      <c r="G31" s="15"/>
      <c r="L31" s="9">
        <v>2</v>
      </c>
      <c r="M31" s="9">
        <v>385840.41771476</v>
      </c>
      <c r="N31" s="9">
        <v>-1840.41771476041</v>
      </c>
      <c r="O31" s="9">
        <v>-0.0777179091781161</v>
      </c>
      <c r="Q31" s="9">
        <v>6</v>
      </c>
      <c r="R31" s="9">
        <v>90300</v>
      </c>
    </row>
    <row r="32" spans="7:18">
      <c r="G32" s="15"/>
      <c r="L32" s="9">
        <v>3</v>
      </c>
      <c r="M32" s="9">
        <v>154652.747521734</v>
      </c>
      <c r="N32" s="9">
        <v>2847.25247826613</v>
      </c>
      <c r="O32" s="9">
        <v>0.120234937828699</v>
      </c>
      <c r="Q32" s="9">
        <v>10</v>
      </c>
      <c r="R32" s="9">
        <v>93600</v>
      </c>
    </row>
    <row r="33" spans="7:18">
      <c r="G33" s="15"/>
      <c r="L33" s="9">
        <v>4</v>
      </c>
      <c r="M33" s="9">
        <v>682728.783173868</v>
      </c>
      <c r="N33" s="9">
        <v>-6528.78317386808</v>
      </c>
      <c r="O33" s="9">
        <v>-0.275700116164307</v>
      </c>
      <c r="Q33" s="9">
        <v>14</v>
      </c>
      <c r="R33" s="9">
        <v>108750</v>
      </c>
    </row>
    <row r="34" spans="7:18">
      <c r="G34" s="15"/>
      <c r="L34" s="9">
        <v>5</v>
      </c>
      <c r="M34" s="9">
        <v>158426.069939385</v>
      </c>
      <c r="N34" s="9">
        <v>6573.93006061541</v>
      </c>
      <c r="O34" s="9">
        <v>0.277606597293979</v>
      </c>
      <c r="Q34" s="9">
        <v>18</v>
      </c>
      <c r="R34" s="9">
        <v>110000</v>
      </c>
    </row>
    <row r="35" spans="7:18">
      <c r="G35" s="15"/>
      <c r="L35" s="9">
        <v>6</v>
      </c>
      <c r="M35" s="9">
        <v>283454.799269864</v>
      </c>
      <c r="N35" s="9">
        <v>16545.2007301364</v>
      </c>
      <c r="O35" s="9">
        <v>0.698677478142967</v>
      </c>
      <c r="Q35" s="9">
        <v>22</v>
      </c>
      <c r="R35" s="9">
        <v>134400</v>
      </c>
    </row>
    <row r="36" spans="7:18">
      <c r="G36" s="15"/>
      <c r="L36" s="9">
        <v>7</v>
      </c>
      <c r="M36" s="9">
        <v>89831.080312952</v>
      </c>
      <c r="N36" s="9">
        <v>18918.919687048</v>
      </c>
      <c r="O36" s="9">
        <v>0.798915849480119</v>
      </c>
      <c r="Q36" s="9">
        <v>26</v>
      </c>
      <c r="R36" s="9">
        <v>155700</v>
      </c>
    </row>
    <row r="37" spans="7:18">
      <c r="G37" s="15"/>
      <c r="L37" s="9">
        <v>8</v>
      </c>
      <c r="M37" s="9">
        <v>244344.666913193</v>
      </c>
      <c r="N37" s="9">
        <v>32193.3330868069</v>
      </c>
      <c r="O37" s="9">
        <v>1.35947318748071</v>
      </c>
      <c r="Q37" s="9">
        <v>30</v>
      </c>
      <c r="R37" s="9">
        <v>157500</v>
      </c>
    </row>
    <row r="38" spans="7:18">
      <c r="G38" s="15"/>
      <c r="L38" s="9">
        <v>9</v>
      </c>
      <c r="M38" s="9">
        <v>418374.794747043</v>
      </c>
      <c r="N38" s="9">
        <v>1625.20525295677</v>
      </c>
      <c r="O38" s="9">
        <v>0.0686298296479586</v>
      </c>
      <c r="Q38" s="9">
        <v>34</v>
      </c>
      <c r="R38" s="9">
        <v>162500</v>
      </c>
    </row>
    <row r="39" spans="7:18">
      <c r="G39" s="15"/>
      <c r="L39" s="9">
        <v>10</v>
      </c>
      <c r="M39" s="9">
        <v>953601.648639987</v>
      </c>
      <c r="N39" s="9">
        <v>-3601.64863998652</v>
      </c>
      <c r="O39" s="9">
        <v>-0.152091886341356</v>
      </c>
      <c r="Q39" s="9">
        <v>38</v>
      </c>
      <c r="R39" s="9">
        <v>165000</v>
      </c>
    </row>
    <row r="40" spans="7:18">
      <c r="G40" s="15"/>
      <c r="L40" s="9">
        <v>11</v>
      </c>
      <c r="M40" s="9">
        <v>593937.458138311</v>
      </c>
      <c r="N40" s="9">
        <v>-33937.4581383112</v>
      </c>
      <c r="O40" s="9">
        <v>-1.43312481083826</v>
      </c>
      <c r="Q40" s="9">
        <v>42</v>
      </c>
      <c r="R40" s="9">
        <v>173200</v>
      </c>
    </row>
    <row r="41" spans="7:18">
      <c r="G41" s="15"/>
      <c r="L41" s="9">
        <v>12</v>
      </c>
      <c r="M41" s="9">
        <v>261516.367620085</v>
      </c>
      <c r="N41" s="9">
        <v>6483.63237991527</v>
      </c>
      <c r="O41" s="9">
        <v>0.273793470039571</v>
      </c>
      <c r="Q41" s="9">
        <v>46</v>
      </c>
      <c r="R41" s="9">
        <v>187000</v>
      </c>
    </row>
    <row r="42" spans="7:18">
      <c r="G42" s="15"/>
      <c r="L42" s="9">
        <v>13</v>
      </c>
      <c r="M42" s="9">
        <v>273668.019828128</v>
      </c>
      <c r="N42" s="9">
        <v>16331.9801718724</v>
      </c>
      <c r="O42" s="9">
        <v>0.689673513527127</v>
      </c>
      <c r="Q42" s="9">
        <v>50</v>
      </c>
      <c r="R42" s="9">
        <v>268000</v>
      </c>
    </row>
    <row r="43" ht="15.15" spans="7:18">
      <c r="G43" s="15"/>
      <c r="L43" s="9">
        <v>14</v>
      </c>
      <c r="M43" s="9">
        <v>192992.966145196</v>
      </c>
      <c r="N43" s="9">
        <v>-19792.9661451959</v>
      </c>
      <c r="O43" s="9">
        <v>-0.835825439464496</v>
      </c>
      <c r="Q43" s="9">
        <v>54</v>
      </c>
      <c r="R43" s="9">
        <v>272000</v>
      </c>
    </row>
    <row r="44" ht="23.55" spans="1:18">
      <c r="A44" s="4" t="s">
        <v>73</v>
      </c>
      <c r="B44" s="3" t="s">
        <v>74</v>
      </c>
      <c r="C44" s="4" t="s">
        <v>75</v>
      </c>
      <c r="D44" s="3" t="s">
        <v>76</v>
      </c>
      <c r="E44" s="3" t="s">
        <v>77</v>
      </c>
      <c r="F44" s="3" t="s">
        <v>78</v>
      </c>
      <c r="G44" s="16" t="s">
        <v>72</v>
      </c>
      <c r="H44" s="17" t="s">
        <v>83</v>
      </c>
      <c r="I44" s="17" t="s">
        <v>84</v>
      </c>
      <c r="L44" s="9">
        <v>15</v>
      </c>
      <c r="M44" s="9">
        <v>280789.119269358</v>
      </c>
      <c r="N44" s="9">
        <v>42860.8807306424</v>
      </c>
      <c r="O44" s="9">
        <v>1.80994673611462</v>
      </c>
      <c r="Q44" s="9">
        <v>58</v>
      </c>
      <c r="R44" s="9">
        <v>276538</v>
      </c>
    </row>
    <row r="45" spans="1:18">
      <c r="A45">
        <v>25</v>
      </c>
      <c r="B45">
        <v>20</v>
      </c>
      <c r="C45">
        <v>100</v>
      </c>
      <c r="D45">
        <v>0</v>
      </c>
      <c r="E45">
        <v>1</v>
      </c>
      <c r="F45">
        <v>1</v>
      </c>
      <c r="G45" s="18">
        <f>SUMPRODUCT(A45:F45,A46:F46)+M17</f>
        <v>348386.02953283</v>
      </c>
      <c r="H45" s="17">
        <f>G45-_xlfn.T.INV.2T(0.5,18)*M7</f>
        <v>329563.296081445</v>
      </c>
      <c r="I45" s="17">
        <f>G45+_xlfn.T.INV.2T(0.5,18)*M7</f>
        <v>367208.762984215</v>
      </c>
      <c r="L45" s="9">
        <v>16</v>
      </c>
      <c r="M45" s="9">
        <v>177396.656381431</v>
      </c>
      <c r="N45" s="9">
        <v>-14896.6563814307</v>
      </c>
      <c r="O45" s="9">
        <v>-0.629062075649688</v>
      </c>
      <c r="Q45" s="9">
        <v>62</v>
      </c>
      <c r="R45" s="9">
        <v>290000</v>
      </c>
    </row>
    <row r="46" spans="1:18">
      <c r="A46" s="9">
        <v>5776.99949156874</v>
      </c>
      <c r="B46" s="9">
        <v>-905.594423574562</v>
      </c>
      <c r="C46" s="9">
        <v>1237.64324833389</v>
      </c>
      <c r="D46" s="9">
        <v>2966.99638100828</v>
      </c>
      <c r="E46" s="9">
        <v>30459.443139877</v>
      </c>
      <c r="F46" s="9">
        <v>3226.43332207766</v>
      </c>
      <c r="G46" s="15"/>
      <c r="L46" s="9">
        <v>17</v>
      </c>
      <c r="M46" s="9">
        <v>333192.859235225</v>
      </c>
      <c r="N46" s="9">
        <v>20307.1407647746</v>
      </c>
      <c r="O46" s="9">
        <v>0.857538214811974</v>
      </c>
      <c r="Q46" s="9">
        <v>66</v>
      </c>
      <c r="R46" s="9">
        <v>300000</v>
      </c>
    </row>
    <row r="47" spans="7:18">
      <c r="G47" s="15"/>
      <c r="L47" s="9">
        <v>18</v>
      </c>
      <c r="M47" s="9">
        <v>168532.134521694</v>
      </c>
      <c r="N47" s="9">
        <v>-34132.1345216943</v>
      </c>
      <c r="O47" s="9">
        <v>-1.44134568448099</v>
      </c>
      <c r="Q47" s="9">
        <v>70</v>
      </c>
      <c r="R47" s="9">
        <v>323650</v>
      </c>
    </row>
    <row r="48" spans="7:18">
      <c r="G48" s="15"/>
      <c r="L48" s="9">
        <v>19</v>
      </c>
      <c r="M48" s="9">
        <v>224447.829891116</v>
      </c>
      <c r="N48" s="9">
        <v>-37447.8298911157</v>
      </c>
      <c r="O48" s="9">
        <v>-1.58136221959489</v>
      </c>
      <c r="Q48" s="9">
        <v>74</v>
      </c>
      <c r="R48" s="9">
        <v>353500</v>
      </c>
    </row>
    <row r="49" spans="7:18">
      <c r="G49" s="15"/>
      <c r="L49" s="9">
        <v>20</v>
      </c>
      <c r="M49" s="9">
        <v>196394.224256504</v>
      </c>
      <c r="N49" s="9">
        <v>-40694.2242565042</v>
      </c>
      <c r="O49" s="9">
        <v>-1.71845228367225</v>
      </c>
      <c r="Q49" s="9">
        <v>78</v>
      </c>
      <c r="R49" s="9">
        <v>384000</v>
      </c>
    </row>
    <row r="50" spans="7:18">
      <c r="G50" s="15"/>
      <c r="L50" s="9">
        <v>21</v>
      </c>
      <c r="M50" s="9">
        <v>94188.3045515624</v>
      </c>
      <c r="N50" s="9">
        <v>-588.304551562353</v>
      </c>
      <c r="O50" s="9">
        <v>-0.0248431643211756</v>
      </c>
      <c r="Q50" s="9">
        <v>82</v>
      </c>
      <c r="R50" s="9">
        <v>420000</v>
      </c>
    </row>
    <row r="51" spans="7:18">
      <c r="G51" s="15"/>
      <c r="L51" s="9">
        <v>22</v>
      </c>
      <c r="M51" s="9">
        <v>120047.745115672</v>
      </c>
      <c r="N51" s="9">
        <v>-10047.7451156719</v>
      </c>
      <c r="O51" s="9">
        <v>-0.424300274922264</v>
      </c>
      <c r="Q51" s="9">
        <v>86</v>
      </c>
      <c r="R51" s="9">
        <v>560000</v>
      </c>
    </row>
    <row r="52" spans="7:18">
      <c r="G52" s="15"/>
      <c r="L52" s="9">
        <v>23</v>
      </c>
      <c r="M52" s="9">
        <v>557327.961369411</v>
      </c>
      <c r="N52" s="9">
        <v>15872.038630589</v>
      </c>
      <c r="O52" s="9">
        <v>0.67025091470838</v>
      </c>
      <c r="Q52" s="9">
        <v>90</v>
      </c>
      <c r="R52" s="9">
        <v>573200</v>
      </c>
    </row>
    <row r="53" spans="7:18">
      <c r="G53" s="15"/>
      <c r="L53" s="9">
        <v>24</v>
      </c>
      <c r="M53" s="9">
        <v>95425.9477998963</v>
      </c>
      <c r="N53" s="9">
        <v>-16125.9477998963</v>
      </c>
      <c r="O53" s="9">
        <v>-0.680973094570836</v>
      </c>
      <c r="Q53" s="9">
        <v>94</v>
      </c>
      <c r="R53" s="9">
        <v>676200</v>
      </c>
    </row>
    <row r="54" ht="15.15" spans="7:18">
      <c r="G54" s="15"/>
      <c r="L54" s="10">
        <v>25</v>
      </c>
      <c r="M54" s="10">
        <v>222848.876850395</v>
      </c>
      <c r="N54" s="10">
        <v>49151.1231496048</v>
      </c>
      <c r="O54" s="10">
        <v>2.07557365608203</v>
      </c>
      <c r="Q54" s="10">
        <v>98</v>
      </c>
      <c r="R54" s="10">
        <v>950000</v>
      </c>
    </row>
    <row r="55" spans="7:7">
      <c r="G55" s="15"/>
    </row>
  </sheetData>
  <sortState ref="R30:R54">
    <sortCondition ref="R30"/>
  </sortState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"/>
  <sheetViews>
    <sheetView zoomScale="85" zoomScaleNormal="85" workbookViewId="0">
      <selection activeCell="I21" sqref="I21"/>
    </sheetView>
  </sheetViews>
  <sheetFormatPr defaultColWidth="9" defaultRowHeight="14.4"/>
  <cols>
    <col min="1" max="1" width="12" customWidth="1"/>
    <col min="8" max="8" width="17.8888888888889" customWidth="1"/>
    <col min="9" max="9" width="18.6666666666667" customWidth="1"/>
    <col min="10" max="10" width="13.6666666666667" customWidth="1"/>
    <col min="11" max="11" width="17.7777777777778" customWidth="1"/>
    <col min="12" max="12" width="12.4444444444444" customWidth="1"/>
    <col min="13" max="13" width="20.1111111111111" customWidth="1"/>
  </cols>
  <sheetData>
    <row r="1" spans="1:8">
      <c r="A1" s="1" t="s">
        <v>85</v>
      </c>
      <c r="B1" s="2"/>
      <c r="H1" t="s">
        <v>36</v>
      </c>
    </row>
    <row r="2" ht="15.15"/>
    <row r="3" ht="23.55" spans="1:9">
      <c r="A3" s="3" t="s">
        <v>72</v>
      </c>
      <c r="B3" s="4" t="s">
        <v>73</v>
      </c>
      <c r="C3" s="3" t="s">
        <v>74</v>
      </c>
      <c r="D3" s="4" t="s">
        <v>75</v>
      </c>
      <c r="E3" s="3" t="s">
        <v>78</v>
      </c>
      <c r="F3" s="3" t="s">
        <v>77</v>
      </c>
      <c r="H3" s="5" t="s">
        <v>37</v>
      </c>
      <c r="I3" s="5"/>
    </row>
    <row r="4" spans="1:9">
      <c r="A4" s="6">
        <f>LN(Apartments!B2)</f>
        <v>11.4108927394051</v>
      </c>
      <c r="B4" s="7">
        <f>LN(Apartments!C2)</f>
        <v>1.38629436111989</v>
      </c>
      <c r="C4" s="6">
        <f>LN(Apartments!D2)</f>
        <v>4.40671924726425</v>
      </c>
      <c r="D4" s="7">
        <f>LN(Apartments!E2)</f>
        <v>3.76120011569356</v>
      </c>
      <c r="E4" s="6">
        <f>LN(Apartments!H2)</f>
        <v>0</v>
      </c>
      <c r="F4" s="8">
        <f>LN(Apartments!G2)</f>
        <v>0</v>
      </c>
      <c r="H4" s="9" t="s">
        <v>38</v>
      </c>
      <c r="I4" s="9">
        <v>0.986460510354211</v>
      </c>
    </row>
    <row r="5" spans="1:9">
      <c r="A5" s="6">
        <f>LN(Apartments!B3)</f>
        <v>12.8583978315699</v>
      </c>
      <c r="B5" s="7">
        <f>LN(Apartments!C3)</f>
        <v>2.99573227355399</v>
      </c>
      <c r="C5" s="6">
        <f>LN(Apartments!D3)</f>
        <v>2.56494935746154</v>
      </c>
      <c r="D5" s="7">
        <f>LN(Apartments!E3)</f>
        <v>4.969813299576</v>
      </c>
      <c r="E5" s="6">
        <f>LN(Apartments!H3)</f>
        <v>1</v>
      </c>
      <c r="F5" s="8">
        <f>LN(Apartments!G3)</f>
        <v>0</v>
      </c>
      <c r="H5" s="9" t="s">
        <v>39</v>
      </c>
      <c r="I5" s="9">
        <v>0.97310433848829</v>
      </c>
    </row>
    <row r="6" spans="1:9">
      <c r="A6" s="6">
        <f>LN(Apartments!B4)</f>
        <v>11.9671807372478</v>
      </c>
      <c r="B6" s="7">
        <f>LN(Apartments!C4)</f>
        <v>1.6094379124341</v>
      </c>
      <c r="C6" s="6">
        <f>LN(Apartments!D4)</f>
        <v>4.18965474202643</v>
      </c>
      <c r="D6" s="7">
        <f>LN(Apartments!E4)</f>
        <v>4.18965474202643</v>
      </c>
      <c r="E6" s="6">
        <f>LN(Apartments!H4)</f>
        <v>1</v>
      </c>
      <c r="F6" s="8">
        <f>LN(Apartments!G4)</f>
        <v>0</v>
      </c>
      <c r="H6" s="9" t="s">
        <v>40</v>
      </c>
      <c r="I6" s="9">
        <v>0.966026532827314</v>
      </c>
    </row>
    <row r="7" spans="1:9">
      <c r="A7" s="6">
        <f>LN(Apartments!B5)</f>
        <v>13.4242441692559</v>
      </c>
      <c r="B7" s="7">
        <f>LN(Apartments!C5)</f>
        <v>3.25809653802148</v>
      </c>
      <c r="C7" s="6">
        <f>LN(Apartments!D5)</f>
        <v>4.15888308335967</v>
      </c>
      <c r="D7" s="7">
        <f>LN(Apartments!E5)</f>
        <v>5.83188247728352</v>
      </c>
      <c r="E7" s="6">
        <f>LN(Apartments!H5)</f>
        <v>0</v>
      </c>
      <c r="F7" s="8">
        <f>LN(Apartments!G5)</f>
        <v>1</v>
      </c>
      <c r="H7" s="9" t="s">
        <v>41</v>
      </c>
      <c r="I7" s="9">
        <v>0.123602893734968</v>
      </c>
    </row>
    <row r="8" ht="15.15" spans="1:9">
      <c r="A8" s="6">
        <f>LN(Apartments!B6)</f>
        <v>12.0137007528827</v>
      </c>
      <c r="B8" s="7">
        <f>LN(Apartments!C6)</f>
        <v>1.6094379124341</v>
      </c>
      <c r="C8" s="6">
        <f>LN(Apartments!D6)</f>
        <v>4.00733318523247</v>
      </c>
      <c r="D8" s="7">
        <f>LN(Apartments!E6)</f>
        <v>4.11087386417331</v>
      </c>
      <c r="E8" s="6">
        <f>LN(Apartments!H6)</f>
        <v>1</v>
      </c>
      <c r="F8" s="8">
        <f>LN(Apartments!G6)</f>
        <v>0</v>
      </c>
      <c r="H8" s="10" t="s">
        <v>42</v>
      </c>
      <c r="I8" s="10">
        <v>25</v>
      </c>
    </row>
    <row r="9" spans="1:6">
      <c r="A9" s="6">
        <f>LN(Apartments!B7)</f>
        <v>12.6115377536383</v>
      </c>
      <c r="B9" s="7">
        <f>LN(Apartments!C7)</f>
        <v>2.30258509299405</v>
      </c>
      <c r="C9" s="6">
        <f>LN(Apartments!D7)</f>
        <v>4.17438726989564</v>
      </c>
      <c r="D9" s="7">
        <f>LN(Apartments!E7)</f>
        <v>4.98360662170834</v>
      </c>
      <c r="E9" s="6">
        <f>LN(Apartments!H7)</f>
        <v>1</v>
      </c>
      <c r="F9" s="8">
        <f>LN(Apartments!G7)</f>
        <v>0</v>
      </c>
    </row>
    <row r="10" ht="15.15" spans="1:8">
      <c r="A10" s="6">
        <f>LN(Apartments!B8)</f>
        <v>11.5968069489509</v>
      </c>
      <c r="B10" s="7">
        <f>LN(Apartments!C8)</f>
        <v>1.38629436111989</v>
      </c>
      <c r="C10" s="6">
        <f>LN(Apartments!D8)</f>
        <v>4.40671924726425</v>
      </c>
      <c r="D10" s="7">
        <f>LN(Apartments!E8)</f>
        <v>3.40119738166216</v>
      </c>
      <c r="E10" s="6">
        <f>LN(Apartments!H8)</f>
        <v>1</v>
      </c>
      <c r="F10" s="8">
        <f>LN(Apartments!G8)</f>
        <v>0</v>
      </c>
      <c r="H10" t="s">
        <v>43</v>
      </c>
    </row>
    <row r="11" spans="1:13">
      <c r="A11" s="6">
        <f>LN(Apartments!B9)</f>
        <v>12.5301035226897</v>
      </c>
      <c r="B11" s="7">
        <f>LN(Apartments!C9)</f>
        <v>2.39789527279837</v>
      </c>
      <c r="C11" s="6">
        <f>LN(Apartments!D9)</f>
        <v>3.13549421592915</v>
      </c>
      <c r="D11" s="7">
        <f>LN(Apartments!E9)</f>
        <v>4.36944785246702</v>
      </c>
      <c r="E11" s="6">
        <f>LN(Apartments!H9)</f>
        <v>1</v>
      </c>
      <c r="F11" s="8">
        <f>LN(Apartments!G9)</f>
        <v>0</v>
      </c>
      <c r="H11" s="11"/>
      <c r="I11" s="11" t="s">
        <v>44</v>
      </c>
      <c r="J11" s="11" t="s">
        <v>45</v>
      </c>
      <c r="K11" s="11" t="s">
        <v>46</v>
      </c>
      <c r="L11" s="11" t="s">
        <v>47</v>
      </c>
      <c r="M11" s="11" t="s">
        <v>48</v>
      </c>
    </row>
    <row r="12" spans="1:13">
      <c r="A12" s="6">
        <f>LN(Apartments!B10)</f>
        <v>12.9480099902596</v>
      </c>
      <c r="B12" s="7">
        <f>LN(Apartments!C10)</f>
        <v>2.99573227355399</v>
      </c>
      <c r="C12" s="6">
        <f>LN(Apartments!D10)</f>
        <v>2.89037175789616</v>
      </c>
      <c r="D12" s="7">
        <f>LN(Apartments!E10)</f>
        <v>4.83628190695148</v>
      </c>
      <c r="E12" s="6">
        <f>LN(Apartments!H10)</f>
        <v>1</v>
      </c>
      <c r="F12" s="8">
        <f>LN(Apartments!G10)</f>
        <v>0</v>
      </c>
      <c r="H12" s="9" t="s">
        <v>49</v>
      </c>
      <c r="I12" s="9">
        <v>5</v>
      </c>
      <c r="J12" s="9">
        <v>10.5023879343035</v>
      </c>
      <c r="K12" s="9">
        <v>2.1004775868607</v>
      </c>
      <c r="L12" s="9">
        <v>137.486727539515</v>
      </c>
      <c r="M12" s="9">
        <v>3.08401633754758e-14</v>
      </c>
    </row>
    <row r="13" spans="1:13">
      <c r="A13" s="6">
        <f>LN(Apartments!B11)</f>
        <v>13.7642172635767</v>
      </c>
      <c r="B13" s="7">
        <f>LN(Apartments!C11)</f>
        <v>4.12713438504509</v>
      </c>
      <c r="C13" s="6">
        <f>LN(Apartments!D11)</f>
        <v>4.26267987704132</v>
      </c>
      <c r="D13" s="7">
        <f>LN(Apartments!E11)</f>
        <v>5.97635090929793</v>
      </c>
      <c r="E13" s="6">
        <f>LN(Apartments!H11)</f>
        <v>1</v>
      </c>
      <c r="F13" s="8">
        <f>LN(Apartments!G11)</f>
        <v>0</v>
      </c>
      <c r="H13" s="9" t="s">
        <v>50</v>
      </c>
      <c r="I13" s="9">
        <v>19</v>
      </c>
      <c r="J13" s="9">
        <v>0.290275831453498</v>
      </c>
      <c r="K13" s="9">
        <v>0.0152776753396578</v>
      </c>
      <c r="L13" s="9"/>
      <c r="M13" s="9"/>
    </row>
    <row r="14" ht="15.15" spans="1:13">
      <c r="A14" s="6">
        <f>LN(Apartments!B12)</f>
        <v>13.2356920627113</v>
      </c>
      <c r="B14" s="7">
        <f>LN(Apartments!C12)</f>
        <v>3.25809653802148</v>
      </c>
      <c r="C14" s="6">
        <f>LN(Apartments!D12)</f>
        <v>4.30406509320417</v>
      </c>
      <c r="D14" s="7">
        <f>LN(Apartments!E12)</f>
        <v>5.7037824746562</v>
      </c>
      <c r="E14" s="6">
        <f>LN(Apartments!H12)</f>
        <v>1</v>
      </c>
      <c r="F14" s="8">
        <f>LN(Apartments!G12)</f>
        <v>0</v>
      </c>
      <c r="H14" s="10" t="s">
        <v>51</v>
      </c>
      <c r="I14" s="10">
        <v>24</v>
      </c>
      <c r="J14" s="10">
        <v>10.792663765757</v>
      </c>
      <c r="K14" s="10"/>
      <c r="L14" s="10"/>
      <c r="M14" s="10"/>
    </row>
    <row r="15" ht="15.15" spans="1:6">
      <c r="A15" s="6">
        <f>LN(Apartments!B13)</f>
        <v>12.498742259493</v>
      </c>
      <c r="B15" s="7">
        <f>LN(Apartments!C13)</f>
        <v>2.56494935746154</v>
      </c>
      <c r="C15" s="6">
        <f>LN(Apartments!D13)</f>
        <v>4.02535169073515</v>
      </c>
      <c r="D15" s="7">
        <f>LN(Apartments!E13)</f>
        <v>4.39444915467244</v>
      </c>
      <c r="E15" s="6">
        <f>LN(Apartments!H13)</f>
        <v>0</v>
      </c>
      <c r="F15" s="8">
        <f>LN(Apartments!G13)</f>
        <v>0</v>
      </c>
    </row>
    <row r="16" spans="1:16">
      <c r="A16" s="6">
        <f>LN(Apartments!B14)</f>
        <v>12.5776362019627</v>
      </c>
      <c r="B16" s="7">
        <f>LN(Apartments!C14)</f>
        <v>2.19722457733622</v>
      </c>
      <c r="C16" s="6">
        <f>LN(Apartments!D14)</f>
        <v>4.33073334028633</v>
      </c>
      <c r="D16" s="7">
        <f>LN(Apartments!E14)</f>
        <v>4.72738781871234</v>
      </c>
      <c r="E16" s="6">
        <f>LN(Apartments!H14)</f>
        <v>0</v>
      </c>
      <c r="F16" s="8">
        <f>LN(Apartments!G14)</f>
        <v>1</v>
      </c>
      <c r="H16" s="11"/>
      <c r="I16" s="11" t="s">
        <v>52</v>
      </c>
      <c r="J16" s="11" t="s">
        <v>41</v>
      </c>
      <c r="K16" s="11" t="s">
        <v>53</v>
      </c>
      <c r="L16" s="11" t="s">
        <v>54</v>
      </c>
      <c r="M16" s="11" t="s">
        <v>55</v>
      </c>
      <c r="N16" s="11" t="s">
        <v>56</v>
      </c>
      <c r="O16" s="11" t="s">
        <v>68</v>
      </c>
      <c r="P16" s="11" t="s">
        <v>69</v>
      </c>
    </row>
    <row r="17" spans="1:16">
      <c r="A17" s="6">
        <f>LN(Apartments!B15)</f>
        <v>12.0622022751105</v>
      </c>
      <c r="B17" s="7">
        <f>LN(Apartments!C15)</f>
        <v>1.79175946922805</v>
      </c>
      <c r="C17" s="6">
        <f>LN(Apartments!D15)</f>
        <v>3.04452243772342</v>
      </c>
      <c r="D17" s="7">
        <f>LN(Apartments!E15)</f>
        <v>3.80666248977032</v>
      </c>
      <c r="E17" s="6">
        <f>LN(Apartments!H15)</f>
        <v>1</v>
      </c>
      <c r="F17" s="8">
        <f>LN(Apartments!G15)</f>
        <v>0</v>
      </c>
      <c r="H17" s="9" t="s">
        <v>57</v>
      </c>
      <c r="I17" s="9">
        <v>9.87227183989805</v>
      </c>
      <c r="J17" s="9">
        <v>0.302080435585974</v>
      </c>
      <c r="K17" s="9">
        <v>32.6809375150293</v>
      </c>
      <c r="L17" s="9">
        <v>3.66543936796314e-18</v>
      </c>
      <c r="M17" s="9">
        <v>9.24001022185047</v>
      </c>
      <c r="N17" s="9">
        <v>10.5045334579456</v>
      </c>
      <c r="O17" s="9">
        <v>9.24001022185047</v>
      </c>
      <c r="P17" s="9">
        <v>10.5045334579456</v>
      </c>
    </row>
    <row r="18" spans="1:16">
      <c r="A18" s="6">
        <f>LN(Apartments!B16)</f>
        <v>12.6874179639737</v>
      </c>
      <c r="B18" s="7">
        <f>LN(Apartments!C16)</f>
        <v>2.39789527279837</v>
      </c>
      <c r="C18" s="6">
        <f>LN(Apartments!D16)</f>
        <v>3.17805383034795</v>
      </c>
      <c r="D18" s="7">
        <f>LN(Apartments!E16)</f>
        <v>4.49980967033027</v>
      </c>
      <c r="E18" s="6">
        <f>LN(Apartments!H16)</f>
        <v>1</v>
      </c>
      <c r="F18" s="8">
        <f>LN(Apartments!G16)</f>
        <v>0</v>
      </c>
      <c r="H18" s="9" t="s">
        <v>73</v>
      </c>
      <c r="I18" s="9">
        <v>0.48445834707797</v>
      </c>
      <c r="J18" s="9">
        <v>0.109952887479503</v>
      </c>
      <c r="K18" s="9">
        <v>4.40605388529047</v>
      </c>
      <c r="L18" s="9">
        <v>0.000303511890186994</v>
      </c>
      <c r="M18" s="9">
        <v>0.25432430873172</v>
      </c>
      <c r="N18" s="9">
        <v>0.714592385424219</v>
      </c>
      <c r="O18" s="9">
        <v>0.25432430873172</v>
      </c>
      <c r="P18" s="9">
        <v>0.714592385424219</v>
      </c>
    </row>
    <row r="19" spans="1:16">
      <c r="A19" s="6">
        <f>LN(Apartments!B17)</f>
        <v>11.9984332807519</v>
      </c>
      <c r="B19" s="7">
        <f>LN(Apartments!C17)</f>
        <v>1.6094379124341</v>
      </c>
      <c r="C19" s="6">
        <f>LN(Apartments!D17)</f>
        <v>2.94443897916644</v>
      </c>
      <c r="D19" s="7">
        <f>LN(Apartments!E17)</f>
        <v>3.63758615972639</v>
      </c>
      <c r="E19" s="6">
        <f>LN(Apartments!H17)</f>
        <v>1</v>
      </c>
      <c r="F19" s="8">
        <f>LN(Apartments!G17)</f>
        <v>0</v>
      </c>
      <c r="H19" s="9" t="s">
        <v>74</v>
      </c>
      <c r="I19" s="9">
        <v>-0.0727070553329773</v>
      </c>
      <c r="J19" s="9">
        <v>0.043444857215725</v>
      </c>
      <c r="K19" s="9">
        <v>-1.67354803289953</v>
      </c>
      <c r="L19" s="9">
        <v>0.110603654336286</v>
      </c>
      <c r="M19" s="9">
        <v>-0.163638186525824</v>
      </c>
      <c r="N19" s="9">
        <v>0.0182240758598695</v>
      </c>
      <c r="O19" s="9">
        <v>-0.163638186525824</v>
      </c>
      <c r="P19" s="9">
        <v>0.0182240758598695</v>
      </c>
    </row>
    <row r="20" spans="1:16">
      <c r="A20" s="6">
        <f>LN(Apartments!B18)</f>
        <v>12.7756387643188</v>
      </c>
      <c r="B20" s="7">
        <f>LN(Apartments!C18)</f>
        <v>2.99573227355399</v>
      </c>
      <c r="C20" s="6">
        <f>LN(Apartments!D18)</f>
        <v>4.12713438504509</v>
      </c>
      <c r="D20" s="7">
        <f>LN(Apartments!E18)</f>
        <v>4.91998092582813</v>
      </c>
      <c r="E20" s="6">
        <f>LN(Apartments!H18)</f>
        <v>0</v>
      </c>
      <c r="F20" s="8">
        <f>LN(Apartments!G18)</f>
        <v>0</v>
      </c>
      <c r="H20" s="9" t="s">
        <v>75</v>
      </c>
      <c r="I20" s="9">
        <v>0.338469181630874</v>
      </c>
      <c r="J20" s="9">
        <v>0.115990406210651</v>
      </c>
      <c r="K20" s="9">
        <v>2.91807911264813</v>
      </c>
      <c r="L20" s="9">
        <v>0.00882095181548723</v>
      </c>
      <c r="M20" s="9">
        <v>0.0956984713513891</v>
      </c>
      <c r="N20" s="9">
        <v>0.581239891910358</v>
      </c>
      <c r="O20" s="9">
        <v>0.0956984713513891</v>
      </c>
      <c r="P20" s="9">
        <v>0.581239891910358</v>
      </c>
    </row>
    <row r="21" spans="1:16">
      <c r="A21" s="6">
        <f>LN(Apartments!B19)</f>
        <v>11.8085757070712</v>
      </c>
      <c r="B21" s="7">
        <f>LN(Apartments!C19)</f>
        <v>1.38629436111989</v>
      </c>
      <c r="C21" s="6">
        <f>LN(Apartments!D19)</f>
        <v>4.24849524204936</v>
      </c>
      <c r="D21" s="7">
        <f>LN(Apartments!E19)</f>
        <v>3.85014760171006</v>
      </c>
      <c r="E21" s="6">
        <f>LN(Apartments!H19)</f>
        <v>0</v>
      </c>
      <c r="F21" s="8">
        <f>LN(Apartments!G19)</f>
        <v>1</v>
      </c>
      <c r="H21" s="9" t="s">
        <v>78</v>
      </c>
      <c r="I21" s="9">
        <v>0.207406553914501</v>
      </c>
      <c r="J21" s="9">
        <v>0.0726672222320535</v>
      </c>
      <c r="K21" s="9">
        <v>2.85419681038825</v>
      </c>
      <c r="L21" s="9">
        <v>0.0101486207562272</v>
      </c>
      <c r="M21" s="9">
        <v>0.0553123098157786</v>
      </c>
      <c r="N21" s="9">
        <v>0.359500798013223</v>
      </c>
      <c r="O21" s="9">
        <v>0.0553123098157786</v>
      </c>
      <c r="P21" s="9">
        <v>0.359500798013223</v>
      </c>
    </row>
    <row r="22" ht="15.15" spans="1:16">
      <c r="A22" s="6">
        <f>LN(Apartments!B20)</f>
        <v>12.1388638958367</v>
      </c>
      <c r="B22" s="7">
        <f>LN(Apartments!C20)</f>
        <v>2.07944154167984</v>
      </c>
      <c r="C22" s="6">
        <f>LN(Apartments!D20)</f>
        <v>2.94443897916644</v>
      </c>
      <c r="D22" s="7">
        <f>LN(Apartments!E20)</f>
        <v>4.30406509320417</v>
      </c>
      <c r="E22" s="6">
        <f>LN(Apartments!H20)</f>
        <v>1</v>
      </c>
      <c r="F22" s="8">
        <f>LN(Apartments!G20)</f>
        <v>0</v>
      </c>
      <c r="H22" s="10" t="s">
        <v>77</v>
      </c>
      <c r="I22" s="10">
        <v>0.385602112619937</v>
      </c>
      <c r="J22" s="10">
        <v>0.102737926163035</v>
      </c>
      <c r="K22" s="10">
        <v>3.75325964832133</v>
      </c>
      <c r="L22" s="10">
        <v>0.00134593306622839</v>
      </c>
      <c r="M22" s="10">
        <v>0.170569161860679</v>
      </c>
      <c r="N22" s="10">
        <v>0.600635063379195</v>
      </c>
      <c r="O22" s="10">
        <v>0.170569161860679</v>
      </c>
      <c r="P22" s="10">
        <v>0.600635063379195</v>
      </c>
    </row>
    <row r="23" spans="1:6">
      <c r="A23" s="6">
        <f>LN(Apartments!B21)</f>
        <v>11.9556863578221</v>
      </c>
      <c r="B23" s="7">
        <f>LN(Apartments!C21)</f>
        <v>1.38629436111989</v>
      </c>
      <c r="C23" s="6">
        <f>LN(Apartments!D21)</f>
        <v>4.04305126783455</v>
      </c>
      <c r="D23" s="7">
        <f>LN(Apartments!E21)</f>
        <v>4.0943445622221</v>
      </c>
      <c r="E23" s="6">
        <f>LN(Apartments!H21)</f>
        <v>0</v>
      </c>
      <c r="F23" s="8">
        <f>LN(Apartments!G21)</f>
        <v>1</v>
      </c>
    </row>
    <row r="24" spans="1:6">
      <c r="A24" s="6">
        <f>LN(Apartments!B22)</f>
        <v>11.4467856624657</v>
      </c>
      <c r="B24" s="7">
        <f>LN(Apartments!C22)</f>
        <v>1.38629436111989</v>
      </c>
      <c r="C24" s="6">
        <f>LN(Apartments!D22)</f>
        <v>4.40671924726425</v>
      </c>
      <c r="D24" s="7">
        <f>LN(Apartments!E22)</f>
        <v>3.63758615972639</v>
      </c>
      <c r="E24" s="6">
        <f>LN(Apartments!H22)</f>
        <v>0</v>
      </c>
      <c r="F24" s="8">
        <f>LN(Apartments!G22)</f>
        <v>0</v>
      </c>
    </row>
    <row r="25" spans="1:6">
      <c r="A25" s="6">
        <f>LN(Apartments!B23)</f>
        <v>11.6082356447746</v>
      </c>
      <c r="B25" s="7">
        <f>LN(Apartments!C23)</f>
        <v>1.38629436111989</v>
      </c>
      <c r="C25" s="6">
        <f>LN(Apartments!D23)</f>
        <v>3.91202300542815</v>
      </c>
      <c r="D25" s="7">
        <f>LN(Apartments!E23)</f>
        <v>3.43398720448515</v>
      </c>
      <c r="E25" s="6">
        <f>LN(Apartments!H23)</f>
        <v>1</v>
      </c>
      <c r="F25" s="8">
        <f>LN(Apartments!G23)</f>
        <v>0</v>
      </c>
    </row>
    <row r="26" spans="1:13">
      <c r="A26" s="6">
        <f>LN(Apartments!B24)</f>
        <v>13.2589899749362</v>
      </c>
      <c r="B26" s="7">
        <f>LN(Apartments!C24)</f>
        <v>2.63905732961526</v>
      </c>
      <c r="C26" s="6">
        <f>LN(Apartments!D24)</f>
        <v>2.30258509299405</v>
      </c>
      <c r="D26" s="7">
        <f>LN(Apartments!E24)</f>
        <v>5.46806014113513</v>
      </c>
      <c r="E26" s="6">
        <f>LN(Apartments!H24)</f>
        <v>0</v>
      </c>
      <c r="F26" s="8">
        <f>LN(Apartments!G24)</f>
        <v>1</v>
      </c>
      <c r="H26" t="s">
        <v>58</v>
      </c>
      <c r="M26" t="s">
        <v>59</v>
      </c>
    </row>
    <row r="27" ht="15.15" spans="1:6">
      <c r="A27" s="6">
        <f>LN(Apartments!B25)</f>
        <v>11.2809934076229</v>
      </c>
      <c r="B27" s="7">
        <f>LN(Apartments!C25)</f>
        <v>1.38629436111989</v>
      </c>
      <c r="C27" s="6">
        <f>LN(Apartments!D25)</f>
        <v>4.40671924726425</v>
      </c>
      <c r="D27" s="7">
        <f>LN(Apartments!E25)</f>
        <v>3.66356164612965</v>
      </c>
      <c r="E27" s="6">
        <f>LN(Apartments!H25)</f>
        <v>0</v>
      </c>
      <c r="F27" s="8">
        <f>LN(Apartments!G25)</f>
        <v>0</v>
      </c>
    </row>
    <row r="28" spans="1:14">
      <c r="A28" s="6">
        <f>LN(Apartments!B26)</f>
        <v>12.5135573452781</v>
      </c>
      <c r="B28" s="7">
        <f>LN(Apartments!C26)</f>
        <v>1.6094379124341</v>
      </c>
      <c r="C28" s="6">
        <f>LN(Apartments!D26)</f>
        <v>4.40671924726425</v>
      </c>
      <c r="D28" s="7">
        <f>LN(Apartments!E26)</f>
        <v>4.55387689160054</v>
      </c>
      <c r="E28" s="6">
        <f>LN(Apartments!H26)</f>
        <v>0</v>
      </c>
      <c r="F28" s="8">
        <f>LN(Apartments!G26)</f>
        <v>1</v>
      </c>
      <c r="H28" s="11" t="s">
        <v>60</v>
      </c>
      <c r="I28" s="11" t="s">
        <v>82</v>
      </c>
      <c r="J28" s="11" t="s">
        <v>62</v>
      </c>
      <c r="K28" s="11" t="s">
        <v>63</v>
      </c>
      <c r="M28" s="11" t="s">
        <v>64</v>
      </c>
      <c r="N28" s="11" t="s">
        <v>72</v>
      </c>
    </row>
    <row r="29" spans="8:14">
      <c r="H29" s="9">
        <v>1</v>
      </c>
      <c r="I29" s="9">
        <v>11.4965244596107</v>
      </c>
      <c r="J29" s="9">
        <v>-0.0856317202056385</v>
      </c>
      <c r="K29" s="9">
        <v>-0.778636665299154</v>
      </c>
      <c r="M29" s="9">
        <v>2</v>
      </c>
      <c r="N29" s="9">
        <v>11.2809934076229</v>
      </c>
    </row>
    <row r="30" spans="8:14">
      <c r="H30" s="9">
        <v>2</v>
      </c>
      <c r="I30" s="9">
        <v>13.0266246248531</v>
      </c>
      <c r="J30" s="9">
        <v>-0.168226793283266</v>
      </c>
      <c r="K30" s="9">
        <v>-1.52966154389395</v>
      </c>
      <c r="M30" s="9">
        <v>6</v>
      </c>
      <c r="N30" s="9">
        <v>11.4108927394051</v>
      </c>
    </row>
    <row r="31" spans="8:14">
      <c r="H31" s="9">
        <v>3</v>
      </c>
      <c r="I31" s="9">
        <v>11.97283557729</v>
      </c>
      <c r="J31" s="9">
        <v>-0.00565484004217787</v>
      </c>
      <c r="K31" s="9">
        <v>-0.0514186306507431</v>
      </c>
      <c r="M31" s="9">
        <v>10</v>
      </c>
      <c r="N31" s="9">
        <v>11.4467856624657</v>
      </c>
    </row>
    <row r="32" spans="8:14">
      <c r="H32" s="9">
        <v>4</v>
      </c>
      <c r="I32" s="9">
        <v>13.5078183629367</v>
      </c>
      <c r="J32" s="9">
        <v>-0.0835741936807803</v>
      </c>
      <c r="K32" s="9">
        <v>-0.759927878552457</v>
      </c>
      <c r="M32" s="9">
        <v>14</v>
      </c>
      <c r="N32" s="9">
        <v>11.5968069489509</v>
      </c>
    </row>
    <row r="33" spans="8:14">
      <c r="H33" s="9">
        <v>5</v>
      </c>
      <c r="I33" s="9">
        <v>11.9594267415531</v>
      </c>
      <c r="J33" s="9">
        <v>0.054274011329607</v>
      </c>
      <c r="K33" s="9">
        <v>0.493505620260926</v>
      </c>
      <c r="M33" s="9">
        <v>18</v>
      </c>
      <c r="N33" s="9">
        <v>11.6082356447746</v>
      </c>
    </row>
    <row r="34" spans="8:14">
      <c r="H34" s="9">
        <v>6</v>
      </c>
      <c r="I34" s="9">
        <v>12.5784748105771</v>
      </c>
      <c r="J34" s="9">
        <v>0.0330629430612674</v>
      </c>
      <c r="K34" s="9">
        <v>0.300636489239953</v>
      </c>
      <c r="M34" s="9">
        <v>22</v>
      </c>
      <c r="N34" s="9">
        <v>11.8085757070712</v>
      </c>
    </row>
    <row r="35" spans="8:14">
      <c r="H35" s="9">
        <v>7</v>
      </c>
      <c r="I35" s="9">
        <v>11.5820811827527</v>
      </c>
      <c r="J35" s="9">
        <v>0.0147257661982021</v>
      </c>
      <c r="K35" s="9">
        <v>0.133899231021031</v>
      </c>
      <c r="M35" s="9">
        <v>26</v>
      </c>
      <c r="N35" s="9">
        <v>11.9556863578221</v>
      </c>
    </row>
    <row r="36" spans="8:14">
      <c r="H36" s="9">
        <v>8</v>
      </c>
      <c r="I36" s="9">
        <v>12.492309661488</v>
      </c>
      <c r="J36" s="9">
        <v>0.0377938612016226</v>
      </c>
      <c r="K36" s="9">
        <v>0.343654033623779</v>
      </c>
      <c r="M36" s="9">
        <v>30</v>
      </c>
      <c r="N36" s="9">
        <v>11.9671807372478</v>
      </c>
    </row>
    <row r="37" spans="8:14">
      <c r="H37" s="9">
        <v>9</v>
      </c>
      <c r="I37" s="9">
        <v>12.9577678591945</v>
      </c>
      <c r="J37" s="9">
        <v>-0.00975786893493336</v>
      </c>
      <c r="K37" s="9">
        <v>-0.0887268702494479</v>
      </c>
      <c r="M37" s="9">
        <v>34</v>
      </c>
      <c r="N37" s="9">
        <v>11.9984332807519</v>
      </c>
    </row>
    <row r="38" spans="8:14">
      <c r="H38" s="9">
        <v>10</v>
      </c>
      <c r="I38" s="9">
        <v>13.7919867958823</v>
      </c>
      <c r="J38" s="9">
        <v>-0.0277695323056175</v>
      </c>
      <c r="K38" s="9">
        <v>-0.252504282051541</v>
      </c>
      <c r="M38" s="9">
        <v>38</v>
      </c>
      <c r="N38" s="9">
        <v>12.0137007528827</v>
      </c>
    </row>
    <row r="39" spans="8:14">
      <c r="H39" s="9">
        <v>11</v>
      </c>
      <c r="I39" s="9">
        <v>13.275709144752</v>
      </c>
      <c r="J39" s="9">
        <v>-0.040017082040638</v>
      </c>
      <c r="K39" s="9">
        <v>-0.36386945445332</v>
      </c>
      <c r="M39" s="9">
        <v>42</v>
      </c>
      <c r="N39" s="9">
        <v>12.0622022751105</v>
      </c>
    </row>
    <row r="40" spans="8:14">
      <c r="H40" s="9">
        <v>12</v>
      </c>
      <c r="I40" s="9">
        <v>12.3095971069401</v>
      </c>
      <c r="J40" s="9">
        <v>0.189145152552934</v>
      </c>
      <c r="K40" s="9">
        <v>1.71986911494531</v>
      </c>
      <c r="M40" s="9">
        <v>46</v>
      </c>
      <c r="N40" s="9">
        <v>12.1388638958367</v>
      </c>
    </row>
    <row r="41" spans="8:14">
      <c r="H41" s="9">
        <v>13</v>
      </c>
      <c r="I41" s="9">
        <v>12.6075379570601</v>
      </c>
      <c r="J41" s="9">
        <v>-0.0299017550974892</v>
      </c>
      <c r="K41" s="9">
        <v>-0.271892270992448</v>
      </c>
      <c r="M41" s="9">
        <v>50</v>
      </c>
      <c r="N41" s="9">
        <v>12.498742259493</v>
      </c>
    </row>
    <row r="42" spans="8:14">
      <c r="H42" s="9">
        <v>14</v>
      </c>
      <c r="I42" s="9">
        <v>12.0147909009515</v>
      </c>
      <c r="J42" s="9">
        <v>0.047411374158937</v>
      </c>
      <c r="K42" s="9">
        <v>0.431104667566102</v>
      </c>
      <c r="M42" s="9">
        <v>54</v>
      </c>
      <c r="N42" s="9">
        <v>12.5135573452781</v>
      </c>
    </row>
    <row r="43" spans="8:14">
      <c r="H43" s="9">
        <v>15</v>
      </c>
      <c r="I43" s="9">
        <v>12.5333387350556</v>
      </c>
      <c r="J43" s="9">
        <v>0.154079228918038</v>
      </c>
      <c r="K43" s="9">
        <v>1.40101981728853</v>
      </c>
      <c r="M43" s="9">
        <v>58</v>
      </c>
      <c r="N43" s="9">
        <v>12.5301035226897</v>
      </c>
    </row>
    <row r="44" spans="8:14">
      <c r="H44" s="9">
        <v>16</v>
      </c>
      <c r="I44" s="9">
        <v>11.8765133474065</v>
      </c>
      <c r="J44" s="9">
        <v>0.12191993334538</v>
      </c>
      <c r="K44" s="9">
        <v>1.10860006205143</v>
      </c>
      <c r="M44" s="9">
        <v>62</v>
      </c>
      <c r="N44" s="9">
        <v>12.5776362019627</v>
      </c>
    </row>
    <row r="45" spans="8:14">
      <c r="H45" s="9">
        <v>17</v>
      </c>
      <c r="I45" s="9">
        <v>12.6887694749366</v>
      </c>
      <c r="J45" s="9">
        <v>0.0868692893821681</v>
      </c>
      <c r="K45" s="9">
        <v>0.789889700206966</v>
      </c>
      <c r="M45" s="9">
        <v>66</v>
      </c>
      <c r="N45" s="9">
        <v>12.6115377536383</v>
      </c>
    </row>
    <row r="46" spans="8:14">
      <c r="H46" s="9">
        <v>18</v>
      </c>
      <c r="I46" s="9">
        <v>11.9237365565329</v>
      </c>
      <c r="J46" s="9">
        <v>-0.115160849461757</v>
      </c>
      <c r="K46" s="9">
        <v>-1.04714070419919</v>
      </c>
      <c r="M46" s="9">
        <v>70</v>
      </c>
      <c r="N46" s="9">
        <v>12.6874179639737</v>
      </c>
    </row>
    <row r="47" spans="8:14">
      <c r="H47" s="9">
        <v>19</v>
      </c>
      <c r="I47" s="9">
        <v>12.32979310794</v>
      </c>
      <c r="J47" s="9">
        <v>-0.190929212103304</v>
      </c>
      <c r="K47" s="9">
        <v>-1.73609130662451</v>
      </c>
      <c r="M47" s="9">
        <v>74</v>
      </c>
      <c r="N47" s="9">
        <v>12.7756387643188</v>
      </c>
    </row>
    <row r="48" spans="8:14">
      <c r="H48" s="9">
        <v>20</v>
      </c>
      <c r="I48" s="9">
        <v>12.0213269283153</v>
      </c>
      <c r="J48" s="9">
        <v>-0.0656405704931746</v>
      </c>
      <c r="K48" s="9">
        <v>-0.596860074682631</v>
      </c>
      <c r="M48" s="9">
        <v>78</v>
      </c>
      <c r="N48" s="9">
        <v>12.8583978315699</v>
      </c>
    </row>
    <row r="49" spans="8:14">
      <c r="H49" s="9">
        <v>21</v>
      </c>
      <c r="I49" s="9">
        <v>11.4546849450963</v>
      </c>
      <c r="J49" s="9">
        <v>-0.00789928263066564</v>
      </c>
      <c r="K49" s="9">
        <v>-0.0718270177339264</v>
      </c>
      <c r="M49" s="9">
        <v>82</v>
      </c>
      <c r="N49" s="9">
        <v>12.9480099902596</v>
      </c>
    </row>
    <row r="50" spans="8:14">
      <c r="H50" s="9">
        <v>22</v>
      </c>
      <c r="I50" s="9">
        <v>11.6291474342776</v>
      </c>
      <c r="J50" s="9">
        <v>-0.0209117895030904</v>
      </c>
      <c r="K50" s="9">
        <v>-0.190147833127986</v>
      </c>
      <c r="M50" s="9">
        <v>86</v>
      </c>
      <c r="N50" s="9">
        <v>13.2356920627113</v>
      </c>
    </row>
    <row r="51" spans="8:14">
      <c r="H51" s="9">
        <v>23</v>
      </c>
      <c r="I51" s="9">
        <v>13.2197429635806</v>
      </c>
      <c r="J51" s="9">
        <v>0.0392470113555525</v>
      </c>
      <c r="K51" s="9">
        <v>0.356867314722392</v>
      </c>
      <c r="M51" s="9">
        <v>90</v>
      </c>
      <c r="N51" s="9">
        <v>13.2589899749362</v>
      </c>
    </row>
    <row r="52" spans="8:14">
      <c r="H52" s="9">
        <v>24</v>
      </c>
      <c r="I52" s="9">
        <v>11.4634768467217</v>
      </c>
      <c r="J52" s="9">
        <v>-0.182483439098787</v>
      </c>
      <c r="K52" s="9">
        <v>-1.6592951321191</v>
      </c>
      <c r="M52" s="9">
        <v>94</v>
      </c>
      <c r="N52" s="9">
        <v>13.4242441692559</v>
      </c>
    </row>
    <row r="53" ht="15.15" spans="8:14">
      <c r="H53" s="10">
        <v>25</v>
      </c>
      <c r="I53" s="10">
        <v>12.2585269879005</v>
      </c>
      <c r="J53" s="10">
        <v>0.255030357377658</v>
      </c>
      <c r="K53" s="10">
        <v>2.31895361370442</v>
      </c>
      <c r="M53" s="10">
        <v>98</v>
      </c>
      <c r="N53" s="10">
        <v>13.7642172635767</v>
      </c>
    </row>
  </sheetData>
  <sortState ref="N29:N53">
    <sortCondition ref="N29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Dow Jones</vt:lpstr>
      <vt:lpstr>Child Mortality</vt:lpstr>
      <vt:lpstr>Child Mortality 2022 </vt:lpstr>
      <vt:lpstr>Apartments</vt:lpstr>
      <vt:lpstr>Logarithmic Apartments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koutsompinas</dc:creator>
  <cp:lastModifiedBy>ppapa</cp:lastModifiedBy>
  <dcterms:created xsi:type="dcterms:W3CDTF">2024-12-26T13:20:00Z</dcterms:created>
  <dcterms:modified xsi:type="dcterms:W3CDTF">2025-01-01T19:27:15Z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3A17F1D52F3D4B6BA1D1DFADAE3E5A40_12</vt:lpwstr>
  </property>
  <property fmtid="{D5CDD505-2E9C-101B-9397-08002B2CF9AE}" pid="3" name="KSOProductBuildVer">
    <vt:lpwstr>1033-12.2.0.19307</vt:lpwstr>
  </property>
</Properties>
</file>