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ergsthrio excel\"/>
    </mc:Choice>
  </mc:AlternateContent>
  <xr:revisionPtr revIDLastSave="0" documentId="13_ncr:1_{61F60CFC-63B4-4F16-84AA-2040E97CD4C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Άσκηση 1η" sheetId="1" r:id="rId1"/>
    <sheet name="Άσκηση 2η" sheetId="2" r:id="rId2"/>
    <sheet name="Άσκηση 3η" sheetId="3" r:id="rId3"/>
    <sheet name="Άσκηση 4η" sheetId="4" r:id="rId4"/>
    <sheet name="Άσκηση 5η" sheetId="5" r:id="rId5"/>
    <sheet name="Άσκηση 6η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G6" i="6"/>
  <c r="H6" i="6"/>
  <c r="F9" i="6"/>
  <c r="H9" i="6"/>
  <c r="G10" i="6"/>
  <c r="H10" i="6"/>
  <c r="F11" i="6"/>
  <c r="G11" i="6"/>
  <c r="G13" i="6"/>
  <c r="H13" i="6"/>
  <c r="H4" i="6"/>
  <c r="F4" i="6"/>
  <c r="E5" i="6"/>
  <c r="G5" i="6" s="1"/>
  <c r="E6" i="6"/>
  <c r="F6" i="6" s="1"/>
  <c r="I6" i="6" s="1"/>
  <c r="J6" i="6" s="1"/>
  <c r="E7" i="6"/>
  <c r="H7" i="6" s="1"/>
  <c r="E8" i="6"/>
  <c r="F8" i="6" s="1"/>
  <c r="E9" i="6"/>
  <c r="G9" i="6" s="1"/>
  <c r="E10" i="6"/>
  <c r="F10" i="6" s="1"/>
  <c r="E11" i="6"/>
  <c r="H11" i="6" s="1"/>
  <c r="I11" i="6" s="1"/>
  <c r="J11" i="6" s="1"/>
  <c r="E12" i="6"/>
  <c r="H12" i="6" s="1"/>
  <c r="E13" i="6"/>
  <c r="F13" i="6" s="1"/>
  <c r="I13" i="6" s="1"/>
  <c r="J13" i="6" s="1"/>
  <c r="E4" i="6"/>
  <c r="G4" i="6" s="1"/>
  <c r="I4" i="6" s="1"/>
  <c r="J4" i="6" s="1"/>
  <c r="C5" i="6"/>
  <c r="C6" i="6"/>
  <c r="C7" i="6"/>
  <c r="C8" i="6"/>
  <c r="C9" i="6"/>
  <c r="C10" i="6"/>
  <c r="C11" i="6"/>
  <c r="C12" i="6"/>
  <c r="C13" i="6"/>
  <c r="C4" i="6"/>
  <c r="B5" i="6"/>
  <c r="B6" i="6"/>
  <c r="B7" i="6"/>
  <c r="B8" i="6"/>
  <c r="B9" i="6"/>
  <c r="B10" i="6"/>
  <c r="B11" i="6"/>
  <c r="B12" i="6"/>
  <c r="B13" i="6"/>
  <c r="A6" i="6"/>
  <c r="A7" i="6" s="1"/>
  <c r="A8" i="6" s="1"/>
  <c r="A9" i="6" s="1"/>
  <c r="A10" i="6" s="1"/>
  <c r="A11" i="6" s="1"/>
  <c r="A12" i="6" s="1"/>
  <c r="A13" i="6" s="1"/>
  <c r="A5" i="6"/>
  <c r="B4" i="6"/>
  <c r="H12" i="5"/>
  <c r="I12" i="5" s="1"/>
  <c r="H7" i="5"/>
  <c r="I7" i="5" s="1"/>
  <c r="H4" i="5"/>
  <c r="I4" i="5" s="1"/>
  <c r="I3" i="5"/>
  <c r="I2" i="5"/>
  <c r="L4" i="5"/>
  <c r="L3" i="5"/>
  <c r="L2" i="5"/>
  <c r="L1" i="5"/>
  <c r="G3" i="4"/>
  <c r="G4" i="4"/>
  <c r="G5" i="4"/>
  <c r="G6" i="4"/>
  <c r="G2" i="4"/>
  <c r="F3" i="4"/>
  <c r="F4" i="4"/>
  <c r="F5" i="4"/>
  <c r="F6" i="4"/>
  <c r="F2" i="4"/>
  <c r="C3" i="3"/>
  <c r="C4" i="3"/>
  <c r="C2" i="3"/>
  <c r="E9" i="2"/>
  <c r="E10" i="2"/>
  <c r="E11" i="2"/>
  <c r="E8" i="2"/>
  <c r="D8" i="2"/>
  <c r="D11" i="2"/>
  <c r="D9" i="2"/>
  <c r="D10" i="2"/>
  <c r="C3" i="2"/>
  <c r="C4" i="2"/>
  <c r="C2" i="2"/>
  <c r="D9" i="1"/>
  <c r="D8" i="1"/>
  <c r="D7" i="1"/>
  <c r="D6" i="1"/>
  <c r="D5" i="1"/>
  <c r="D4" i="1"/>
  <c r="D3" i="1"/>
  <c r="D10" i="1" s="1"/>
  <c r="H5" i="6" l="1"/>
  <c r="I5" i="6"/>
  <c r="J5" i="6" s="1"/>
  <c r="G7" i="6"/>
  <c r="F7" i="6"/>
  <c r="I7" i="6" s="1"/>
  <c r="J7" i="6" s="1"/>
  <c r="H8" i="6"/>
  <c r="I8" i="6" s="1"/>
  <c r="J8" i="6" s="1"/>
  <c r="G8" i="6"/>
  <c r="I9" i="6"/>
  <c r="J9" i="6" s="1"/>
  <c r="I10" i="6"/>
  <c r="J10" i="6" s="1"/>
  <c r="F12" i="6"/>
  <c r="G12" i="6"/>
  <c r="I12" i="6" s="1"/>
  <c r="J12" i="6" s="1"/>
  <c r="H13" i="5"/>
  <c r="I13" i="5" s="1"/>
  <c r="H8" i="5"/>
  <c r="H5" i="5"/>
  <c r="H6" i="5" s="1"/>
  <c r="I6" i="5" s="1"/>
  <c r="I8" i="5" l="1"/>
  <c r="H9" i="5"/>
  <c r="I5" i="5"/>
  <c r="I9" i="5" l="1"/>
  <c r="H10" i="5"/>
  <c r="H11" i="5" l="1"/>
  <c r="I11" i="5" s="1"/>
  <c r="I10" i="5"/>
</calcChain>
</file>

<file path=xl/sharedStrings.xml><?xml version="1.0" encoding="utf-8"?>
<sst xmlns="http://schemas.openxmlformats.org/spreadsheetml/2006/main" count="109" uniqueCount="98">
  <si>
    <t>ΠΡΟΙΟΝ</t>
  </si>
  <si>
    <t>ΤΙΜΗ ΜΟΝΑΔΑΣ</t>
  </si>
  <si>
    <t>ΠΟΣΟΤΗΤΑ</t>
  </si>
  <si>
    <t>Βιβλίο</t>
  </si>
  <si>
    <t>Τετράδιο</t>
  </si>
  <si>
    <t>Φύλλα Α4</t>
  </si>
  <si>
    <t>Διορθωτικό</t>
  </si>
  <si>
    <t>Μαρκαδόρος</t>
  </si>
  <si>
    <t>Χαρτί εκτυπωτή</t>
  </si>
  <si>
    <t>Διαφάνειες</t>
  </si>
  <si>
    <t>ΕΙΔΟΣ</t>
  </si>
  <si>
    <t>2007 (χιλ.€)</t>
  </si>
  <si>
    <t>2008 (χιλ.€)</t>
  </si>
  <si>
    <t>ΕΙΔΟΣ_1</t>
  </si>
  <si>
    <t>ΕΙΔΟΣ_2</t>
  </si>
  <si>
    <t>ΕΙΔΟΣ_3</t>
  </si>
  <si>
    <t>ΟΝΟΜΑ</t>
  </si>
  <si>
    <t>ΕΠΩΝΥΜΟ</t>
  </si>
  <si>
    <t>Πέτρος</t>
  </si>
  <si>
    <t>Νίκος</t>
  </si>
  <si>
    <t>Ελένη</t>
  </si>
  <si>
    <t>Πέτρου</t>
  </si>
  <si>
    <t>Νικολάου</t>
  </si>
  <si>
    <t>Πετρίδου</t>
  </si>
  <si>
    <t>Είδος</t>
  </si>
  <si>
    <t>Τεμάχια</t>
  </si>
  <si>
    <t>A1</t>
  </si>
  <si>
    <t>A2</t>
  </si>
  <si>
    <t>A3</t>
  </si>
  <si>
    <t>A4</t>
  </si>
  <si>
    <t>A5</t>
  </si>
  <si>
    <t>Πωλητής</t>
  </si>
  <si>
    <t>Ηλικία</t>
  </si>
  <si>
    <t>Υπηκοότητα</t>
  </si>
  <si>
    <t>Φύλο</t>
  </si>
  <si>
    <t>Μισθός (€)</t>
  </si>
  <si>
    <t>Πωλητής 1</t>
  </si>
  <si>
    <t>Πωλητής 2</t>
  </si>
  <si>
    <t>Πωλητής 3</t>
  </si>
  <si>
    <t>Πωλητής 4</t>
  </si>
  <si>
    <t>Πωλητής 5</t>
  </si>
  <si>
    <t>Ελληνική</t>
  </si>
  <si>
    <t>Ξένη</t>
  </si>
  <si>
    <t>Άνδρας</t>
  </si>
  <si>
    <t>Γυναίκα</t>
  </si>
  <si>
    <t>Έκπτωση</t>
  </si>
  <si>
    <t>ΣΥΝΟΛΟ</t>
  </si>
  <si>
    <t>ΑΞΙΑ ΜΕΤΑ ΑΠΟ ΕΚΠΤΩΣΗ</t>
  </si>
  <si>
    <t>ΕΤΗΣΙΕΣ ΠΩΛΗΣΕΙΣ (χιλ.)</t>
  </si>
  <si>
    <t>ΠΟΣΟΣΤΟ ΕΠΙ ΤΟΥ ΣΥΝΟΛΟΥ</t>
  </si>
  <si>
    <t>ΠΟΣΟΣΤΙΑΙΑ ΜΕΤΑΒΟΛΗ</t>
  </si>
  <si>
    <t>ΠΟΣΟΣΤΙΑΙΑ ΜΕΤΑΒΟΛΗ
 ΧΩΡΙΣ ΜΥΝΗΜΑ ΛΑΘΟΥΣ</t>
  </si>
  <si>
    <t>ΕΙΔΟΣ_4</t>
  </si>
  <si>
    <t>ΟΝΟΜΑΤΕΠΩΝΥΜΟ</t>
  </si>
  <si>
    <t>Ισοτιμία</t>
  </si>
  <si>
    <t>Μεταφορικά</t>
  </si>
  <si>
    <t>Ασφάλιστρα</t>
  </si>
  <si>
    <t>Αποθήκευτρα</t>
  </si>
  <si>
    <t>Βάρος (κιλά)/Τεμάχιο</t>
  </si>
  <si>
    <t>Όγκος (κ.μ.) / Τεμάχιο</t>
  </si>
  <si>
    <t>Αξία ($)/Τεμάχιο</t>
  </si>
  <si>
    <t>Αξία (€)/Τεμάχιο
(εφαρμογή ισοτιμίας)</t>
  </si>
  <si>
    <t>Κοστος (€)/Τεμάχιο
(Μετα την προσθήκη έξτρα χρεώσεων)</t>
  </si>
  <si>
    <t>Μήνας</t>
  </si>
  <si>
    <t>Αναμενόμενες Πωλήσεις</t>
  </si>
  <si>
    <t>Κέρδη/Ζημεία</t>
  </si>
  <si>
    <t>Jan</t>
  </si>
  <si>
    <t>Feb</t>
  </si>
  <si>
    <t>Mar</t>
  </si>
  <si>
    <t>Apr</t>
  </si>
  <si>
    <t>May</t>
  </si>
  <si>
    <t>Αριθμός Αλλοδαπών</t>
  </si>
  <si>
    <t>Αθροισμα μισθών Γυναικών</t>
  </si>
  <si>
    <t>Μ.Ο. Ελλήνων Πωλητών</t>
  </si>
  <si>
    <t>Άθροισμα Ελλήνων &lt;30</t>
  </si>
  <si>
    <t>Jun</t>
  </si>
  <si>
    <t>Jul</t>
  </si>
  <si>
    <t>Aug</t>
  </si>
  <si>
    <t>Sep</t>
  </si>
  <si>
    <t>Oct</t>
  </si>
  <si>
    <t>Nov</t>
  </si>
  <si>
    <t>Dec</t>
  </si>
  <si>
    <t>Α/Α</t>
  </si>
  <si>
    <t>ΑΦΜ</t>
  </si>
  <si>
    <t>Ακαθάρριστες Αποδοχές</t>
  </si>
  <si>
    <t xml:space="preserve"> ΚΑΤΑΣΤΑΣΗ ΠΛΗΡΩΜΗΣ ΔΙΔΑΚΤΙΚΟΥ ΠΡΟΣΩΠΙΚΟΥ</t>
  </si>
  <si>
    <t>Κρατήσεις</t>
  </si>
  <si>
    <t>ΚΑΘΑΡΟ</t>
  </si>
  <si>
    <t>ΑΡΙΘΜΟΣ ΩΡΏΝ</t>
  </si>
  <si>
    <t>ΓΕΝΙΚΌ ΣΥΝΟΛΟ</t>
  </si>
  <si>
    <t>ΤΑΜΕΙΟ ΑΡΩΓΗΣ</t>
  </si>
  <si>
    <t>ΥΓΕΙΟΝ.</t>
  </si>
  <si>
    <t>ΦΟΡΟΣ ΕΙΣΟΔΗΜΑΤΟΣ</t>
  </si>
  <si>
    <t>ΣΥΝΟΛΟ ΚΡΑΤΗΣΕΩΝ</t>
  </si>
  <si>
    <t>Ωριαία Αμοιβή</t>
  </si>
  <si>
    <t>Κρατήσεις Ταμείου Αρωγής</t>
  </si>
  <si>
    <t>Κρατήσεις Υγειον. Περίθαλψης</t>
  </si>
  <si>
    <t>Κρατήσεις Φόρου Εισοδήματος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</si>
</sst>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70" formatCode="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2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10" fontId="0" fillId="0" borderId="0" xfId="2" applyNumberFormat="1" applyFont="1"/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44" fontId="0" fillId="0" borderId="0" xfId="1" applyFont="1"/>
    <xf numFmtId="0" fontId="3" fillId="2" borderId="0" xfId="0" applyFont="1" applyFill="1"/>
    <xf numFmtId="44" fontId="0" fillId="0" borderId="0" xfId="0" applyNumberFormat="1"/>
    <xf numFmtId="0" fontId="0" fillId="5" borderId="0" xfId="0" applyFill="1"/>
    <xf numFmtId="0" fontId="1" fillId="6" borderId="4" xfId="0" applyFont="1" applyFill="1" applyBorder="1" applyAlignment="1">
      <alignment horizontal="center" vertical="top"/>
    </xf>
    <xf numFmtId="0" fontId="0" fillId="5" borderId="5" xfId="0" applyFill="1" applyBorder="1"/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4" fontId="0" fillId="0" borderId="7" xfId="0" applyNumberFormat="1" applyBorder="1"/>
    <xf numFmtId="164" fontId="0" fillId="0" borderId="9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13" xfId="0" applyFont="1" applyFill="1" applyBorder="1"/>
    <xf numFmtId="0" fontId="3" fillId="0" borderId="14" xfId="0" applyFont="1" applyBorder="1"/>
    <xf numFmtId="0" fontId="3" fillId="0" borderId="15" xfId="0" applyFont="1" applyBorder="1"/>
    <xf numFmtId="164" fontId="0" fillId="0" borderId="13" xfId="1" applyNumberFormat="1" applyFont="1" applyBorder="1"/>
    <xf numFmtId="9" fontId="0" fillId="0" borderId="14" xfId="0" applyNumberFormat="1" applyBorder="1"/>
    <xf numFmtId="10" fontId="0" fillId="0" borderId="14" xfId="0" applyNumberFormat="1" applyBorder="1"/>
    <xf numFmtId="9" fontId="0" fillId="0" borderId="15" xfId="0" applyNumberFormat="1" applyBorder="1"/>
    <xf numFmtId="17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9" sqref="A9"/>
    </sheetView>
  </sheetViews>
  <sheetFormatPr defaultRowHeight="14.4" x14ac:dyDescent="0.3"/>
  <cols>
    <col min="1" max="1" width="14.109375" bestFit="1" customWidth="1"/>
    <col min="2" max="2" width="15" bestFit="1" customWidth="1"/>
    <col min="3" max="3" width="10.21875" bestFit="1" customWidth="1"/>
    <col min="4" max="4" width="23.21875" bestFit="1" customWidth="1"/>
  </cols>
  <sheetData>
    <row r="1" spans="1:4" x14ac:dyDescent="0.3">
      <c r="A1" s="3" t="s">
        <v>45</v>
      </c>
      <c r="B1" s="4">
        <v>0.1</v>
      </c>
    </row>
    <row r="2" spans="1:4" x14ac:dyDescent="0.3">
      <c r="A2" s="2" t="s">
        <v>0</v>
      </c>
      <c r="B2" s="2" t="s">
        <v>1</v>
      </c>
      <c r="C2" s="2" t="s">
        <v>2</v>
      </c>
      <c r="D2" s="7" t="s">
        <v>47</v>
      </c>
    </row>
    <row r="3" spans="1:4" x14ac:dyDescent="0.3">
      <c r="A3" t="s">
        <v>3</v>
      </c>
      <c r="B3" s="1">
        <v>20</v>
      </c>
      <c r="C3">
        <v>5</v>
      </c>
      <c r="D3" s="1">
        <f>B3*C3*(1-$B$1)</f>
        <v>90</v>
      </c>
    </row>
    <row r="4" spans="1:4" x14ac:dyDescent="0.3">
      <c r="A4" t="s">
        <v>4</v>
      </c>
      <c r="B4" s="1">
        <v>1.5</v>
      </c>
      <c r="C4">
        <v>30</v>
      </c>
      <c r="D4" s="1">
        <f t="shared" ref="D4:D9" si="0">B4*C4*(1-$B$1)</f>
        <v>40.5</v>
      </c>
    </row>
    <row r="5" spans="1:4" x14ac:dyDescent="0.3">
      <c r="A5" t="s">
        <v>5</v>
      </c>
      <c r="B5" s="1">
        <v>3.8</v>
      </c>
      <c r="C5">
        <v>3</v>
      </c>
      <c r="D5" s="1">
        <f t="shared" si="0"/>
        <v>10.26</v>
      </c>
    </row>
    <row r="6" spans="1:4" x14ac:dyDescent="0.3">
      <c r="A6" t="s">
        <v>6</v>
      </c>
      <c r="B6" s="1">
        <v>1.2</v>
      </c>
      <c r="C6">
        <v>4</v>
      </c>
      <c r="D6" s="1">
        <f t="shared" si="0"/>
        <v>4.32</v>
      </c>
    </row>
    <row r="7" spans="1:4" x14ac:dyDescent="0.3">
      <c r="A7" t="s">
        <v>7</v>
      </c>
      <c r="B7" s="1">
        <v>1.8</v>
      </c>
      <c r="C7">
        <v>8</v>
      </c>
      <c r="D7" s="1">
        <f t="shared" si="0"/>
        <v>12.96</v>
      </c>
    </row>
    <row r="8" spans="1:4" x14ac:dyDescent="0.3">
      <c r="A8" t="s">
        <v>8</v>
      </c>
      <c r="B8" s="1">
        <v>10</v>
      </c>
      <c r="C8">
        <v>3</v>
      </c>
      <c r="D8" s="1">
        <f t="shared" si="0"/>
        <v>27</v>
      </c>
    </row>
    <row r="9" spans="1:4" x14ac:dyDescent="0.3">
      <c r="A9" t="s">
        <v>9</v>
      </c>
      <c r="B9" s="1">
        <v>17.8</v>
      </c>
      <c r="C9">
        <v>100</v>
      </c>
      <c r="D9" s="1">
        <f t="shared" si="0"/>
        <v>1602</v>
      </c>
    </row>
    <row r="10" spans="1:4" x14ac:dyDescent="0.3">
      <c r="A10" s="5" t="s">
        <v>46</v>
      </c>
      <c r="B10" s="5"/>
      <c r="C10" s="5"/>
      <c r="D10" s="6">
        <f>SUM(D3:D9)</f>
        <v>1787.04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G14" sqref="G14"/>
    </sheetView>
  </sheetViews>
  <sheetFormatPr defaultRowHeight="14.4" x14ac:dyDescent="0.3"/>
  <cols>
    <col min="2" max="2" width="21.44140625" bestFit="1" customWidth="1"/>
    <col min="3" max="3" width="24.88671875" bestFit="1" customWidth="1"/>
    <col min="4" max="4" width="21.88671875" bestFit="1" customWidth="1"/>
    <col min="5" max="5" width="23" bestFit="1" customWidth="1"/>
  </cols>
  <sheetData>
    <row r="1" spans="1:5" x14ac:dyDescent="0.3">
      <c r="A1" s="10" t="s">
        <v>10</v>
      </c>
      <c r="B1" s="11" t="s">
        <v>48</v>
      </c>
      <c r="C1" s="12" t="s">
        <v>49</v>
      </c>
    </row>
    <row r="2" spans="1:5" x14ac:dyDescent="0.3">
      <c r="A2" t="s">
        <v>13</v>
      </c>
      <c r="B2">
        <v>550</v>
      </c>
      <c r="C2" s="8">
        <f>B2/SUM($B$2:$B$4)</f>
        <v>0.13253012048192772</v>
      </c>
    </row>
    <row r="3" spans="1:5" x14ac:dyDescent="0.3">
      <c r="A3" t="s">
        <v>14</v>
      </c>
      <c r="B3">
        <v>1600</v>
      </c>
      <c r="C3" s="8">
        <f t="shared" ref="C3:C4" si="0">B3/SUM($B$2:$B$4)</f>
        <v>0.38554216867469882</v>
      </c>
    </row>
    <row r="4" spans="1:5" x14ac:dyDescent="0.3">
      <c r="A4" t="s">
        <v>15</v>
      </c>
      <c r="B4">
        <v>2000</v>
      </c>
      <c r="C4" s="8">
        <f t="shared" si="0"/>
        <v>0.48192771084337349</v>
      </c>
    </row>
    <row r="7" spans="1:5" ht="28.8" x14ac:dyDescent="0.3">
      <c r="A7" s="9" t="s">
        <v>10</v>
      </c>
      <c r="B7" s="9" t="s">
        <v>11</v>
      </c>
      <c r="C7" s="9" t="s">
        <v>12</v>
      </c>
      <c r="D7" s="9" t="s">
        <v>50</v>
      </c>
      <c r="E7" s="13" t="s">
        <v>51</v>
      </c>
    </row>
    <row r="8" spans="1:5" x14ac:dyDescent="0.3">
      <c r="A8" t="s">
        <v>13</v>
      </c>
      <c r="B8">
        <v>550</v>
      </c>
      <c r="C8">
        <v>570</v>
      </c>
      <c r="D8" s="14">
        <f>(C8-B8)/B8</f>
        <v>3.6363636363636362E-2</v>
      </c>
      <c r="E8" s="14">
        <f>IFERROR((C8-B8)/B8,0)</f>
        <v>3.6363636363636362E-2</v>
      </c>
    </row>
    <row r="9" spans="1:5" x14ac:dyDescent="0.3">
      <c r="A9" t="s">
        <v>14</v>
      </c>
      <c r="B9">
        <v>1600</v>
      </c>
      <c r="C9">
        <v>1350</v>
      </c>
      <c r="D9" s="14">
        <f t="shared" ref="D9:D11" si="1">(C9-B9)/B9</f>
        <v>-0.15625</v>
      </c>
      <c r="E9" s="14">
        <f t="shared" ref="E9:E11" si="2">IFERROR((C9-B9)/B9,0)</f>
        <v>-0.15625</v>
      </c>
    </row>
    <row r="10" spans="1:5" x14ac:dyDescent="0.3">
      <c r="A10" t="s">
        <v>15</v>
      </c>
      <c r="B10">
        <v>2000</v>
      </c>
      <c r="C10">
        <v>1400</v>
      </c>
      <c r="D10" s="14">
        <f t="shared" si="1"/>
        <v>-0.3</v>
      </c>
      <c r="E10" s="14">
        <f t="shared" si="2"/>
        <v>-0.3</v>
      </c>
    </row>
    <row r="11" spans="1:5" x14ac:dyDescent="0.3">
      <c r="A11" t="s">
        <v>52</v>
      </c>
      <c r="C11">
        <v>1800</v>
      </c>
      <c r="D11" s="14" t="e">
        <f t="shared" si="1"/>
        <v>#DIV/0!</v>
      </c>
      <c r="E11" s="14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E8" sqref="E8"/>
    </sheetView>
  </sheetViews>
  <sheetFormatPr defaultRowHeight="14.4" x14ac:dyDescent="0.3"/>
  <cols>
    <col min="1" max="1" width="8" bestFit="1" customWidth="1"/>
    <col min="2" max="2" width="10" bestFit="1" customWidth="1"/>
    <col min="3" max="3" width="17.88671875" bestFit="1" customWidth="1"/>
  </cols>
  <sheetData>
    <row r="1" spans="1:3" x14ac:dyDescent="0.3">
      <c r="A1" s="15" t="s">
        <v>16</v>
      </c>
      <c r="B1" s="15" t="s">
        <v>17</v>
      </c>
      <c r="C1" s="16" t="s">
        <v>53</v>
      </c>
    </row>
    <row r="2" spans="1:3" x14ac:dyDescent="0.3">
      <c r="A2" t="s">
        <v>18</v>
      </c>
      <c r="B2" t="s">
        <v>21</v>
      </c>
      <c r="C2" t="str">
        <f>A2&amp;" "&amp;B2</f>
        <v>Πέτρος Πέτρου</v>
      </c>
    </row>
    <row r="3" spans="1:3" x14ac:dyDescent="0.3">
      <c r="A3" t="s">
        <v>19</v>
      </c>
      <c r="B3" t="s">
        <v>22</v>
      </c>
      <c r="C3" t="str">
        <f t="shared" ref="C3:C4" si="0">A3&amp;" "&amp;B3</f>
        <v>Νίκος Νικολάου</v>
      </c>
    </row>
    <row r="4" spans="1:3" x14ac:dyDescent="0.3">
      <c r="A4" t="s">
        <v>20</v>
      </c>
      <c r="B4" t="s">
        <v>23</v>
      </c>
      <c r="C4" t="str">
        <f t="shared" si="0"/>
        <v>Ελένη Πετρίδου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J3" sqref="J3"/>
    </sheetView>
  </sheetViews>
  <sheetFormatPr defaultRowHeight="14.4" x14ac:dyDescent="0.3"/>
  <cols>
    <col min="1" max="1" width="12.33203125" bestFit="1" customWidth="1"/>
    <col min="2" max="2" width="10.5546875" bestFit="1" customWidth="1"/>
    <col min="3" max="3" width="19.77734375" bestFit="1" customWidth="1"/>
    <col min="4" max="4" width="19.88671875" bestFit="1" customWidth="1"/>
    <col min="5" max="5" width="15.33203125" bestFit="1" customWidth="1"/>
    <col min="6" max="6" width="19.6640625" bestFit="1" customWidth="1"/>
    <col min="7" max="7" width="18.5546875" bestFit="1" customWidth="1"/>
  </cols>
  <sheetData>
    <row r="1" spans="1:7" ht="57.6" x14ac:dyDescent="0.3">
      <c r="A1" s="9" t="s">
        <v>24</v>
      </c>
      <c r="B1" s="9" t="s">
        <v>25</v>
      </c>
      <c r="C1" s="9" t="s">
        <v>58</v>
      </c>
      <c r="D1" s="9" t="s">
        <v>59</v>
      </c>
      <c r="E1" s="9" t="s">
        <v>60</v>
      </c>
      <c r="F1" s="13" t="s">
        <v>61</v>
      </c>
      <c r="G1" s="13" t="s">
        <v>62</v>
      </c>
    </row>
    <row r="2" spans="1:7" x14ac:dyDescent="0.3">
      <c r="A2" t="s">
        <v>26</v>
      </c>
      <c r="B2">
        <v>5</v>
      </c>
      <c r="C2">
        <v>120</v>
      </c>
      <c r="D2">
        <v>1.5</v>
      </c>
      <c r="E2" s="17">
        <v>15000</v>
      </c>
      <c r="F2" s="17">
        <f>E2*$B$8</f>
        <v>11100</v>
      </c>
      <c r="G2" s="1">
        <f>F2+$B$9*(C2/SUMPRODUCT($C$2:$C$6,$B$2:$B$6))+$B$10*(E2/SUMPRODUCT($B$2:$B$6,$E$2:$E$6))+$B$11*(D2/SUMPRODUCT($B$2:$B$6,$D$2:$D$6))</f>
        <v>11267.259631079494</v>
      </c>
    </row>
    <row r="3" spans="1:7" x14ac:dyDescent="0.3">
      <c r="A3" t="s">
        <v>27</v>
      </c>
      <c r="B3">
        <v>7</v>
      </c>
      <c r="C3">
        <v>50</v>
      </c>
      <c r="D3">
        <v>2</v>
      </c>
      <c r="E3" s="17">
        <v>6300</v>
      </c>
      <c r="F3" s="17">
        <f t="shared" ref="F3:F6" si="0">E3*$B$8</f>
        <v>4662</v>
      </c>
      <c r="G3" s="1">
        <f t="shared" ref="G3:G6" si="1">F3+$B$9*(C3/SUMPRODUCT($C$2:$C$6,$B$2:$B$6))+$B$10*(E3/SUMPRODUCT($B$2:$B$6,$E$2:$E$6))+$B$11*(D3/SUMPRODUCT($B$2:$B$6,$D$2:$D$6))</f>
        <v>4746.9069525596387</v>
      </c>
    </row>
    <row r="4" spans="1:7" x14ac:dyDescent="0.3">
      <c r="A4" t="s">
        <v>28</v>
      </c>
      <c r="B4">
        <v>12</v>
      </c>
      <c r="C4">
        <v>30</v>
      </c>
      <c r="D4">
        <v>1.2</v>
      </c>
      <c r="E4" s="17">
        <v>5240</v>
      </c>
      <c r="F4" s="17">
        <f t="shared" si="0"/>
        <v>3877.6</v>
      </c>
      <c r="G4" s="1">
        <f t="shared" si="1"/>
        <v>3935.2328283069028</v>
      </c>
    </row>
    <row r="5" spans="1:7" x14ac:dyDescent="0.3">
      <c r="A5" t="s">
        <v>29</v>
      </c>
      <c r="B5">
        <v>3</v>
      </c>
      <c r="C5">
        <v>145</v>
      </c>
      <c r="D5">
        <v>3.1</v>
      </c>
      <c r="E5" s="17">
        <v>6100</v>
      </c>
      <c r="F5" s="17">
        <f t="shared" si="0"/>
        <v>4514</v>
      </c>
      <c r="G5" s="1">
        <f t="shared" si="1"/>
        <v>4675.0482921755538</v>
      </c>
    </row>
    <row r="6" spans="1:7" x14ac:dyDescent="0.3">
      <c r="A6" t="s">
        <v>30</v>
      </c>
      <c r="B6">
        <v>6</v>
      </c>
      <c r="C6">
        <v>62</v>
      </c>
      <c r="D6">
        <v>4.7</v>
      </c>
      <c r="E6" s="17">
        <v>3000</v>
      </c>
      <c r="F6" s="17">
        <f t="shared" si="0"/>
        <v>2220</v>
      </c>
      <c r="G6" s="1">
        <f t="shared" si="1"/>
        <v>2327.4357267459277</v>
      </c>
    </row>
    <row r="8" spans="1:7" x14ac:dyDescent="0.3">
      <c r="A8" s="18" t="s">
        <v>54</v>
      </c>
      <c r="B8">
        <v>0.74</v>
      </c>
    </row>
    <row r="9" spans="1:7" x14ac:dyDescent="0.3">
      <c r="A9" s="18" t="s">
        <v>55</v>
      </c>
      <c r="B9" s="1">
        <v>1450</v>
      </c>
    </row>
    <row r="10" spans="1:7" x14ac:dyDescent="0.3">
      <c r="A10" s="18" t="s">
        <v>56</v>
      </c>
      <c r="B10" s="1">
        <v>1000</v>
      </c>
    </row>
    <row r="11" spans="1:7" x14ac:dyDescent="0.3">
      <c r="A11" s="18" t="s">
        <v>57</v>
      </c>
      <c r="B11" s="1">
        <v>800</v>
      </c>
    </row>
    <row r="14" spans="1:7" x14ac:dyDescent="0.3">
      <c r="A1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K13" sqref="K13"/>
    </sheetView>
  </sheetViews>
  <sheetFormatPr defaultRowHeight="14.4" x14ac:dyDescent="0.3"/>
  <cols>
    <col min="1" max="1" width="9.77734375" bestFit="1" customWidth="1"/>
    <col min="2" max="2" width="6.5546875" bestFit="1" customWidth="1"/>
    <col min="3" max="3" width="11.33203125" bestFit="1" customWidth="1"/>
    <col min="4" max="4" width="7.44140625" bestFit="1" customWidth="1"/>
    <col min="5" max="5" width="10.5546875" bestFit="1" customWidth="1"/>
    <col min="7" max="7" width="6.77734375" bestFit="1" customWidth="1"/>
    <col min="8" max="8" width="21.77734375" bestFit="1" customWidth="1"/>
    <col min="9" max="9" width="13.21875" bestFit="1" customWidth="1"/>
    <col min="11" max="11" width="24.33203125" bestFit="1" customWidth="1"/>
    <col min="12" max="12" width="10.5546875" bestFit="1" customWidth="1"/>
  </cols>
  <sheetData>
    <row r="1" spans="1:12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G1" s="9" t="s">
        <v>63</v>
      </c>
      <c r="H1" s="9" t="s">
        <v>64</v>
      </c>
      <c r="I1" s="9" t="s">
        <v>65</v>
      </c>
      <c r="K1" s="21" t="s">
        <v>71</v>
      </c>
      <c r="L1" s="22">
        <f>COUNTIF(C:C,"Ξένη")</f>
        <v>2</v>
      </c>
    </row>
    <row r="2" spans="1:12" x14ac:dyDescent="0.3">
      <c r="A2" t="s">
        <v>36</v>
      </c>
      <c r="B2">
        <v>25</v>
      </c>
      <c r="C2" t="s">
        <v>41</v>
      </c>
      <c r="D2" t="s">
        <v>43</v>
      </c>
      <c r="E2" s="1">
        <v>3000</v>
      </c>
      <c r="G2" t="s">
        <v>66</v>
      </c>
      <c r="H2" s="1">
        <v>20000</v>
      </c>
      <c r="I2" t="str">
        <f>IF(H2&gt;SUM(E:E), "Κέρδος", "Ζημεία")</f>
        <v>Κέρδος</v>
      </c>
      <c r="K2" s="23" t="s">
        <v>72</v>
      </c>
      <c r="L2" s="25">
        <f>SUMIF(D2:D6,"Γυναίκα",E2:E6)</f>
        <v>5500</v>
      </c>
    </row>
    <row r="3" spans="1:12" x14ac:dyDescent="0.3">
      <c r="A3" t="s">
        <v>37</v>
      </c>
      <c r="B3">
        <v>32</v>
      </c>
      <c r="C3" t="s">
        <v>42</v>
      </c>
      <c r="D3" t="s">
        <v>44</v>
      </c>
      <c r="E3" s="1">
        <v>1000</v>
      </c>
      <c r="G3" t="s">
        <v>67</v>
      </c>
      <c r="H3" s="1">
        <v>45000</v>
      </c>
      <c r="I3" t="str">
        <f t="shared" ref="I3:I6" si="0">IF(H3&gt;SUM(E:E), "Κέρδος", "Ζημεία")</f>
        <v>Κέρδος</v>
      </c>
      <c r="K3" s="23" t="s">
        <v>73</v>
      </c>
      <c r="L3" s="25">
        <f>AVERAGEIF(C2:C6,"Ελληνική",E2:E6)</f>
        <v>3000</v>
      </c>
    </row>
    <row r="4" spans="1:12" ht="15" thickBot="1" x14ac:dyDescent="0.35">
      <c r="A4" t="s">
        <v>38</v>
      </c>
      <c r="B4">
        <v>40</v>
      </c>
      <c r="C4" t="s">
        <v>41</v>
      </c>
      <c r="D4" t="s">
        <v>44</v>
      </c>
      <c r="E4" s="1">
        <v>2500</v>
      </c>
      <c r="G4" t="s">
        <v>68</v>
      </c>
      <c r="H4" s="1">
        <f>H3-H2*0.5+6000</f>
        <v>41000</v>
      </c>
      <c r="I4" t="str">
        <f t="shared" si="0"/>
        <v>Κέρδος</v>
      </c>
      <c r="K4" s="24" t="s">
        <v>74</v>
      </c>
      <c r="L4" s="26">
        <f>SUMIFS(E2:E6,C2:C6,"Ελληνική",B2:B6,"&lt;30")</f>
        <v>6500</v>
      </c>
    </row>
    <row r="5" spans="1:12" x14ac:dyDescent="0.3">
      <c r="A5" t="s">
        <v>39</v>
      </c>
      <c r="B5">
        <v>18</v>
      </c>
      <c r="C5" t="s">
        <v>41</v>
      </c>
      <c r="D5" t="s">
        <v>43</v>
      </c>
      <c r="E5" s="1">
        <v>3500</v>
      </c>
      <c r="G5" t="s">
        <v>69</v>
      </c>
      <c r="H5" s="1">
        <f t="shared" ref="H5:H7" si="1">H4-H3*0.5+6000</f>
        <v>24500</v>
      </c>
      <c r="I5" t="str">
        <f t="shared" si="0"/>
        <v>Κέρδος</v>
      </c>
      <c r="K5" s="20"/>
    </row>
    <row r="6" spans="1:12" x14ac:dyDescent="0.3">
      <c r="A6" t="s">
        <v>40</v>
      </c>
      <c r="B6">
        <v>27</v>
      </c>
      <c r="C6" t="s">
        <v>42</v>
      </c>
      <c r="D6" t="s">
        <v>44</v>
      </c>
      <c r="E6" s="1">
        <v>2000</v>
      </c>
      <c r="G6" t="s">
        <v>70</v>
      </c>
      <c r="H6" s="1">
        <f t="shared" si="1"/>
        <v>10000</v>
      </c>
      <c r="I6" t="str">
        <f t="shared" si="0"/>
        <v>Ζημεία</v>
      </c>
      <c r="K6" s="20"/>
    </row>
    <row r="7" spans="1:12" x14ac:dyDescent="0.3">
      <c r="G7" t="s">
        <v>75</v>
      </c>
      <c r="H7" s="1">
        <f t="shared" si="1"/>
        <v>3750</v>
      </c>
      <c r="I7" t="str">
        <f t="shared" ref="I7:I11" si="2">IF(H7&gt;SUM(E:E), "Κέρδος", "Ζημεία")</f>
        <v>Ζημεία</v>
      </c>
    </row>
    <row r="8" spans="1:12" x14ac:dyDescent="0.3">
      <c r="G8" t="s">
        <v>76</v>
      </c>
      <c r="H8" s="1">
        <f t="shared" ref="H8:H11" si="3">H7-H6*0.5+6000</f>
        <v>4750</v>
      </c>
      <c r="I8" t="str">
        <f t="shared" si="2"/>
        <v>Ζημεία</v>
      </c>
    </row>
    <row r="9" spans="1:12" x14ac:dyDescent="0.3">
      <c r="G9" t="s">
        <v>77</v>
      </c>
      <c r="H9" s="1">
        <f t="shared" si="3"/>
        <v>8875</v>
      </c>
      <c r="I9" t="str">
        <f t="shared" si="2"/>
        <v>Ζημεία</v>
      </c>
    </row>
    <row r="10" spans="1:12" x14ac:dyDescent="0.3">
      <c r="G10" t="s">
        <v>78</v>
      </c>
      <c r="H10" s="1">
        <f t="shared" si="3"/>
        <v>12500</v>
      </c>
      <c r="I10" t="str">
        <f t="shared" si="2"/>
        <v>Κέρδος</v>
      </c>
    </row>
    <row r="11" spans="1:12" x14ac:dyDescent="0.3">
      <c r="G11" t="s">
        <v>79</v>
      </c>
      <c r="H11" s="1">
        <f t="shared" si="3"/>
        <v>14062.5</v>
      </c>
      <c r="I11" t="str">
        <f t="shared" si="2"/>
        <v>Κέρδος</v>
      </c>
    </row>
    <row r="12" spans="1:12" x14ac:dyDescent="0.3">
      <c r="G12" t="s">
        <v>80</v>
      </c>
      <c r="H12" s="1">
        <f t="shared" ref="H12:H13" si="4">H11-H10*0.5+6000</f>
        <v>13812.5</v>
      </c>
      <c r="I12" t="str">
        <f t="shared" ref="I12:I13" si="5">IF(H12&gt;SUM(E:E), "Κέρδος", "Ζημεία")</f>
        <v>Κέρδος</v>
      </c>
    </row>
    <row r="13" spans="1:12" x14ac:dyDescent="0.3">
      <c r="G13" t="s">
        <v>81</v>
      </c>
      <c r="H13" s="1">
        <f t="shared" si="4"/>
        <v>12781.25</v>
      </c>
      <c r="I13" t="str">
        <f t="shared" si="5"/>
        <v>Κέρδος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"/>
  <sheetViews>
    <sheetView tabSelected="1" workbookViewId="0">
      <selection activeCell="D5" sqref="D5"/>
    </sheetView>
  </sheetViews>
  <sheetFormatPr defaultRowHeight="14.4" x14ac:dyDescent="0.3"/>
  <cols>
    <col min="1" max="1" width="4" bestFit="1" customWidth="1"/>
    <col min="2" max="2" width="17.88671875" bestFit="1" customWidth="1"/>
    <col min="3" max="3" width="8.5546875" bestFit="1" customWidth="1"/>
    <col min="4" max="4" width="14.44140625" bestFit="1" customWidth="1"/>
    <col min="5" max="6" width="14.5546875" bestFit="1" customWidth="1"/>
    <col min="7" max="7" width="8.109375" bestFit="1" customWidth="1"/>
    <col min="8" max="8" width="19.88671875" bestFit="1" customWidth="1"/>
    <col min="9" max="9" width="18.5546875" bestFit="1" customWidth="1"/>
    <col min="10" max="10" width="11.5546875" bestFit="1" customWidth="1"/>
    <col min="12" max="12" width="27.33203125" bestFit="1" customWidth="1"/>
  </cols>
  <sheetData>
    <row r="1" spans="1:13" s="27" customFormat="1" ht="15" thickBot="1" x14ac:dyDescent="0.35">
      <c r="A1" s="28" t="s">
        <v>85</v>
      </c>
      <c r="B1" s="28"/>
      <c r="C1" s="28"/>
      <c r="D1" s="28"/>
      <c r="E1" s="28"/>
      <c r="F1" s="28"/>
      <c r="G1" s="28"/>
      <c r="H1" s="28"/>
      <c r="I1" s="28"/>
    </row>
    <row r="2" spans="1:13" ht="15" thickBot="1" x14ac:dyDescent="0.35">
      <c r="D2" s="29" t="s">
        <v>84</v>
      </c>
      <c r="E2" s="31"/>
      <c r="F2" s="29" t="s">
        <v>86</v>
      </c>
      <c r="G2" s="30"/>
      <c r="H2" s="30"/>
      <c r="I2" s="31"/>
    </row>
    <row r="3" spans="1:13" ht="15" thickBot="1" x14ac:dyDescent="0.35">
      <c r="A3" s="32" t="s">
        <v>82</v>
      </c>
      <c r="B3" s="33" t="s">
        <v>53</v>
      </c>
      <c r="C3" s="33" t="s">
        <v>83</v>
      </c>
      <c r="D3" s="33" t="s">
        <v>88</v>
      </c>
      <c r="E3" s="33" t="s">
        <v>89</v>
      </c>
      <c r="F3" s="33" t="s">
        <v>90</v>
      </c>
      <c r="G3" s="33" t="s">
        <v>91</v>
      </c>
      <c r="H3" s="33" t="s">
        <v>92</v>
      </c>
      <c r="I3" s="33" t="s">
        <v>93</v>
      </c>
      <c r="J3" s="34" t="s">
        <v>87</v>
      </c>
      <c r="L3" s="35" t="s">
        <v>94</v>
      </c>
      <c r="M3" s="38">
        <v>22</v>
      </c>
    </row>
    <row r="4" spans="1:13" x14ac:dyDescent="0.3">
      <c r="A4">
        <v>1</v>
      </c>
      <c r="B4" t="str">
        <f>"Υπάλληλος"&amp;" "&amp;A4</f>
        <v>Υπάλληλος 1</v>
      </c>
      <c r="C4" s="42">
        <f ca="1">RAND()*1000000</f>
        <v>270234.95576805831</v>
      </c>
      <c r="D4">
        <v>500</v>
      </c>
      <c r="E4" s="1">
        <f>D4*$M$3</f>
        <v>11000</v>
      </c>
      <c r="F4" s="1">
        <f>E4*$M$4</f>
        <v>330</v>
      </c>
      <c r="G4" s="1">
        <f>E4*$M$5</f>
        <v>280.5</v>
      </c>
      <c r="H4" s="1">
        <f>E4*$M$6</f>
        <v>2200</v>
      </c>
      <c r="I4" s="1">
        <f>SUM(F4:H4)</f>
        <v>2810.5</v>
      </c>
      <c r="J4" s="1">
        <f>E4-I4</f>
        <v>8189.5</v>
      </c>
      <c r="L4" s="36" t="s">
        <v>95</v>
      </c>
      <c r="M4" s="39">
        <v>0.03</v>
      </c>
    </row>
    <row r="5" spans="1:13" x14ac:dyDescent="0.3">
      <c r="A5">
        <f>A4+1</f>
        <v>2</v>
      </c>
      <c r="B5" t="str">
        <f t="shared" ref="B5:B13" si="0">"Υπάλληλος"&amp;" "&amp;A5</f>
        <v>Υπάλληλος 2</v>
      </c>
      <c r="C5" s="42">
        <f t="shared" ref="C5:C13" ca="1" si="1">RAND()*1000000</f>
        <v>358655.29242852359</v>
      </c>
      <c r="D5">
        <v>400</v>
      </c>
      <c r="E5" s="1">
        <f t="shared" ref="E5:E13" si="2">D5*$M$3</f>
        <v>8800</v>
      </c>
      <c r="F5" s="1">
        <f t="shared" ref="F5:F13" si="3">E5*$M$4</f>
        <v>264</v>
      </c>
      <c r="G5" s="1">
        <f t="shared" ref="G5:G13" si="4">E5*$M$5</f>
        <v>224.39999999999998</v>
      </c>
      <c r="H5" s="1">
        <f t="shared" ref="H5:H13" si="5">E5*$M$6</f>
        <v>1760</v>
      </c>
      <c r="I5" s="1">
        <f t="shared" ref="I5:I13" si="6">SUM(F5:H5)</f>
        <v>2248.4</v>
      </c>
      <c r="J5" s="1">
        <f t="shared" ref="J5:J13" si="7">E5-I5</f>
        <v>6551.6</v>
      </c>
      <c r="L5" s="36" t="s">
        <v>96</v>
      </c>
      <c r="M5" s="40">
        <v>2.5499999999999998E-2</v>
      </c>
    </row>
    <row r="6" spans="1:13" ht="15" thickBot="1" x14ac:dyDescent="0.35">
      <c r="A6">
        <f t="shared" ref="A6:A13" si="8">A5+1</f>
        <v>3</v>
      </c>
      <c r="B6" t="str">
        <f t="shared" si="0"/>
        <v>Υπάλληλος 3</v>
      </c>
      <c r="C6" s="42">
        <f t="shared" ca="1" si="1"/>
        <v>331332.67407405085</v>
      </c>
      <c r="D6">
        <v>120</v>
      </c>
      <c r="E6" s="1">
        <f t="shared" si="2"/>
        <v>2640</v>
      </c>
      <c r="F6" s="1">
        <f t="shared" si="3"/>
        <v>79.2</v>
      </c>
      <c r="G6" s="1">
        <f t="shared" si="4"/>
        <v>67.319999999999993</v>
      </c>
      <c r="H6" s="1">
        <f t="shared" si="5"/>
        <v>528</v>
      </c>
      <c r="I6" s="1">
        <f t="shared" si="6"/>
        <v>674.52</v>
      </c>
      <c r="J6" s="1">
        <f t="shared" si="7"/>
        <v>1965.48</v>
      </c>
      <c r="L6" s="37" t="s">
        <v>97</v>
      </c>
      <c r="M6" s="41">
        <v>0.2</v>
      </c>
    </row>
    <row r="7" spans="1:13" x14ac:dyDescent="0.3">
      <c r="A7">
        <f t="shared" si="8"/>
        <v>4</v>
      </c>
      <c r="B7" t="str">
        <f t="shared" si="0"/>
        <v>Υπάλληλος 4</v>
      </c>
      <c r="C7" s="42">
        <f t="shared" ca="1" si="1"/>
        <v>625987.68947969913</v>
      </c>
      <c r="D7">
        <v>1650</v>
      </c>
      <c r="E7" s="1">
        <f t="shared" si="2"/>
        <v>36300</v>
      </c>
      <c r="F7" s="1">
        <f t="shared" si="3"/>
        <v>1089</v>
      </c>
      <c r="G7" s="1">
        <f t="shared" si="4"/>
        <v>925.65</v>
      </c>
      <c r="H7" s="1">
        <f t="shared" si="5"/>
        <v>7260</v>
      </c>
      <c r="I7" s="1">
        <f t="shared" si="6"/>
        <v>9274.65</v>
      </c>
      <c r="J7" s="1">
        <f t="shared" si="7"/>
        <v>27025.35</v>
      </c>
    </row>
    <row r="8" spans="1:13" x14ac:dyDescent="0.3">
      <c r="A8">
        <f t="shared" si="8"/>
        <v>5</v>
      </c>
      <c r="B8" t="str">
        <f t="shared" si="0"/>
        <v>Υπάλληλος 5</v>
      </c>
      <c r="C8" s="42">
        <f t="shared" ca="1" si="1"/>
        <v>720092.27182289236</v>
      </c>
      <c r="D8">
        <v>1230</v>
      </c>
      <c r="E8" s="1">
        <f t="shared" si="2"/>
        <v>27060</v>
      </c>
      <c r="F8" s="1">
        <f t="shared" si="3"/>
        <v>811.8</v>
      </c>
      <c r="G8" s="1">
        <f t="shared" si="4"/>
        <v>690.03</v>
      </c>
      <c r="H8" s="1">
        <f t="shared" si="5"/>
        <v>5412</v>
      </c>
      <c r="I8" s="1">
        <f t="shared" si="6"/>
        <v>6913.83</v>
      </c>
      <c r="J8" s="1">
        <f t="shared" si="7"/>
        <v>20146.169999999998</v>
      </c>
    </row>
    <row r="9" spans="1:13" x14ac:dyDescent="0.3">
      <c r="A9">
        <f t="shared" si="8"/>
        <v>6</v>
      </c>
      <c r="B9" t="str">
        <f t="shared" si="0"/>
        <v>Υπάλληλος 6</v>
      </c>
      <c r="C9" s="42">
        <f t="shared" ca="1" si="1"/>
        <v>645424.74064060696</v>
      </c>
      <c r="D9">
        <v>100</v>
      </c>
      <c r="E9" s="1">
        <f t="shared" si="2"/>
        <v>2200</v>
      </c>
      <c r="F9" s="1">
        <f t="shared" si="3"/>
        <v>66</v>
      </c>
      <c r="G9" s="1">
        <f t="shared" si="4"/>
        <v>56.099999999999994</v>
      </c>
      <c r="H9" s="1">
        <f t="shared" si="5"/>
        <v>440</v>
      </c>
      <c r="I9" s="1">
        <f t="shared" si="6"/>
        <v>562.1</v>
      </c>
      <c r="J9" s="1">
        <f t="shared" si="7"/>
        <v>1637.9</v>
      </c>
    </row>
    <row r="10" spans="1:13" x14ac:dyDescent="0.3">
      <c r="A10">
        <f t="shared" si="8"/>
        <v>7</v>
      </c>
      <c r="B10" t="str">
        <f t="shared" si="0"/>
        <v>Υπάλληλος 7</v>
      </c>
      <c r="C10" s="42">
        <f t="shared" ca="1" si="1"/>
        <v>398255.76725833636</v>
      </c>
      <c r="D10">
        <v>600</v>
      </c>
      <c r="E10" s="1">
        <f t="shared" si="2"/>
        <v>13200</v>
      </c>
      <c r="F10" s="1">
        <f t="shared" si="3"/>
        <v>396</v>
      </c>
      <c r="G10" s="1">
        <f t="shared" si="4"/>
        <v>336.59999999999997</v>
      </c>
      <c r="H10" s="1">
        <f t="shared" si="5"/>
        <v>2640</v>
      </c>
      <c r="I10" s="1">
        <f t="shared" si="6"/>
        <v>3372.6</v>
      </c>
      <c r="J10" s="1">
        <f t="shared" si="7"/>
        <v>9827.4</v>
      </c>
    </row>
    <row r="11" spans="1:13" x14ac:dyDescent="0.3">
      <c r="A11">
        <f t="shared" si="8"/>
        <v>8</v>
      </c>
      <c r="B11" t="str">
        <f t="shared" si="0"/>
        <v>Υπάλληλος 8</v>
      </c>
      <c r="C11" s="42">
        <f t="shared" ca="1" si="1"/>
        <v>537467.37094478437</v>
      </c>
      <c r="D11">
        <v>700</v>
      </c>
      <c r="E11" s="1">
        <f t="shared" si="2"/>
        <v>15400</v>
      </c>
      <c r="F11" s="1">
        <f t="shared" si="3"/>
        <v>462</v>
      </c>
      <c r="G11" s="1">
        <f t="shared" si="4"/>
        <v>392.7</v>
      </c>
      <c r="H11" s="1">
        <f t="shared" si="5"/>
        <v>3080</v>
      </c>
      <c r="I11" s="1">
        <f t="shared" si="6"/>
        <v>3934.7</v>
      </c>
      <c r="J11" s="1">
        <f t="shared" si="7"/>
        <v>11465.3</v>
      </c>
    </row>
    <row r="12" spans="1:13" x14ac:dyDescent="0.3">
      <c r="A12">
        <f t="shared" si="8"/>
        <v>9</v>
      </c>
      <c r="B12" t="str">
        <f t="shared" si="0"/>
        <v>Υπάλληλος 9</v>
      </c>
      <c r="C12" s="42">
        <f t="shared" ca="1" si="1"/>
        <v>77881.253917545517</v>
      </c>
      <c r="D12">
        <v>1110</v>
      </c>
      <c r="E12" s="1">
        <f t="shared" si="2"/>
        <v>24420</v>
      </c>
      <c r="F12" s="1">
        <f t="shared" si="3"/>
        <v>732.6</v>
      </c>
      <c r="G12" s="1">
        <f t="shared" si="4"/>
        <v>622.70999999999992</v>
      </c>
      <c r="H12" s="1">
        <f t="shared" si="5"/>
        <v>4884</v>
      </c>
      <c r="I12" s="1">
        <f t="shared" si="6"/>
        <v>6239.3099999999995</v>
      </c>
      <c r="J12" s="1">
        <f t="shared" si="7"/>
        <v>18180.690000000002</v>
      </c>
    </row>
    <row r="13" spans="1:13" x14ac:dyDescent="0.3">
      <c r="A13">
        <f t="shared" si="8"/>
        <v>10</v>
      </c>
      <c r="B13" t="str">
        <f t="shared" si="0"/>
        <v>Υπάλληλος 10</v>
      </c>
      <c r="C13" s="42">
        <f t="shared" ca="1" si="1"/>
        <v>710287.43835593609</v>
      </c>
      <c r="D13">
        <v>2220</v>
      </c>
      <c r="E13" s="1">
        <f t="shared" si="2"/>
        <v>48840</v>
      </c>
      <c r="F13" s="1">
        <f t="shared" si="3"/>
        <v>1465.2</v>
      </c>
      <c r="G13" s="1">
        <f t="shared" si="4"/>
        <v>1245.4199999999998</v>
      </c>
      <c r="H13" s="1">
        <f t="shared" si="5"/>
        <v>9768</v>
      </c>
      <c r="I13" s="1">
        <f t="shared" si="6"/>
        <v>12478.619999999999</v>
      </c>
      <c r="J13" s="1">
        <f t="shared" si="7"/>
        <v>36361.380000000005</v>
      </c>
    </row>
  </sheetData>
  <mergeCells count="3">
    <mergeCell ref="D2:E2"/>
    <mergeCell ref="A1:I1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Άσκηση 1η</vt:lpstr>
      <vt:lpstr>Άσκηση 2η</vt:lpstr>
      <vt:lpstr>Άσκηση 3η</vt:lpstr>
      <vt:lpstr>Άσκηση 4η</vt:lpstr>
      <vt:lpstr>Άσκηση 5η</vt:lpstr>
      <vt:lpstr>Άσκηση 6η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Kostantinos Koutsompinas</cp:lastModifiedBy>
  <dcterms:created xsi:type="dcterms:W3CDTF">2024-10-04T09:19:51Z</dcterms:created>
  <dcterms:modified xsi:type="dcterms:W3CDTF">2024-10-04T10:40:32Z</dcterms:modified>
</cp:coreProperties>
</file>