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papa\Downloads\"/>
    </mc:Choice>
  </mc:AlternateContent>
  <xr:revisionPtr revIDLastSave="0" documentId="13_ncr:1_{5D161582-CAD1-45BA-BE4C-278EAF79233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ow Jones" sheetId="1" r:id="rId1"/>
    <sheet name="Child Mortality" sheetId="5" r:id="rId2"/>
    <sheet name="Child Mortality 2022 " sheetId="7" r:id="rId3"/>
    <sheet name="Apartments" sheetId="8" r:id="rId4"/>
    <sheet name="Logarithmic Apartments" sheetId="9" r:id="rId5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Apartments!$J$1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8" l="1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31" i="8"/>
  <c r="G3" i="8" a="1"/>
  <c r="G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 s="1"/>
  <c r="G20" i="8" a="1"/>
  <c r="G20" i="8" s="1"/>
  <c r="G21" i="8" a="1"/>
  <c r="G21" i="8"/>
  <c r="G22" i="8" a="1"/>
  <c r="G22" i="8"/>
  <c r="G23" i="8" a="1"/>
  <c r="G23" i="8" s="1"/>
  <c r="G24" i="8" a="1"/>
  <c r="G24" i="8" s="1"/>
  <c r="G25" i="8" a="1"/>
  <c r="G25" i="8"/>
  <c r="G26" i="8" a="1"/>
  <c r="G26" i="8"/>
  <c r="G2" i="8" a="1"/>
  <c r="G2" i="8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2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2" i="5"/>
  <c r="T2" i="1" a="1"/>
  <c r="T2" i="1" s="1"/>
  <c r="S2" i="1"/>
  <c r="Q9" i="1"/>
  <c r="S3" i="1" s="1"/>
  <c r="Q8" i="1"/>
  <c r="Q7" i="1"/>
  <c r="Q6" i="1"/>
  <c r="Q5" i="1"/>
  <c r="Q4" i="1"/>
  <c r="Q1" i="1"/>
  <c r="Q2" i="1"/>
  <c r="Q3" i="1"/>
  <c r="T9" i="1" l="1"/>
  <c r="T8" i="1"/>
  <c r="T7" i="1"/>
  <c r="T6" i="1"/>
  <c r="T5" i="1"/>
  <c r="T4" i="1"/>
  <c r="T11" i="1"/>
  <c r="T3" i="1"/>
  <c r="U2" i="1" s="1"/>
  <c r="U3" i="1" s="1"/>
  <c r="U4" i="1" s="1"/>
  <c r="U5" i="1" s="1"/>
  <c r="U6" i="1" s="1"/>
  <c r="U7" i="1" s="1"/>
  <c r="U8" i="1" s="1"/>
  <c r="U9" i="1" s="1"/>
  <c r="U10" i="1" s="1"/>
  <c r="U11" i="1" s="1"/>
  <c r="T10" i="1"/>
  <c r="S4" i="1"/>
  <c r="S5" i="1" s="1"/>
  <c r="S6" i="1" s="1"/>
  <c r="S7" i="1" s="1"/>
  <c r="S8" i="1" s="1"/>
  <c r="S9" i="1" s="1"/>
  <c r="S10" i="1" s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<sst xmlns="http://schemas.openxmlformats.org/spreadsheetml/2006/main" count="330" uniqueCount="82">
  <si>
    <t>Year</t>
  </si>
  <si>
    <t>Month</t>
  </si>
  <si>
    <t>Year_Month</t>
  </si>
  <si>
    <t>Dow Jones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</si>
  <si>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</si>
  <si>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</si>
  <si>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</si>
  <si>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</si>
  <si>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</si>
  <si>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</si>
  <si>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</si>
  <si>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</si>
  <si>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</si>
  <si>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</si>
  <si>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</si>
  <si>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</si>
  <si>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Rate</t>
  </si>
  <si>
    <t>Sorted Rate</t>
  </si>
  <si>
    <t>Q1</t>
  </si>
  <si>
    <t>Q3</t>
  </si>
  <si>
    <t>Q2 (median)</t>
  </si>
  <si>
    <t>Mean</t>
  </si>
  <si>
    <t>Standard Error</t>
  </si>
  <si>
    <t>Range</t>
  </si>
  <si>
    <t>Var</t>
  </si>
  <si>
    <t>St.dev</t>
  </si>
  <si>
    <t>Skew</t>
  </si>
  <si>
    <t>Category</t>
  </si>
  <si>
    <t>Frequency</t>
  </si>
  <si>
    <t>&gt;</t>
  </si>
  <si>
    <t>Cummulative Freq</t>
  </si>
  <si>
    <t>Q2 (Median)</t>
  </si>
  <si>
    <t>Range/10</t>
  </si>
  <si>
    <t>GDP per capita</t>
  </si>
  <si>
    <t>Mortality Rate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</si>
  <si>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</si>
  <si>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</si>
  <si>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</si>
  <si>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</si>
  <si>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</si>
  <si>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</si>
  <si>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</si>
  <si>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</si>
  <si>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</si>
  <si>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</si>
  <si>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</si>
  <si>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</si>
  <si>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</si>
  <si>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</si>
  <si>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</si>
  <si>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</si>
  <si>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</si>
  <si>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</si>
  <si>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</si>
  <si>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</si>
  <si>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</si>
  <si>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</si>
  <si>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</si>
  <si>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</si>
  <si>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</si>
  <si>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</si>
  <si>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</si>
  <si>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</si>
  <si>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</si>
  <si>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Ln of GDP</t>
  </si>
  <si>
    <t>LN of MR</t>
  </si>
  <si>
    <t>Predicted LN of MR</t>
  </si>
  <si>
    <t>Mortality rate</t>
  </si>
  <si>
    <t>ln of GDP</t>
  </si>
  <si>
    <t>ln of mr</t>
  </si>
  <si>
    <t>Predicted ln of mr</t>
  </si>
  <si>
    <t>Apartment</t>
  </si>
  <si>
    <t>Sale Price</t>
  </si>
  <si>
    <t>Apartments</t>
  </si>
  <si>
    <t>Age of structure</t>
  </si>
  <si>
    <t>Apartment Size</t>
  </si>
  <si>
    <t>Park Spaces</t>
  </si>
  <si>
    <t>Building Condition</t>
  </si>
  <si>
    <t>G</t>
  </si>
  <si>
    <t>E</t>
  </si>
  <si>
    <t>Predicted Sale Price</t>
  </si>
  <si>
    <t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</si>
</sst>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15">
    <font>
      <sz val="11"/>
      <color theme="1"/>
      <name val="Calibri"/>
      <charset val="134"/>
      <scheme val="minor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0"/>
      <color theme="1"/>
      <name val="Times"/>
    </font>
    <font>
      <sz val="10"/>
      <color rgb="FFFF0000"/>
      <name val="Times"/>
    </font>
    <font>
      <b/>
      <sz val="10"/>
      <name val="Times"/>
    </font>
    <font>
      <sz val="10"/>
      <name val="Times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9"/>
      <color theme="1"/>
      <name val="Times New Roman"/>
      <family val="1"/>
      <charset val="161"/>
    </font>
    <font>
      <sz val="9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2" fillId="0" borderId="4" xfId="0" applyFont="1" applyBorder="1"/>
    <xf numFmtId="0" fontId="2" fillId="0" borderId="0" xfId="0" applyFont="1"/>
    <xf numFmtId="17" fontId="2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17" fontId="2" fillId="0" borderId="7" xfId="0" applyNumberFormat="1" applyFont="1" applyBorder="1"/>
    <xf numFmtId="2" fontId="2" fillId="0" borderId="5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167" fontId="0" fillId="0" borderId="0" xfId="0" applyNumberFormat="1"/>
    <xf numFmtId="166" fontId="0" fillId="0" borderId="0" xfId="0" applyNumberFormat="1"/>
    <xf numFmtId="2" fontId="0" fillId="0" borderId="0" xfId="0" applyNumberFormat="1"/>
    <xf numFmtId="0" fontId="3" fillId="0" borderId="0" xfId="0" applyFont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Continuous"/>
    </xf>
    <xf numFmtId="0" fontId="4" fillId="2" borderId="0" xfId="0" applyFont="1" applyFill="1"/>
    <xf numFmtId="9" fontId="0" fillId="0" borderId="0" xfId="1" applyFont="1" applyAlignment="1"/>
    <xf numFmtId="2" fontId="3" fillId="0" borderId="0" xfId="0" applyNumberFormat="1" applyFont="1"/>
    <xf numFmtId="0" fontId="8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166" fontId="10" fillId="0" borderId="0" xfId="0" applyNumberFormat="1" applyFont="1" applyBorder="1" applyAlignment="1">
      <alignment horizontal="righ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2" fillId="2" borderId="0" xfId="0" applyNumberFormat="1" applyFont="1" applyFill="1" applyBorder="1" applyAlignment="1" applyProtection="1">
      <alignment vertical="center"/>
    </xf>
    <xf numFmtId="0" fontId="13" fillId="0" borderId="10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</a:t>
            </a:r>
            <a:r>
              <a:rPr lang="en-US" baseline="0"/>
              <a:t> Jones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Jones'!$D$2:$D$121</c:f>
              <c:numCache>
                <c:formatCode>0.00</c:formatCode>
                <c:ptCount val="120"/>
                <c:pt idx="0">
                  <c:v>947.27</c:v>
                </c:pt>
                <c:pt idx="1">
                  <c:v>974.58</c:v>
                </c:pt>
                <c:pt idx="2">
                  <c:v>1003.87</c:v>
                </c:pt>
                <c:pt idx="3">
                  <c:v>997.75</c:v>
                </c:pt>
                <c:pt idx="4">
                  <c:v>991.75</c:v>
                </c:pt>
                <c:pt idx="5">
                  <c:v>976.88</c:v>
                </c:pt>
                <c:pt idx="6">
                  <c:v>952.34</c:v>
                </c:pt>
                <c:pt idx="7">
                  <c:v>881.47</c:v>
                </c:pt>
                <c:pt idx="8">
                  <c:v>849.98</c:v>
                </c:pt>
                <c:pt idx="9">
                  <c:v>852.55</c:v>
                </c:pt>
                <c:pt idx="10">
                  <c:v>888.98</c:v>
                </c:pt>
                <c:pt idx="11">
                  <c:v>875</c:v>
                </c:pt>
                <c:pt idx="12">
                  <c:v>871.1</c:v>
                </c:pt>
                <c:pt idx="13">
                  <c:v>824.39</c:v>
                </c:pt>
                <c:pt idx="14">
                  <c:v>822.77</c:v>
                </c:pt>
                <c:pt idx="15">
                  <c:v>848.36</c:v>
                </c:pt>
                <c:pt idx="16">
                  <c:v>819.54</c:v>
                </c:pt>
                <c:pt idx="17">
                  <c:v>811.93</c:v>
                </c:pt>
                <c:pt idx="18">
                  <c:v>808.6</c:v>
                </c:pt>
                <c:pt idx="19">
                  <c:v>901.31</c:v>
                </c:pt>
                <c:pt idx="20">
                  <c:v>896.25</c:v>
                </c:pt>
                <c:pt idx="21">
                  <c:v>991.72</c:v>
                </c:pt>
                <c:pt idx="22">
                  <c:v>1039.28</c:v>
                </c:pt>
                <c:pt idx="23">
                  <c:v>1046.54</c:v>
                </c:pt>
                <c:pt idx="24">
                  <c:v>1075.7</c:v>
                </c:pt>
                <c:pt idx="25">
                  <c:v>1112.6199999999999</c:v>
                </c:pt>
                <c:pt idx="26">
                  <c:v>1130.03</c:v>
                </c:pt>
                <c:pt idx="27">
                  <c:v>1226.2</c:v>
                </c:pt>
                <c:pt idx="28">
                  <c:v>1199.98</c:v>
                </c:pt>
                <c:pt idx="29">
                  <c:v>1221.96</c:v>
                </c:pt>
                <c:pt idx="30">
                  <c:v>1199.22</c:v>
                </c:pt>
                <c:pt idx="31">
                  <c:v>1216.1600000000001</c:v>
                </c:pt>
                <c:pt idx="32">
                  <c:v>1233.1300000000001</c:v>
                </c:pt>
                <c:pt idx="33">
                  <c:v>1225.2</c:v>
                </c:pt>
                <c:pt idx="34">
                  <c:v>1276.02</c:v>
                </c:pt>
                <c:pt idx="35">
                  <c:v>1258.6400000000001</c:v>
                </c:pt>
                <c:pt idx="36">
                  <c:v>1220.58</c:v>
                </c:pt>
                <c:pt idx="37">
                  <c:v>1154.6300000000001</c:v>
                </c:pt>
                <c:pt idx="38">
                  <c:v>1164.8900000000001</c:v>
                </c:pt>
                <c:pt idx="39">
                  <c:v>1170.75</c:v>
                </c:pt>
                <c:pt idx="40">
                  <c:v>1104.8499999999999</c:v>
                </c:pt>
                <c:pt idx="41">
                  <c:v>1132.4000000000001</c:v>
                </c:pt>
                <c:pt idx="42">
                  <c:v>1115.28</c:v>
                </c:pt>
                <c:pt idx="43">
                  <c:v>1224.3800000000001</c:v>
                </c:pt>
                <c:pt idx="44">
                  <c:v>1206.71</c:v>
                </c:pt>
                <c:pt idx="45">
                  <c:v>1207.3800000000001</c:v>
                </c:pt>
                <c:pt idx="46">
                  <c:v>1188.94</c:v>
                </c:pt>
                <c:pt idx="47">
                  <c:v>1211.57</c:v>
                </c:pt>
                <c:pt idx="48">
                  <c:v>1286.77</c:v>
                </c:pt>
                <c:pt idx="49">
                  <c:v>1284.01</c:v>
                </c:pt>
                <c:pt idx="50">
                  <c:v>1266.78</c:v>
                </c:pt>
                <c:pt idx="51">
                  <c:v>1258.06</c:v>
                </c:pt>
                <c:pt idx="52">
                  <c:v>1315.41</c:v>
                </c:pt>
                <c:pt idx="53">
                  <c:v>1335.46</c:v>
                </c:pt>
                <c:pt idx="54">
                  <c:v>1347.45</c:v>
                </c:pt>
                <c:pt idx="55">
                  <c:v>1334.01</c:v>
                </c:pt>
                <c:pt idx="56">
                  <c:v>1328.63</c:v>
                </c:pt>
                <c:pt idx="57">
                  <c:v>1374.31</c:v>
                </c:pt>
                <c:pt idx="58">
                  <c:v>1472.13</c:v>
                </c:pt>
                <c:pt idx="59">
                  <c:v>1546.67</c:v>
                </c:pt>
                <c:pt idx="60">
                  <c:v>1570.99</c:v>
                </c:pt>
                <c:pt idx="61">
                  <c:v>1709.06</c:v>
                </c:pt>
                <c:pt idx="62">
                  <c:v>1818.61</c:v>
                </c:pt>
                <c:pt idx="63">
                  <c:v>1783.98</c:v>
                </c:pt>
                <c:pt idx="64">
                  <c:v>1876.71</c:v>
                </c:pt>
                <c:pt idx="65">
                  <c:v>1892.72</c:v>
                </c:pt>
                <c:pt idx="66">
                  <c:v>1775.31</c:v>
                </c:pt>
                <c:pt idx="67">
                  <c:v>1898.34</c:v>
                </c:pt>
                <c:pt idx="68">
                  <c:v>1767.58</c:v>
                </c:pt>
                <c:pt idx="69">
                  <c:v>1877.81</c:v>
                </c:pt>
                <c:pt idx="70">
                  <c:v>1914.23</c:v>
                </c:pt>
                <c:pt idx="71">
                  <c:v>1895.95</c:v>
                </c:pt>
                <c:pt idx="72">
                  <c:v>2158.04</c:v>
                </c:pt>
                <c:pt idx="73">
                  <c:v>2223.9899999999998</c:v>
                </c:pt>
                <c:pt idx="74">
                  <c:v>2304.69</c:v>
                </c:pt>
                <c:pt idx="75">
                  <c:v>2286.36</c:v>
                </c:pt>
                <c:pt idx="76">
                  <c:v>2291.5700000000002</c:v>
                </c:pt>
                <c:pt idx="77">
                  <c:v>2418.5300000000002</c:v>
                </c:pt>
                <c:pt idx="78">
                  <c:v>2572.0700000000002</c:v>
                </c:pt>
                <c:pt idx="79">
                  <c:v>2662.95</c:v>
                </c:pt>
                <c:pt idx="80">
                  <c:v>2596.2800000000002</c:v>
                </c:pt>
                <c:pt idx="81">
                  <c:v>1993.53</c:v>
                </c:pt>
                <c:pt idx="82">
                  <c:v>1833.55</c:v>
                </c:pt>
                <c:pt idx="83">
                  <c:v>1938.83</c:v>
                </c:pt>
                <c:pt idx="84">
                  <c:v>1958.22</c:v>
                </c:pt>
                <c:pt idx="85">
                  <c:v>2071.62</c:v>
                </c:pt>
                <c:pt idx="86">
                  <c:v>1988.06</c:v>
                </c:pt>
                <c:pt idx="87">
                  <c:v>2032.33</c:v>
                </c:pt>
                <c:pt idx="88">
                  <c:v>2031.12</c:v>
                </c:pt>
                <c:pt idx="89">
                  <c:v>2141.71</c:v>
                </c:pt>
                <c:pt idx="90">
                  <c:v>2128.73</c:v>
                </c:pt>
                <c:pt idx="91">
                  <c:v>2031.65</c:v>
                </c:pt>
                <c:pt idx="92">
                  <c:v>2112.91</c:v>
                </c:pt>
                <c:pt idx="93">
                  <c:v>2148.65</c:v>
                </c:pt>
                <c:pt idx="94">
                  <c:v>2114.5100000000002</c:v>
                </c:pt>
                <c:pt idx="95">
                  <c:v>2168.5700000000002</c:v>
                </c:pt>
                <c:pt idx="96">
                  <c:v>2342.3200000000002</c:v>
                </c:pt>
                <c:pt idx="97">
                  <c:v>2258.39</c:v>
                </c:pt>
                <c:pt idx="98">
                  <c:v>2277.4899999999998</c:v>
                </c:pt>
                <c:pt idx="99">
                  <c:v>2418.8000000000002</c:v>
                </c:pt>
                <c:pt idx="100">
                  <c:v>2480.15</c:v>
                </c:pt>
                <c:pt idx="101">
                  <c:v>2440.06</c:v>
                </c:pt>
                <c:pt idx="102">
                  <c:v>2660.66</c:v>
                </c:pt>
                <c:pt idx="103">
                  <c:v>2737.27</c:v>
                </c:pt>
                <c:pt idx="104">
                  <c:v>2692.82</c:v>
                </c:pt>
                <c:pt idx="105">
                  <c:v>2645.08</c:v>
                </c:pt>
                <c:pt idx="106">
                  <c:v>2706.27</c:v>
                </c:pt>
                <c:pt idx="107">
                  <c:v>2753.2</c:v>
                </c:pt>
                <c:pt idx="108">
                  <c:v>2590.54</c:v>
                </c:pt>
                <c:pt idx="109">
                  <c:v>2627.25</c:v>
                </c:pt>
                <c:pt idx="110">
                  <c:v>2707.21</c:v>
                </c:pt>
                <c:pt idx="111">
                  <c:v>2656.76</c:v>
                </c:pt>
                <c:pt idx="112">
                  <c:v>2876.66</c:v>
                </c:pt>
                <c:pt idx="113">
                  <c:v>2880.69</c:v>
                </c:pt>
                <c:pt idx="114">
                  <c:v>2905.2</c:v>
                </c:pt>
                <c:pt idx="115">
                  <c:v>2614.36</c:v>
                </c:pt>
                <c:pt idx="116">
                  <c:v>2452.48</c:v>
                </c:pt>
                <c:pt idx="117">
                  <c:v>2442.33</c:v>
                </c:pt>
                <c:pt idx="118">
                  <c:v>2559.65</c:v>
                </c:pt>
                <c:pt idx="119">
                  <c:v>2633.66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2-4532-9B6A-9EF66FD3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8064"/>
        <c:axId val="978230944"/>
      </c:scatterChart>
      <c:valAx>
        <c:axId val="9782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30944"/>
        <c:crosses val="autoZero"/>
        <c:crossBetween val="midCat"/>
      </c:valAx>
      <c:valAx>
        <c:axId val="978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2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Jones'!$E$3:$E$121</c:f>
              <c:numCache>
                <c:formatCode>0.0000</c:formatCode>
                <c:ptCount val="119"/>
                <c:pt idx="0">
                  <c:v>2.8830217361470394E-2</c:v>
                </c:pt>
                <c:pt idx="1">
                  <c:v>3.0053971967411563E-2</c:v>
                </c:pt>
                <c:pt idx="2">
                  <c:v>-6.0964069052765841E-3</c:v>
                </c:pt>
                <c:pt idx="3">
                  <c:v>-6.0135304434978699E-3</c:v>
                </c:pt>
                <c:pt idx="4">
                  <c:v>-1.4993698008570713E-2</c:v>
                </c:pt>
                <c:pt idx="5">
                  <c:v>-2.5120792727868279E-2</c:v>
                </c:pt>
                <c:pt idx="6">
                  <c:v>-7.4416699918096477E-2</c:v>
                </c:pt>
                <c:pt idx="7">
                  <c:v>-3.5724414897841117E-2</c:v>
                </c:pt>
                <c:pt idx="8">
                  <c:v>3.0236005553071089E-3</c:v>
                </c:pt>
                <c:pt idx="9">
                  <c:v>4.2730631634508319E-2</c:v>
                </c:pt>
                <c:pt idx="10">
                  <c:v>-1.5725888096470131E-2</c:v>
                </c:pt>
                <c:pt idx="11">
                  <c:v>-4.4571428571428314E-3</c:v>
                </c:pt>
                <c:pt idx="12">
                  <c:v>-5.3621857421650827E-2</c:v>
                </c:pt>
                <c:pt idx="13">
                  <c:v>-1.9650893387838336E-3</c:v>
                </c:pt>
                <c:pt idx="14">
                  <c:v>3.1102252148231015E-2</c:v>
                </c:pt>
                <c:pt idx="15">
                  <c:v>-3.3971427224291632E-2</c:v>
                </c:pt>
                <c:pt idx="16">
                  <c:v>-9.2856968543329355E-3</c:v>
                </c:pt>
                <c:pt idx="17">
                  <c:v>-4.1013387853631811E-3</c:v>
                </c:pt>
                <c:pt idx="18">
                  <c:v>0.11465495918872115</c:v>
                </c:pt>
                <c:pt idx="19">
                  <c:v>-5.6140506595954171E-3</c:v>
                </c:pt>
                <c:pt idx="20">
                  <c:v>0.10652161785216181</c:v>
                </c:pt>
                <c:pt idx="21">
                  <c:v>4.7957084660992966E-2</c:v>
                </c:pt>
                <c:pt idx="22">
                  <c:v>6.9856054191363166E-3</c:v>
                </c:pt>
                <c:pt idx="23">
                  <c:v>2.7863244596479909E-2</c:v>
                </c:pt>
                <c:pt idx="24">
                  <c:v>3.4321836943385559E-2</c:v>
                </c:pt>
                <c:pt idx="25">
                  <c:v>1.5647750355017961E-2</c:v>
                </c:pt>
                <c:pt idx="26">
                  <c:v>8.5103935293753333E-2</c:v>
                </c:pt>
                <c:pt idx="27">
                  <c:v>-2.1383134888272735E-2</c:v>
                </c:pt>
                <c:pt idx="28">
                  <c:v>1.8316971949532506E-2</c:v>
                </c:pt>
                <c:pt idx="29">
                  <c:v>-1.860944711774527E-2</c:v>
                </c:pt>
                <c:pt idx="30">
                  <c:v>1.4125848468171023E-2</c:v>
                </c:pt>
                <c:pt idx="31">
                  <c:v>1.3953756084725715E-2</c:v>
                </c:pt>
                <c:pt idx="32">
                  <c:v>-6.4307899410443858E-3</c:v>
                </c:pt>
                <c:pt idx="33">
                  <c:v>4.1478942213516105E-2</c:v>
                </c:pt>
                <c:pt idx="34">
                  <c:v>-1.3620476168085047E-2</c:v>
                </c:pt>
                <c:pt idx="35">
                  <c:v>-3.0238988114155096E-2</c:v>
                </c:pt>
                <c:pt idx="36">
                  <c:v>-5.4031689852365124E-2</c:v>
                </c:pt>
                <c:pt idx="37">
                  <c:v>8.8859634688168414E-3</c:v>
                </c:pt>
                <c:pt idx="38">
                  <c:v>5.0305179029778773E-3</c:v>
                </c:pt>
                <c:pt idx="39">
                  <c:v>-5.6288703822336188E-2</c:v>
                </c:pt>
                <c:pt idx="40">
                  <c:v>2.4935511607910743E-2</c:v>
                </c:pt>
                <c:pt idx="41">
                  <c:v>-1.5118332744613314E-2</c:v>
                </c:pt>
                <c:pt idx="42">
                  <c:v>9.7822968223226572E-2</c:v>
                </c:pt>
                <c:pt idx="43">
                  <c:v>-1.4431794050866619E-2</c:v>
                </c:pt>
                <c:pt idx="44">
                  <c:v>5.5522867963311211E-4</c:v>
                </c:pt>
                <c:pt idx="45">
                  <c:v>-1.5272739319849635E-2</c:v>
                </c:pt>
                <c:pt idx="46">
                  <c:v>1.9033761165407743E-2</c:v>
                </c:pt>
                <c:pt idx="47">
                  <c:v>6.2068225525557789E-2</c:v>
                </c:pt>
                <c:pt idx="48">
                  <c:v>-2.1449054609603822E-3</c:v>
                </c:pt>
                <c:pt idx="49">
                  <c:v>-1.3418898606708685E-2</c:v>
                </c:pt>
                <c:pt idx="50">
                  <c:v>-6.8835946257440337E-3</c:v>
                </c:pt>
                <c:pt idx="51">
                  <c:v>4.558606107816808E-2</c:v>
                </c:pt>
                <c:pt idx="52">
                  <c:v>1.5242395906979537E-2</c:v>
                </c:pt>
                <c:pt idx="53">
                  <c:v>8.9781798032138802E-3</c:v>
                </c:pt>
                <c:pt idx="54">
                  <c:v>-9.9743960814872943E-3</c:v>
                </c:pt>
                <c:pt idx="55">
                  <c:v>-4.0329532762122334E-3</c:v>
                </c:pt>
                <c:pt idx="56">
                  <c:v>3.4381279965076679E-2</c:v>
                </c:pt>
                <c:pt idx="57">
                  <c:v>7.1177536363702637E-2</c:v>
                </c:pt>
                <c:pt idx="58">
                  <c:v>5.0634115193630966E-2</c:v>
                </c:pt>
                <c:pt idx="59">
                  <c:v>1.5724104042879175E-2</c:v>
                </c:pt>
                <c:pt idx="60">
                  <c:v>8.7887255806847864E-2</c:v>
                </c:pt>
                <c:pt idx="61">
                  <c:v>6.4099563502744178E-2</c:v>
                </c:pt>
                <c:pt idx="62">
                  <c:v>-1.9042015605324883E-2</c:v>
                </c:pt>
                <c:pt idx="63">
                  <c:v>5.1979282278949324E-2</c:v>
                </c:pt>
                <c:pt idx="64">
                  <c:v>8.5308864981803213E-3</c:v>
                </c:pt>
                <c:pt idx="65">
                  <c:v>-6.2032418952618497E-2</c:v>
                </c:pt>
                <c:pt idx="66">
                  <c:v>6.9300572857698084E-2</c:v>
                </c:pt>
                <c:pt idx="67">
                  <c:v>-6.8881233077320178E-2</c:v>
                </c:pt>
                <c:pt idx="68">
                  <c:v>6.236209959379492E-2</c:v>
                </c:pt>
                <c:pt idx="69">
                  <c:v>1.9394933459721736E-2</c:v>
                </c:pt>
                <c:pt idx="70">
                  <c:v>-9.5495316654738323E-3</c:v>
                </c:pt>
                <c:pt idx="71">
                  <c:v>0.13823676784725331</c:v>
                </c:pt>
                <c:pt idx="72">
                  <c:v>3.0560137902911819E-2</c:v>
                </c:pt>
                <c:pt idx="73">
                  <c:v>3.6286134380100754E-2</c:v>
                </c:pt>
                <c:pt idx="74">
                  <c:v>-7.95334730484357E-3</c:v>
                </c:pt>
                <c:pt idx="75">
                  <c:v>2.2787312584195123E-3</c:v>
                </c:pt>
                <c:pt idx="76">
                  <c:v>5.5403064274711235E-2</c:v>
                </c:pt>
                <c:pt idx="77">
                  <c:v>6.3484844099514978E-2</c:v>
                </c:pt>
                <c:pt idx="78">
                  <c:v>3.5333408499768529E-2</c:v>
                </c:pt>
                <c:pt idx="79">
                  <c:v>-2.5036144125875296E-2</c:v>
                </c:pt>
                <c:pt idx="80">
                  <c:v>-0.2321590891583343</c:v>
                </c:pt>
                <c:pt idx="81">
                  <c:v>-8.0249607480198451E-2</c:v>
                </c:pt>
                <c:pt idx="82">
                  <c:v>5.7418668702789659E-2</c:v>
                </c:pt>
                <c:pt idx="83">
                  <c:v>1.000087681746213E-2</c:v>
                </c:pt>
                <c:pt idx="84">
                  <c:v>5.7909734350583622E-2</c:v>
                </c:pt>
                <c:pt idx="85">
                  <c:v>-4.0335582780625767E-2</c:v>
                </c:pt>
                <c:pt idx="86">
                  <c:v>2.2267939599408461E-2</c:v>
                </c:pt>
                <c:pt idx="87">
                  <c:v>-5.953757509853402E-4</c:v>
                </c:pt>
                <c:pt idx="88">
                  <c:v>5.444779235101823E-2</c:v>
                </c:pt>
                <c:pt idx="89">
                  <c:v>-6.0605777626289358E-3</c:v>
                </c:pt>
                <c:pt idx="90">
                  <c:v>-4.5604656297416737E-2</c:v>
                </c:pt>
                <c:pt idx="91">
                  <c:v>3.9997046735411983E-2</c:v>
                </c:pt>
                <c:pt idx="92">
                  <c:v>1.6915060272325956E-2</c:v>
                </c:pt>
                <c:pt idx="93">
                  <c:v>-1.5889046610662448E-2</c:v>
                </c:pt>
                <c:pt idx="94">
                  <c:v>2.5566206828059428E-2</c:v>
                </c:pt>
                <c:pt idx="95">
                  <c:v>8.0121923663981326E-2</c:v>
                </c:pt>
                <c:pt idx="96">
                  <c:v>-3.5831995628266111E-2</c:v>
                </c:pt>
                <c:pt idx="97">
                  <c:v>8.4573523616381183E-3</c:v>
                </c:pt>
                <c:pt idx="98">
                  <c:v>6.2046375615260843E-2</c:v>
                </c:pt>
                <c:pt idx="99">
                  <c:v>2.5363816768645568E-2</c:v>
                </c:pt>
                <c:pt idx="100">
                  <c:v>-1.6164344898494099E-2</c:v>
                </c:pt>
                <c:pt idx="101">
                  <c:v>9.0407612927550923E-2</c:v>
                </c:pt>
                <c:pt idx="102">
                  <c:v>2.8793607601121575E-2</c:v>
                </c:pt>
                <c:pt idx="103">
                  <c:v>-1.6238807278784999E-2</c:v>
                </c:pt>
                <c:pt idx="104">
                  <c:v>-1.7728626495644058E-2</c:v>
                </c:pt>
                <c:pt idx="105">
                  <c:v>2.3133515810485904E-2</c:v>
                </c:pt>
                <c:pt idx="106">
                  <c:v>1.7341211335158663E-2</c:v>
                </c:pt>
                <c:pt idx="107">
                  <c:v>-5.9080342873746861E-2</c:v>
                </c:pt>
                <c:pt idx="108">
                  <c:v>1.4170790645965721E-2</c:v>
                </c:pt>
                <c:pt idx="109">
                  <c:v>3.0434865353506532E-2</c:v>
                </c:pt>
                <c:pt idx="110">
                  <c:v>-1.8635421707218804E-2</c:v>
                </c:pt>
                <c:pt idx="111">
                  <c:v>8.2769990514762193E-2</c:v>
                </c:pt>
                <c:pt idx="112">
                  <c:v>1.4009302454931066E-3</c:v>
                </c:pt>
                <c:pt idx="113">
                  <c:v>8.5083782010559154E-3</c:v>
                </c:pt>
                <c:pt idx="114">
                  <c:v>-0.10011014732204314</c:v>
                </c:pt>
                <c:pt idx="115">
                  <c:v>-6.191955201272973E-2</c:v>
                </c:pt>
                <c:pt idx="116">
                  <c:v>-4.138667797494818E-3</c:v>
                </c:pt>
                <c:pt idx="117">
                  <c:v>4.8036096678172144E-2</c:v>
                </c:pt>
                <c:pt idx="118">
                  <c:v>2.8914109350887722E-2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5-4C8F-99AC-31C950DC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26320"/>
        <c:axId val="1128223920"/>
      </c:scatterChart>
      <c:valAx>
        <c:axId val="11282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3920"/>
        <c:crosses val="autoZero"/>
        <c:crossBetween val="midCat"/>
      </c:valAx>
      <c:valAx>
        <c:axId val="1128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 Jones'!$T$1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 Jones'!$S$2:$S$11</c:f>
              <c:strCache>
                <c:ptCount val="10"/>
                <c:pt idx="0">
                  <c:v>-0.20</c:v>
                </c:pt>
                <c:pt idx="1">
                  <c:v>-0.16</c:v>
                </c:pt>
                <c:pt idx="2">
                  <c:v>-0.12</c:v>
                </c:pt>
                <c:pt idx="3">
                  <c:v>-0.08</c:v>
                </c:pt>
                <c:pt idx="4">
                  <c:v>-0.05</c:v>
                </c:pt>
                <c:pt idx="5">
                  <c:v>-0.01</c:v>
                </c:pt>
                <c:pt idx="6">
                  <c:v>0.03</c:v>
                </c:pt>
                <c:pt idx="7">
                  <c:v>0.06</c:v>
                </c:pt>
                <c:pt idx="8">
                  <c:v>0.10</c:v>
                </c:pt>
                <c:pt idx="9">
                  <c:v>&gt;</c:v>
                </c:pt>
              </c:strCache>
            </c:strRef>
          </c:cat>
          <c:val>
            <c:numRef>
              <c:f>'Dow Jones'!$T$2:$T$11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24</c:v>
                </c:pt>
                <c:pt idx="6">
                  <c:v>44</c:v>
                </c:pt>
                <c:pt idx="7">
                  <c:v>29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A-4EB5-A0A7-3AE039733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9368944"/>
        <c:axId val="1137813328"/>
      </c:barChart>
      <c:lineChart>
        <c:grouping val="standard"/>
        <c:varyColors val="0"/>
        <c:ser>
          <c:idx val="1"/>
          <c:order val="1"/>
          <c:tx>
            <c:strRef>
              <c:f>'Dow Jones'!$U$1</c:f>
              <c:strCache>
                <c:ptCount val="1"/>
                <c:pt idx="0">
                  <c:v>Cummulative Freq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'Dow Jones'!$S$2:$S$11</c:f>
              <c:strCache>
                <c:ptCount val="10"/>
                <c:pt idx="0">
                  <c:v>-0.20</c:v>
                </c:pt>
                <c:pt idx="1">
                  <c:v>-0.16</c:v>
                </c:pt>
                <c:pt idx="2">
                  <c:v>-0.12</c:v>
                </c:pt>
                <c:pt idx="3">
                  <c:v>-0.08</c:v>
                </c:pt>
                <c:pt idx="4">
                  <c:v>-0.05</c:v>
                </c:pt>
                <c:pt idx="5">
                  <c:v>-0.01</c:v>
                </c:pt>
                <c:pt idx="6">
                  <c:v>0.03</c:v>
                </c:pt>
                <c:pt idx="7">
                  <c:v>0.06</c:v>
                </c:pt>
                <c:pt idx="8">
                  <c:v>0.10</c:v>
                </c:pt>
                <c:pt idx="9">
                  <c:v>&gt;</c:v>
                </c:pt>
              </c:strCache>
            </c:strRef>
          </c:cat>
          <c:val>
            <c:numRef>
              <c:f>'Dow Jones'!$U$2:$U$11</c:f>
              <c:numCache>
                <c:formatCode>0%</c:formatCode>
                <c:ptCount val="10"/>
                <c:pt idx="0">
                  <c:v>8.4033613445378148E-3</c:v>
                </c:pt>
                <c:pt idx="1">
                  <c:v>8.4033613445378148E-3</c:v>
                </c:pt>
                <c:pt idx="2">
                  <c:v>8.4033613445378148E-3</c:v>
                </c:pt>
                <c:pt idx="3">
                  <c:v>1.680672268907563E-2</c:v>
                </c:pt>
                <c:pt idx="4">
                  <c:v>9.2436974789915957E-2</c:v>
                </c:pt>
                <c:pt idx="5">
                  <c:v>0.29411764705882354</c:v>
                </c:pt>
                <c:pt idx="6">
                  <c:v>0.66386554621848748</c:v>
                </c:pt>
                <c:pt idx="7">
                  <c:v>0.90756302521008414</c:v>
                </c:pt>
                <c:pt idx="8">
                  <c:v>0.97478991596638664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A-4EB5-A0A7-3AE039733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733360"/>
        <c:axId val="1036078000"/>
      </c:lineChart>
      <c:catAx>
        <c:axId val="11393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3328"/>
        <c:crosses val="autoZero"/>
        <c:auto val="1"/>
        <c:lblAlgn val="ctr"/>
        <c:lblOffset val="100"/>
        <c:noMultiLvlLbl val="0"/>
      </c:catAx>
      <c:valAx>
        <c:axId val="1137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68944"/>
        <c:crosses val="autoZero"/>
        <c:crossBetween val="between"/>
      </c:valAx>
      <c:valAx>
        <c:axId val="10360780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33360"/>
        <c:crosses val="max"/>
        <c:crossBetween val="between"/>
      </c:valAx>
      <c:catAx>
        <c:axId val="113773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60780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4.443709519861466</c:v>
                </c:pt>
                <c:pt idx="1">
                  <c:v>4.5404183087583947</c:v>
                </c:pt>
                <c:pt idx="2">
                  <c:v>4.7872417115268364</c:v>
                </c:pt>
                <c:pt idx="3">
                  <c:v>5.0203215636856768</c:v>
                </c:pt>
                <c:pt idx="4">
                  <c:v>5.1466801918850766</c:v>
                </c:pt>
                <c:pt idx="5">
                  <c:v>5.1656427496434958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5.2843705604154119</c:v>
                </c:pt>
                <c:pt idx="9">
                  <c:v>5.3142399270918519</c:v>
                </c:pt>
                <c:pt idx="10">
                  <c:v>5.3705450005449178</c:v>
                </c:pt>
                <c:pt idx="11">
                  <c:v>5.3822448264833227</c:v>
                </c:pt>
                <c:pt idx="12">
                  <c:v>5.4020014778249186</c:v>
                </c:pt>
                <c:pt idx="13">
                  <c:v>5.4169888962655355</c:v>
                </c:pt>
                <c:pt idx="14">
                  <c:v>5.4813053678851515</c:v>
                </c:pt>
                <c:pt idx="15">
                  <c:v>5.5061848303097296</c:v>
                </c:pt>
                <c:pt idx="16">
                  <c:v>5.6196034464135947</c:v>
                </c:pt>
                <c:pt idx="17">
                  <c:v>5.6220299727839418</c:v>
                </c:pt>
                <c:pt idx="18">
                  <c:v>5.658854841301066</c:v>
                </c:pt>
                <c:pt idx="19">
                  <c:v>5.6602136555094082</c:v>
                </c:pt>
                <c:pt idx="20">
                  <c:v>5.733632496625086</c:v>
                </c:pt>
                <c:pt idx="21">
                  <c:v>5.8141603821258103</c:v>
                </c:pt>
                <c:pt idx="22">
                  <c:v>5.8349276892877544</c:v>
                </c:pt>
                <c:pt idx="23">
                  <c:v>5.8377887545039346</c:v>
                </c:pt>
                <c:pt idx="24">
                  <c:v>5.840961373700547</c:v>
                </c:pt>
                <c:pt idx="25">
                  <c:v>5.8427905097262451</c:v>
                </c:pt>
                <c:pt idx="26">
                  <c:v>5.8465832732878722</c:v>
                </c:pt>
                <c:pt idx="27">
                  <c:v>5.8546420303852456</c:v>
                </c:pt>
                <c:pt idx="28">
                  <c:v>5.8561601550770837</c:v>
                </c:pt>
                <c:pt idx="29">
                  <c:v>5.8876861126328075</c:v>
                </c:pt>
                <c:pt idx="30">
                  <c:v>5.8925001989553936</c:v>
                </c:pt>
                <c:pt idx="31">
                  <c:v>5.8977306243575258</c:v>
                </c:pt>
                <c:pt idx="32">
                  <c:v>5.917387343711666</c:v>
                </c:pt>
                <c:pt idx="33">
                  <c:v>6.043250220257212</c:v>
                </c:pt>
                <c:pt idx="34">
                  <c:v>6.0556592591499792</c:v>
                </c:pt>
                <c:pt idx="35">
                  <c:v>6.0982989760218089</c:v>
                </c:pt>
                <c:pt idx="36">
                  <c:v>6.1337016845284671</c:v>
                </c:pt>
                <c:pt idx="37">
                  <c:v>6.1387200813897351</c:v>
                </c:pt>
                <c:pt idx="38">
                  <c:v>6.1517534920373622</c:v>
                </c:pt>
                <c:pt idx="39">
                  <c:v>6.217763116115492</c:v>
                </c:pt>
                <c:pt idx="40">
                  <c:v>6.2226754694999507</c:v>
                </c:pt>
                <c:pt idx="41">
                  <c:v>6.3486843425881521</c:v>
                </c:pt>
                <c:pt idx="42">
                  <c:v>6.3678783908221428</c:v>
                </c:pt>
                <c:pt idx="43">
                  <c:v>6.3726198859985645</c:v>
                </c:pt>
                <c:pt idx="44">
                  <c:v>6.3989442911403529</c:v>
                </c:pt>
                <c:pt idx="45">
                  <c:v>6.4738289660519373</c:v>
                </c:pt>
                <c:pt idx="46">
                  <c:v>6.5290684119065778</c:v>
                </c:pt>
                <c:pt idx="47">
                  <c:v>6.5456944284812586</c:v>
                </c:pt>
                <c:pt idx="48">
                  <c:v>6.5755220450802234</c:v>
                </c:pt>
                <c:pt idx="49">
                  <c:v>6.5797510870517524</c:v>
                </c:pt>
                <c:pt idx="50">
                  <c:v>6.6002785792021763</c:v>
                </c:pt>
                <c:pt idx="51">
                  <c:v>6.6366156231496678</c:v>
                </c:pt>
                <c:pt idx="52">
                  <c:v>6.6629666541095505</c:v>
                </c:pt>
                <c:pt idx="53">
                  <c:v>6.6643324868095464</c:v>
                </c:pt>
                <c:pt idx="54">
                  <c:v>6.6757475567294557</c:v>
                </c:pt>
                <c:pt idx="55">
                  <c:v>6.7139641979448843</c:v>
                </c:pt>
                <c:pt idx="56">
                  <c:v>6.7177321410011439</c:v>
                </c:pt>
                <c:pt idx="57">
                  <c:v>6.7266529785929121</c:v>
                </c:pt>
                <c:pt idx="58">
                  <c:v>6.8202674248589412</c:v>
                </c:pt>
                <c:pt idx="59">
                  <c:v>6.8498507044806063</c:v>
                </c:pt>
                <c:pt idx="60">
                  <c:v>6.8533413309424152</c:v>
                </c:pt>
                <c:pt idx="61">
                  <c:v>6.8680888665196731</c:v>
                </c:pt>
                <c:pt idx="62">
                  <c:v>6.9108903594776097</c:v>
                </c:pt>
                <c:pt idx="63">
                  <c:v>6.972231298166502</c:v>
                </c:pt>
                <c:pt idx="64">
                  <c:v>6.9971114048982308</c:v>
                </c:pt>
                <c:pt idx="65">
                  <c:v>7.0383097449542085</c:v>
                </c:pt>
                <c:pt idx="66">
                  <c:v>7.0746416572756834</c:v>
                </c:pt>
                <c:pt idx="67">
                  <c:v>7.1082359563920017</c:v>
                </c:pt>
                <c:pt idx="68">
                  <c:v>7.1324416395538606</c:v>
                </c:pt>
                <c:pt idx="69">
                  <c:v>7.1493515272385642</c:v>
                </c:pt>
                <c:pt idx="70">
                  <c:v>7.218301464068392</c:v>
                </c:pt>
                <c:pt idx="71">
                  <c:v>7.2734950132839185</c:v>
                </c:pt>
                <c:pt idx="72">
                  <c:v>7.2816127540943585</c:v>
                </c:pt>
                <c:pt idx="73">
                  <c:v>7.2957825614452849</c:v>
                </c:pt>
                <c:pt idx="74">
                  <c:v>7.3448030299517715</c:v>
                </c:pt>
                <c:pt idx="75">
                  <c:v>7.354624612081496</c:v>
                </c:pt>
                <c:pt idx="76">
                  <c:v>7.3558902732067279</c:v>
                </c:pt>
                <c:pt idx="77">
                  <c:v>7.380174737760397</c:v>
                </c:pt>
                <c:pt idx="78">
                  <c:v>7.4222661040448648</c:v>
                </c:pt>
                <c:pt idx="79">
                  <c:v>7.4873081389571521</c:v>
                </c:pt>
                <c:pt idx="80">
                  <c:v>7.5482345365749079</c:v>
                </c:pt>
                <c:pt idx="81">
                  <c:v>7.593983579196288</c:v>
                </c:pt>
                <c:pt idx="82">
                  <c:v>7.6043016756552868</c:v>
                </c:pt>
                <c:pt idx="83">
                  <c:v>7.6616306054114824</c:v>
                </c:pt>
                <c:pt idx="84">
                  <c:v>7.7157879680849542</c:v>
                </c:pt>
                <c:pt idx="85">
                  <c:v>7.7549831369192264</c:v>
                </c:pt>
                <c:pt idx="86">
                  <c:v>7.7998557720550741</c:v>
                </c:pt>
                <c:pt idx="87">
                  <c:v>7.8778445644596946</c:v>
                </c:pt>
                <c:pt idx="88">
                  <c:v>7.8996987891822936</c:v>
                </c:pt>
                <c:pt idx="89">
                  <c:v>7.9042056347717811</c:v>
                </c:pt>
                <c:pt idx="90">
                  <c:v>7.9060388158534423</c:v>
                </c:pt>
                <c:pt idx="91">
                  <c:v>7.916916854260899</c:v>
                </c:pt>
                <c:pt idx="92">
                  <c:v>7.9436655812720662</c:v>
                </c:pt>
                <c:pt idx="93">
                  <c:v>7.9614782851390968</c:v>
                </c:pt>
                <c:pt idx="94">
                  <c:v>7.9990340765500232</c:v>
                </c:pt>
                <c:pt idx="95">
                  <c:v>8.0234442607391951</c:v>
                </c:pt>
                <c:pt idx="96">
                  <c:v>8.0901938776951017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8.2169201847850264</c:v>
                </c:pt>
                <c:pt idx="101">
                  <c:v>8.297433907005173</c:v>
                </c:pt>
                <c:pt idx="102">
                  <c:v>8.3281394240609004</c:v>
                </c:pt>
                <c:pt idx="103">
                  <c:v>8.3513558208016931</c:v>
                </c:pt>
                <c:pt idx="104">
                  <c:v>8.3722552767780805</c:v>
                </c:pt>
                <c:pt idx="105">
                  <c:v>8.3726690276435569</c:v>
                </c:pt>
                <c:pt idx="106">
                  <c:v>8.3801378828009465</c:v>
                </c:pt>
                <c:pt idx="107">
                  <c:v>8.3807982742444445</c:v>
                </c:pt>
                <c:pt idx="108">
                  <c:v>8.4629249499427548</c:v>
                </c:pt>
                <c:pt idx="109">
                  <c:v>8.6094879202237404</c:v>
                </c:pt>
                <c:pt idx="110">
                  <c:v>8.6308004093579953</c:v>
                </c:pt>
                <c:pt idx="111">
                  <c:v>8.8059147234426813</c:v>
                </c:pt>
                <c:pt idx="112">
                  <c:v>8.8356280132650831</c:v>
                </c:pt>
                <c:pt idx="113">
                  <c:v>8.9976259972462618</c:v>
                </c:pt>
                <c:pt idx="114">
                  <c:v>9.0666778321522017</c:v>
                </c:pt>
                <c:pt idx="115">
                  <c:v>9.1142280705583136</c:v>
                </c:pt>
                <c:pt idx="116">
                  <c:v>9.1732779679970768</c:v>
                </c:pt>
                <c:pt idx="117">
                  <c:v>9.2244602161368636</c:v>
                </c:pt>
                <c:pt idx="118">
                  <c:v>9.2521183893609127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9.7198795686495441</c:v>
                </c:pt>
                <c:pt idx="124">
                  <c:v>9.7302186961228525</c:v>
                </c:pt>
                <c:pt idx="125">
                  <c:v>9.7418793846396543</c:v>
                </c:pt>
                <c:pt idx="126">
                  <c:v>9.749203447141408</c:v>
                </c:pt>
                <c:pt idx="127">
                  <c:v>9.7810656489500065</c:v>
                </c:pt>
                <c:pt idx="128">
                  <c:v>9.8522453094770146</c:v>
                </c:pt>
                <c:pt idx="129">
                  <c:v>9.8542952075028136</c:v>
                </c:pt>
                <c:pt idx="130">
                  <c:v>9.8704471816619286</c:v>
                </c:pt>
                <c:pt idx="131">
                  <c:v>9.8793029483876147</c:v>
                </c:pt>
                <c:pt idx="132">
                  <c:v>10.063211955980682</c:v>
                </c:pt>
                <c:pt idx="133">
                  <c:v>10.108909397934667</c:v>
                </c:pt>
                <c:pt idx="134">
                  <c:v>10.132860858569602</c:v>
                </c:pt>
                <c:pt idx="135">
                  <c:v>10.149239986005956</c:v>
                </c:pt>
                <c:pt idx="136">
                  <c:v>10.166688390055706</c:v>
                </c:pt>
                <c:pt idx="137">
                  <c:v>10.166863612658025</c:v>
                </c:pt>
                <c:pt idx="138">
                  <c:v>10.174073312316498</c:v>
                </c:pt>
                <c:pt idx="139">
                  <c:v>10.182515283976999</c:v>
                </c:pt>
                <c:pt idx="140">
                  <c:v>10.187562125780287</c:v>
                </c:pt>
                <c:pt idx="141">
                  <c:v>10.275573041703538</c:v>
                </c:pt>
                <c:pt idx="142">
                  <c:v>10.295770489683992</c:v>
                </c:pt>
                <c:pt idx="143">
                  <c:v>10.403453422048818</c:v>
                </c:pt>
                <c:pt idx="144">
                  <c:v>10.42501777707764</c:v>
                </c:pt>
                <c:pt idx="145">
                  <c:v>10.612154673354102</c:v>
                </c:pt>
                <c:pt idx="146">
                  <c:v>10.617358014891185</c:v>
                </c:pt>
                <c:pt idx="147">
                  <c:v>10.61756662449425</c:v>
                </c:pt>
                <c:pt idx="148">
                  <c:v>10.643880848692937</c:v>
                </c:pt>
              </c:numCache>
            </c:numRef>
          </c:xVal>
          <c:yVal>
            <c:numRef>
              <c:f>'Child Mortality'!$O$25:$O$173</c:f>
              <c:numCache>
                <c:formatCode>General</c:formatCode>
                <c:ptCount val="149"/>
                <c:pt idx="0">
                  <c:v>-0.35720243472221469</c:v>
                </c:pt>
                <c:pt idx="1">
                  <c:v>-0.38484910641242909</c:v>
                </c:pt>
                <c:pt idx="2">
                  <c:v>-0.4043725027506806</c:v>
                </c:pt>
                <c:pt idx="3">
                  <c:v>-7.323078590882659E-3</c:v>
                </c:pt>
                <c:pt idx="4">
                  <c:v>-0.60443753173071268</c:v>
                </c:pt>
                <c:pt idx="5">
                  <c:v>-7.3295088687364007E-2</c:v>
                </c:pt>
                <c:pt idx="6">
                  <c:v>-2.3382367038570884E-2</c:v>
                </c:pt>
                <c:pt idx="7">
                  <c:v>0.46402735074133439</c:v>
                </c:pt>
                <c:pt idx="8">
                  <c:v>-0.29480006358848421</c:v>
                </c:pt>
                <c:pt idx="9">
                  <c:v>0.45115694914462789</c:v>
                </c:pt>
                <c:pt idx="10">
                  <c:v>-0.13128509815570233</c:v>
                </c:pt>
                <c:pt idx="11">
                  <c:v>0.12595833014828628</c:v>
                </c:pt>
                <c:pt idx="12">
                  <c:v>3.440568462565885E-2</c:v>
                </c:pt>
                <c:pt idx="13">
                  <c:v>0.33345204155699903</c:v>
                </c:pt>
                <c:pt idx="14">
                  <c:v>0.34489033487101395</c:v>
                </c:pt>
                <c:pt idx="15">
                  <c:v>-0.28536970513615323</c:v>
                </c:pt>
                <c:pt idx="16">
                  <c:v>-1.0683012368724465</c:v>
                </c:pt>
                <c:pt idx="17">
                  <c:v>-5.5227946159941865E-2</c:v>
                </c:pt>
                <c:pt idx="18">
                  <c:v>6.3951204234413694E-4</c:v>
                </c:pt>
                <c:pt idx="19">
                  <c:v>-9.5858164957984826E-3</c:v>
                </c:pt>
                <c:pt idx="20">
                  <c:v>-4.6005450808896953E-2</c:v>
                </c:pt>
                <c:pt idx="21">
                  <c:v>-0.12552352999408711</c:v>
                </c:pt>
                <c:pt idx="22">
                  <c:v>-0.26024696086132604</c:v>
                </c:pt>
                <c:pt idx="23">
                  <c:v>0.15223125489745559</c:v>
                </c:pt>
                <c:pt idx="24">
                  <c:v>0.74777393684334292</c:v>
                </c:pt>
                <c:pt idx="25">
                  <c:v>0.34632148011635788</c:v>
                </c:pt>
                <c:pt idx="26">
                  <c:v>0.1680389340557582</c:v>
                </c:pt>
                <c:pt idx="27">
                  <c:v>-8.7354233838525808E-2</c:v>
                </c:pt>
                <c:pt idx="28">
                  <c:v>-0.18580553284208712</c:v>
                </c:pt>
                <c:pt idx="29">
                  <c:v>0.28259166608102415</c:v>
                </c:pt>
                <c:pt idx="30">
                  <c:v>0.35005130106099092</c:v>
                </c:pt>
                <c:pt idx="31">
                  <c:v>-0.190886558319737</c:v>
                </c:pt>
                <c:pt idx="32">
                  <c:v>-4.9281338792303231E-2</c:v>
                </c:pt>
                <c:pt idx="33">
                  <c:v>0.45041305234139184</c:v>
                </c:pt>
                <c:pt idx="34">
                  <c:v>-1.0913913212941551</c:v>
                </c:pt>
                <c:pt idx="35">
                  <c:v>0.25623764576645769</c:v>
                </c:pt>
                <c:pt idx="36">
                  <c:v>0.17235895136138257</c:v>
                </c:pt>
                <c:pt idx="37">
                  <c:v>-0.45784500126968508</c:v>
                </c:pt>
                <c:pt idx="38">
                  <c:v>0.57635509976489185</c:v>
                </c:pt>
                <c:pt idx="39">
                  <c:v>0.68872939015489454</c:v>
                </c:pt>
                <c:pt idx="40">
                  <c:v>0.55039659787868356</c:v>
                </c:pt>
                <c:pt idx="41">
                  <c:v>-0.48072410668083121</c:v>
                </c:pt>
                <c:pt idx="42">
                  <c:v>1.4349197367047317E-2</c:v>
                </c:pt>
                <c:pt idx="43">
                  <c:v>0.35369850063505393</c:v>
                </c:pt>
                <c:pt idx="44">
                  <c:v>0.46064352466558933</c:v>
                </c:pt>
                <c:pt idx="45">
                  <c:v>-0.61450879700578698</c:v>
                </c:pt>
                <c:pt idx="46">
                  <c:v>0.14494665601009693</c:v>
                </c:pt>
                <c:pt idx="47">
                  <c:v>-0.30853767071125349</c:v>
                </c:pt>
                <c:pt idx="48">
                  <c:v>0.15687348821017055</c:v>
                </c:pt>
                <c:pt idx="49">
                  <c:v>-1.1480738771652113</c:v>
                </c:pt>
                <c:pt idx="50">
                  <c:v>0.67614202658342837</c:v>
                </c:pt>
                <c:pt idx="51">
                  <c:v>0.10842196216419708</c:v>
                </c:pt>
                <c:pt idx="52">
                  <c:v>-0.163270708324188</c:v>
                </c:pt>
                <c:pt idx="53">
                  <c:v>-0.46612435576073619</c:v>
                </c:pt>
                <c:pt idx="54">
                  <c:v>-0.52588924067850451</c:v>
                </c:pt>
                <c:pt idx="55">
                  <c:v>0.83953440316631944</c:v>
                </c:pt>
                <c:pt idx="56">
                  <c:v>0.42274997313471285</c:v>
                </c:pt>
                <c:pt idx="57">
                  <c:v>0.53215271426751443</c:v>
                </c:pt>
                <c:pt idx="58">
                  <c:v>-0.68312770383116117</c:v>
                </c:pt>
                <c:pt idx="59">
                  <c:v>-0.56866612250783399</c:v>
                </c:pt>
                <c:pt idx="60">
                  <c:v>0.22190929652696401</c:v>
                </c:pt>
                <c:pt idx="61">
                  <c:v>0.54101280352866343</c:v>
                </c:pt>
                <c:pt idx="62">
                  <c:v>7.8137376810840209E-2</c:v>
                </c:pt>
                <c:pt idx="63">
                  <c:v>0.49140934173991724</c:v>
                </c:pt>
                <c:pt idx="64">
                  <c:v>-0.11466747152279932</c:v>
                </c:pt>
                <c:pt idx="65">
                  <c:v>0.69625996419235126</c:v>
                </c:pt>
                <c:pt idx="66">
                  <c:v>-0.24994485871770022</c:v>
                </c:pt>
                <c:pt idx="67">
                  <c:v>0.30106789847886484</c:v>
                </c:pt>
                <c:pt idx="68">
                  <c:v>0.74063873022433047</c:v>
                </c:pt>
                <c:pt idx="69">
                  <c:v>0.41954225510544418</c:v>
                </c:pt>
                <c:pt idx="70">
                  <c:v>0.32784862803177584</c:v>
                </c:pt>
                <c:pt idx="71">
                  <c:v>0.31966653188654792</c:v>
                </c:pt>
                <c:pt idx="72">
                  <c:v>-0.83092816827043281</c:v>
                </c:pt>
                <c:pt idx="73">
                  <c:v>0.17192212713271404</c:v>
                </c:pt>
                <c:pt idx="74">
                  <c:v>-0.49148018399204707</c:v>
                </c:pt>
                <c:pt idx="75">
                  <c:v>-0.42725169027053811</c:v>
                </c:pt>
                <c:pt idx="76">
                  <c:v>4.5875636452108459E-2</c:v>
                </c:pt>
                <c:pt idx="77">
                  <c:v>-0.13354493686680735</c:v>
                </c:pt>
                <c:pt idx="78">
                  <c:v>0.1973771090254326</c:v>
                </c:pt>
                <c:pt idx="79">
                  <c:v>-0.56752919611947217</c:v>
                </c:pt>
                <c:pt idx="80">
                  <c:v>-0.84607686270986271</c:v>
                </c:pt>
                <c:pt idx="81">
                  <c:v>-0.39157453783734564</c:v>
                </c:pt>
                <c:pt idx="82">
                  <c:v>8.7974029496925787E-2</c:v>
                </c:pt>
                <c:pt idx="83">
                  <c:v>-7.6090512788795639E-2</c:v>
                </c:pt>
                <c:pt idx="84">
                  <c:v>-0.34433374743965617</c:v>
                </c:pt>
                <c:pt idx="85">
                  <c:v>-0.34240951316234458</c:v>
                </c:pt>
                <c:pt idx="86">
                  <c:v>0.5501066919383617</c:v>
                </c:pt>
                <c:pt idx="87">
                  <c:v>-0.11924858136777194</c:v>
                </c:pt>
                <c:pt idx="88">
                  <c:v>-0.56274617504655611</c:v>
                </c:pt>
                <c:pt idx="89">
                  <c:v>0.70237207630740173</c:v>
                </c:pt>
                <c:pt idx="90">
                  <c:v>0.43685575925467024</c:v>
                </c:pt>
                <c:pt idx="91">
                  <c:v>0.26113482954566303</c:v>
                </c:pt>
                <c:pt idx="92">
                  <c:v>1.1662381648397613E-2</c:v>
                </c:pt>
                <c:pt idx="93">
                  <c:v>0.25427247157213051</c:v>
                </c:pt>
                <c:pt idx="94">
                  <c:v>0.82178792599373951</c:v>
                </c:pt>
                <c:pt idx="95">
                  <c:v>-0.46535356082120316</c:v>
                </c:pt>
                <c:pt idx="96">
                  <c:v>-0.6370254356108207</c:v>
                </c:pt>
                <c:pt idx="97">
                  <c:v>0.8805168928084588</c:v>
                </c:pt>
                <c:pt idx="98">
                  <c:v>0.10751844237230213</c:v>
                </c:pt>
                <c:pt idx="99">
                  <c:v>-1.525274675174515E-2</c:v>
                </c:pt>
                <c:pt idx="100">
                  <c:v>0.44317225530751125</c:v>
                </c:pt>
                <c:pt idx="101">
                  <c:v>-0.71751710066657681</c:v>
                </c:pt>
                <c:pt idx="102">
                  <c:v>-0.1179502732855835</c:v>
                </c:pt>
                <c:pt idx="103">
                  <c:v>-0.47855636879403551</c:v>
                </c:pt>
                <c:pt idx="104">
                  <c:v>-0.49352643035846677</c:v>
                </c:pt>
                <c:pt idx="105">
                  <c:v>0.85005295256566171</c:v>
                </c:pt>
                <c:pt idx="106">
                  <c:v>1.2353574349912799</c:v>
                </c:pt>
                <c:pt idx="107">
                  <c:v>-0.81736608295859181</c:v>
                </c:pt>
                <c:pt idx="108">
                  <c:v>-0.4018080946339615</c:v>
                </c:pt>
                <c:pt idx="109">
                  <c:v>-1.1770836412579921E-2</c:v>
                </c:pt>
                <c:pt idx="110">
                  <c:v>0.26864062068145778</c:v>
                </c:pt>
                <c:pt idx="111">
                  <c:v>3.8425067592176898E-2</c:v>
                </c:pt>
                <c:pt idx="112">
                  <c:v>0.71323417312215032</c:v>
                </c:pt>
                <c:pt idx="113">
                  <c:v>0.61578749132615718</c:v>
                </c:pt>
                <c:pt idx="114">
                  <c:v>-0.33827104753921944</c:v>
                </c:pt>
                <c:pt idx="115">
                  <c:v>0.22550488413586356</c:v>
                </c:pt>
                <c:pt idx="116">
                  <c:v>-0.67297377995208674</c:v>
                </c:pt>
                <c:pt idx="117">
                  <c:v>-0.55490579875811941</c:v>
                </c:pt>
                <c:pt idx="118">
                  <c:v>-0.32840271190847048</c:v>
                </c:pt>
                <c:pt idx="119">
                  <c:v>0.71969706259290422</c:v>
                </c:pt>
                <c:pt idx="120">
                  <c:v>0.40908174501360284</c:v>
                </c:pt>
                <c:pt idx="121">
                  <c:v>-0.42411611814713734</c:v>
                </c:pt>
                <c:pt idx="122">
                  <c:v>-0.16693899602202422</c:v>
                </c:pt>
                <c:pt idx="123">
                  <c:v>-0.12912978111885476</c:v>
                </c:pt>
                <c:pt idx="124">
                  <c:v>-0.31701217137511883</c:v>
                </c:pt>
                <c:pt idx="125">
                  <c:v>0.20053177292634716</c:v>
                </c:pt>
                <c:pt idx="126">
                  <c:v>-0.28779293815020224</c:v>
                </c:pt>
                <c:pt idx="127">
                  <c:v>0.29365947602222864</c:v>
                </c:pt>
                <c:pt idx="128">
                  <c:v>-0.12518525583707052</c:v>
                </c:pt>
                <c:pt idx="129">
                  <c:v>-0.13994175046008084</c:v>
                </c:pt>
                <c:pt idx="130">
                  <c:v>-0.14640150081454628</c:v>
                </c:pt>
                <c:pt idx="131">
                  <c:v>-0.20885055354939186</c:v>
                </c:pt>
                <c:pt idx="132">
                  <c:v>-0.31166725605179124</c:v>
                </c:pt>
                <c:pt idx="133">
                  <c:v>-0.44901849858877063</c:v>
                </c:pt>
                <c:pt idx="134">
                  <c:v>-0.40916731115965121</c:v>
                </c:pt>
                <c:pt idx="135">
                  <c:v>-8.077497639451714E-2</c:v>
                </c:pt>
                <c:pt idx="136">
                  <c:v>-0.3886412831957291</c:v>
                </c:pt>
                <c:pt idx="137">
                  <c:v>0.24007369861781891</c:v>
                </c:pt>
                <c:pt idx="138">
                  <c:v>3.7834184575429752E-2</c:v>
                </c:pt>
                <c:pt idx="139">
                  <c:v>-0.17609692239072672</c:v>
                </c:pt>
                <c:pt idx="140">
                  <c:v>4.6018989974890623E-2</c:v>
                </c:pt>
                <c:pt idx="141">
                  <c:v>-2.2467151929544071E-2</c:v>
                </c:pt>
                <c:pt idx="142">
                  <c:v>-2.8903782874779349E-2</c:v>
                </c:pt>
                <c:pt idx="143">
                  <c:v>3.6436571087069769E-2</c:v>
                </c:pt>
                <c:pt idx="144">
                  <c:v>-0.20719835543401643</c:v>
                </c:pt>
                <c:pt idx="145">
                  <c:v>0.20011456534818706</c:v>
                </c:pt>
                <c:pt idx="146">
                  <c:v>1.1931509618240974</c:v>
                </c:pt>
                <c:pt idx="147">
                  <c:v>-4.2734615134622844E-2</c:v>
                </c:pt>
                <c:pt idx="148">
                  <c:v>0.12405534278443908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87-494F-9280-EAB980DF1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7104"/>
        <c:axId val="978230464"/>
      </c:scatterChart>
      <c:valAx>
        <c:axId val="978227104"/>
        <c:scaling>
          <c:orientation val="minMax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78230464"/>
        <c:crosses val="autoZero"/>
        <c:crossBetween val="midCat"/>
      </c:valAx>
      <c:valAx>
        <c:axId val="978230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82271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>
              <a:noFill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4.443709519861466</c:v>
                </c:pt>
                <c:pt idx="1">
                  <c:v>4.5404183087583947</c:v>
                </c:pt>
                <c:pt idx="2">
                  <c:v>4.7872417115268364</c:v>
                </c:pt>
                <c:pt idx="3">
                  <c:v>5.0203215636856768</c:v>
                </c:pt>
                <c:pt idx="4">
                  <c:v>5.1466801918850766</c:v>
                </c:pt>
                <c:pt idx="5">
                  <c:v>5.1656427496434958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5.2843705604154119</c:v>
                </c:pt>
                <c:pt idx="9">
                  <c:v>5.3142399270918519</c:v>
                </c:pt>
                <c:pt idx="10">
                  <c:v>5.3705450005449178</c:v>
                </c:pt>
                <c:pt idx="11">
                  <c:v>5.3822448264833227</c:v>
                </c:pt>
                <c:pt idx="12">
                  <c:v>5.4020014778249186</c:v>
                </c:pt>
                <c:pt idx="13">
                  <c:v>5.4169888962655355</c:v>
                </c:pt>
                <c:pt idx="14">
                  <c:v>5.4813053678851515</c:v>
                </c:pt>
                <c:pt idx="15">
                  <c:v>5.5061848303097296</c:v>
                </c:pt>
                <c:pt idx="16">
                  <c:v>5.6196034464135947</c:v>
                </c:pt>
                <c:pt idx="17">
                  <c:v>5.6220299727839418</c:v>
                </c:pt>
                <c:pt idx="18">
                  <c:v>5.658854841301066</c:v>
                </c:pt>
                <c:pt idx="19">
                  <c:v>5.6602136555094082</c:v>
                </c:pt>
                <c:pt idx="20">
                  <c:v>5.733632496625086</c:v>
                </c:pt>
                <c:pt idx="21">
                  <c:v>5.8141603821258103</c:v>
                </c:pt>
                <c:pt idx="22">
                  <c:v>5.8349276892877544</c:v>
                </c:pt>
                <c:pt idx="23">
                  <c:v>5.8377887545039346</c:v>
                </c:pt>
                <c:pt idx="24">
                  <c:v>5.840961373700547</c:v>
                </c:pt>
                <c:pt idx="25">
                  <c:v>5.8427905097262451</c:v>
                </c:pt>
                <c:pt idx="26">
                  <c:v>5.8465832732878722</c:v>
                </c:pt>
                <c:pt idx="27">
                  <c:v>5.8546420303852456</c:v>
                </c:pt>
                <c:pt idx="28">
                  <c:v>5.8561601550770837</c:v>
                </c:pt>
                <c:pt idx="29">
                  <c:v>5.8876861126328075</c:v>
                </c:pt>
                <c:pt idx="30">
                  <c:v>5.8925001989553936</c:v>
                </c:pt>
                <c:pt idx="31">
                  <c:v>5.8977306243575258</c:v>
                </c:pt>
                <c:pt idx="32">
                  <c:v>5.917387343711666</c:v>
                </c:pt>
                <c:pt idx="33">
                  <c:v>6.043250220257212</c:v>
                </c:pt>
                <c:pt idx="34">
                  <c:v>6.0556592591499792</c:v>
                </c:pt>
                <c:pt idx="35">
                  <c:v>6.0982989760218089</c:v>
                </c:pt>
                <c:pt idx="36">
                  <c:v>6.1337016845284671</c:v>
                </c:pt>
                <c:pt idx="37">
                  <c:v>6.1387200813897351</c:v>
                </c:pt>
                <c:pt idx="38">
                  <c:v>6.1517534920373622</c:v>
                </c:pt>
                <c:pt idx="39">
                  <c:v>6.217763116115492</c:v>
                </c:pt>
                <c:pt idx="40">
                  <c:v>6.2226754694999507</c:v>
                </c:pt>
                <c:pt idx="41">
                  <c:v>6.3486843425881521</c:v>
                </c:pt>
                <c:pt idx="42">
                  <c:v>6.3678783908221428</c:v>
                </c:pt>
                <c:pt idx="43">
                  <c:v>6.3726198859985645</c:v>
                </c:pt>
                <c:pt idx="44">
                  <c:v>6.3989442911403529</c:v>
                </c:pt>
                <c:pt idx="45">
                  <c:v>6.4738289660519373</c:v>
                </c:pt>
                <c:pt idx="46">
                  <c:v>6.5290684119065778</c:v>
                </c:pt>
                <c:pt idx="47">
                  <c:v>6.5456944284812586</c:v>
                </c:pt>
                <c:pt idx="48">
                  <c:v>6.5755220450802234</c:v>
                </c:pt>
                <c:pt idx="49">
                  <c:v>6.5797510870517524</c:v>
                </c:pt>
                <c:pt idx="50">
                  <c:v>6.6002785792021763</c:v>
                </c:pt>
                <c:pt idx="51">
                  <c:v>6.6366156231496678</c:v>
                </c:pt>
                <c:pt idx="52">
                  <c:v>6.6629666541095505</c:v>
                </c:pt>
                <c:pt idx="53">
                  <c:v>6.6643324868095464</c:v>
                </c:pt>
                <c:pt idx="54">
                  <c:v>6.6757475567294557</c:v>
                </c:pt>
                <c:pt idx="55">
                  <c:v>6.7139641979448843</c:v>
                </c:pt>
                <c:pt idx="56">
                  <c:v>6.7177321410011439</c:v>
                </c:pt>
                <c:pt idx="57">
                  <c:v>6.7266529785929121</c:v>
                </c:pt>
                <c:pt idx="58">
                  <c:v>6.8202674248589412</c:v>
                </c:pt>
                <c:pt idx="59">
                  <c:v>6.8498507044806063</c:v>
                </c:pt>
                <c:pt idx="60">
                  <c:v>6.8533413309424152</c:v>
                </c:pt>
                <c:pt idx="61">
                  <c:v>6.8680888665196731</c:v>
                </c:pt>
                <c:pt idx="62">
                  <c:v>6.9108903594776097</c:v>
                </c:pt>
                <c:pt idx="63">
                  <c:v>6.972231298166502</c:v>
                </c:pt>
                <c:pt idx="64">
                  <c:v>6.9971114048982308</c:v>
                </c:pt>
                <c:pt idx="65">
                  <c:v>7.0383097449542085</c:v>
                </c:pt>
                <c:pt idx="66">
                  <c:v>7.0746416572756834</c:v>
                </c:pt>
                <c:pt idx="67">
                  <c:v>7.1082359563920017</c:v>
                </c:pt>
                <c:pt idx="68">
                  <c:v>7.1324416395538606</c:v>
                </c:pt>
                <c:pt idx="69">
                  <c:v>7.1493515272385642</c:v>
                </c:pt>
                <c:pt idx="70">
                  <c:v>7.218301464068392</c:v>
                </c:pt>
                <c:pt idx="71">
                  <c:v>7.2734950132839185</c:v>
                </c:pt>
                <c:pt idx="72">
                  <c:v>7.2816127540943585</c:v>
                </c:pt>
                <c:pt idx="73">
                  <c:v>7.2957825614452849</c:v>
                </c:pt>
                <c:pt idx="74">
                  <c:v>7.3448030299517715</c:v>
                </c:pt>
                <c:pt idx="75">
                  <c:v>7.354624612081496</c:v>
                </c:pt>
                <c:pt idx="76">
                  <c:v>7.3558902732067279</c:v>
                </c:pt>
                <c:pt idx="77">
                  <c:v>7.380174737760397</c:v>
                </c:pt>
                <c:pt idx="78">
                  <c:v>7.4222661040448648</c:v>
                </c:pt>
                <c:pt idx="79">
                  <c:v>7.4873081389571521</c:v>
                </c:pt>
                <c:pt idx="80">
                  <c:v>7.5482345365749079</c:v>
                </c:pt>
                <c:pt idx="81">
                  <c:v>7.593983579196288</c:v>
                </c:pt>
                <c:pt idx="82">
                  <c:v>7.6043016756552868</c:v>
                </c:pt>
                <c:pt idx="83">
                  <c:v>7.6616306054114824</c:v>
                </c:pt>
                <c:pt idx="84">
                  <c:v>7.7157879680849542</c:v>
                </c:pt>
                <c:pt idx="85">
                  <c:v>7.7549831369192264</c:v>
                </c:pt>
                <c:pt idx="86">
                  <c:v>7.7998557720550741</c:v>
                </c:pt>
                <c:pt idx="87">
                  <c:v>7.8778445644596946</c:v>
                </c:pt>
                <c:pt idx="88">
                  <c:v>7.8996987891822936</c:v>
                </c:pt>
                <c:pt idx="89">
                  <c:v>7.9042056347717811</c:v>
                </c:pt>
                <c:pt idx="90">
                  <c:v>7.9060388158534423</c:v>
                </c:pt>
                <c:pt idx="91">
                  <c:v>7.916916854260899</c:v>
                </c:pt>
                <c:pt idx="92">
                  <c:v>7.9436655812720662</c:v>
                </c:pt>
                <c:pt idx="93">
                  <c:v>7.9614782851390968</c:v>
                </c:pt>
                <c:pt idx="94">
                  <c:v>7.9990340765500232</c:v>
                </c:pt>
                <c:pt idx="95">
                  <c:v>8.0234442607391951</c:v>
                </c:pt>
                <c:pt idx="96">
                  <c:v>8.0901938776951017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8.2169201847850264</c:v>
                </c:pt>
                <c:pt idx="101">
                  <c:v>8.297433907005173</c:v>
                </c:pt>
                <c:pt idx="102">
                  <c:v>8.3281394240609004</c:v>
                </c:pt>
                <c:pt idx="103">
                  <c:v>8.3513558208016931</c:v>
                </c:pt>
                <c:pt idx="104">
                  <c:v>8.3722552767780805</c:v>
                </c:pt>
                <c:pt idx="105">
                  <c:v>8.3726690276435569</c:v>
                </c:pt>
                <c:pt idx="106">
                  <c:v>8.3801378828009465</c:v>
                </c:pt>
                <c:pt idx="107">
                  <c:v>8.3807982742444445</c:v>
                </c:pt>
                <c:pt idx="108">
                  <c:v>8.4629249499427548</c:v>
                </c:pt>
                <c:pt idx="109">
                  <c:v>8.6094879202237404</c:v>
                </c:pt>
                <c:pt idx="110">
                  <c:v>8.6308004093579953</c:v>
                </c:pt>
                <c:pt idx="111">
                  <c:v>8.8059147234426813</c:v>
                </c:pt>
                <c:pt idx="112">
                  <c:v>8.8356280132650831</c:v>
                </c:pt>
                <c:pt idx="113">
                  <c:v>8.9976259972462618</c:v>
                </c:pt>
                <c:pt idx="114">
                  <c:v>9.0666778321522017</c:v>
                </c:pt>
                <c:pt idx="115">
                  <c:v>9.1142280705583136</c:v>
                </c:pt>
                <c:pt idx="116">
                  <c:v>9.1732779679970768</c:v>
                </c:pt>
                <c:pt idx="117">
                  <c:v>9.2244602161368636</c:v>
                </c:pt>
                <c:pt idx="118">
                  <c:v>9.2521183893609127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9.7198795686495441</c:v>
                </c:pt>
                <c:pt idx="124">
                  <c:v>9.7302186961228525</c:v>
                </c:pt>
                <c:pt idx="125">
                  <c:v>9.7418793846396543</c:v>
                </c:pt>
                <c:pt idx="126">
                  <c:v>9.749203447141408</c:v>
                </c:pt>
                <c:pt idx="127">
                  <c:v>9.7810656489500065</c:v>
                </c:pt>
                <c:pt idx="128">
                  <c:v>9.8522453094770146</c:v>
                </c:pt>
                <c:pt idx="129">
                  <c:v>9.8542952075028136</c:v>
                </c:pt>
                <c:pt idx="130">
                  <c:v>9.8704471816619286</c:v>
                </c:pt>
                <c:pt idx="131">
                  <c:v>9.8793029483876147</c:v>
                </c:pt>
                <c:pt idx="132">
                  <c:v>10.063211955980682</c:v>
                </c:pt>
                <c:pt idx="133">
                  <c:v>10.108909397934667</c:v>
                </c:pt>
                <c:pt idx="134">
                  <c:v>10.132860858569602</c:v>
                </c:pt>
                <c:pt idx="135">
                  <c:v>10.149239986005956</c:v>
                </c:pt>
                <c:pt idx="136">
                  <c:v>10.166688390055706</c:v>
                </c:pt>
                <c:pt idx="137">
                  <c:v>10.166863612658025</c:v>
                </c:pt>
                <c:pt idx="138">
                  <c:v>10.174073312316498</c:v>
                </c:pt>
                <c:pt idx="139">
                  <c:v>10.182515283976999</c:v>
                </c:pt>
                <c:pt idx="140">
                  <c:v>10.187562125780287</c:v>
                </c:pt>
                <c:pt idx="141">
                  <c:v>10.275573041703538</c:v>
                </c:pt>
                <c:pt idx="142">
                  <c:v>10.295770489683992</c:v>
                </c:pt>
                <c:pt idx="143">
                  <c:v>10.403453422048818</c:v>
                </c:pt>
                <c:pt idx="144">
                  <c:v>10.42501777707764</c:v>
                </c:pt>
                <c:pt idx="145">
                  <c:v>10.612154673354102</c:v>
                </c:pt>
                <c:pt idx="146">
                  <c:v>10.617358014891185</c:v>
                </c:pt>
                <c:pt idx="147">
                  <c:v>10.61756662449425</c:v>
                </c:pt>
                <c:pt idx="148">
                  <c:v>10.643880848692937</c:v>
                </c:pt>
              </c:numCache>
            </c:numRef>
          </c:xVal>
          <c:yVal>
            <c:numRef>
              <c:f>'Child Mortality'!$D$2:$D$150</c:f>
              <c:numCache>
                <c:formatCode>0.000</c:formatCode>
                <c:ptCount val="149"/>
                <c:pt idx="0">
                  <c:v>4.8903491282217537</c:v>
                </c:pt>
                <c:pt idx="1">
                  <c:v>4.8040210447332568</c:v>
                </c:pt>
                <c:pt idx="2">
                  <c:v>4.6347289882296359</c:v>
                </c:pt>
                <c:pt idx="3">
                  <c:v>4.8903491282217537</c:v>
                </c:pt>
                <c:pt idx="4">
                  <c:v>4.2165621949463494</c:v>
                </c:pt>
                <c:pt idx="5">
                  <c:v>4.7361984483944957</c:v>
                </c:pt>
                <c:pt idx="6">
                  <c:v>4.7706846244656651</c:v>
                </c:pt>
                <c:pt idx="7">
                  <c:v>5.2040066870767951</c:v>
                </c:pt>
                <c:pt idx="8">
                  <c:v>4.4426512564903167</c:v>
                </c:pt>
                <c:pt idx="9">
                  <c:v>5.1704839950381514</c:v>
                </c:pt>
                <c:pt idx="10">
                  <c:v>4.5538768916005408</c:v>
                </c:pt>
                <c:pt idx="11">
                  <c:v>4.8040210447332568</c:v>
                </c:pt>
                <c:pt idx="12">
                  <c:v>4.7004803657924166</c:v>
                </c:pt>
                <c:pt idx="13">
                  <c:v>4.990432586778736</c:v>
                </c:pt>
                <c:pt idx="14">
                  <c:v>4.962844630259907</c:v>
                </c:pt>
                <c:pt idx="15">
                  <c:v>4.3174881135363101</c:v>
                </c:pt>
                <c:pt idx="16">
                  <c:v>3.4657359027997265</c:v>
                </c:pt>
                <c:pt idx="17">
                  <c:v>4.4773368144782069</c:v>
                </c:pt>
                <c:pt idx="18">
                  <c:v>4.5108595065168497</c:v>
                </c:pt>
                <c:pt idx="19">
                  <c:v>4.499809670330265</c:v>
                </c:pt>
                <c:pt idx="20">
                  <c:v>4.4188406077965983</c:v>
                </c:pt>
                <c:pt idx="21">
                  <c:v>4.290459441148391</c:v>
                </c:pt>
                <c:pt idx="22">
                  <c:v>4.1431347263915326</c:v>
                </c:pt>
                <c:pt idx="23">
                  <c:v>4.5538768916005408</c:v>
                </c:pt>
                <c:pt idx="24">
                  <c:v>5.1474944768134527</c:v>
                </c:pt>
                <c:pt idx="25">
                  <c:v>4.7449321283632502</c:v>
                </c:pt>
                <c:pt idx="26">
                  <c:v>4.5643481914678361</c:v>
                </c:pt>
                <c:pt idx="27">
                  <c:v>4.3040650932041702</c:v>
                </c:pt>
                <c:pt idx="28">
                  <c:v>4.2046926193909657</c:v>
                </c:pt>
                <c:pt idx="29">
                  <c:v>4.6539603501575231</c:v>
                </c:pt>
                <c:pt idx="30">
                  <c:v>4.7184988712950942</c:v>
                </c:pt>
                <c:pt idx="31">
                  <c:v>4.1743872698956368</c:v>
                </c:pt>
                <c:pt idx="32">
                  <c:v>4.3040650932041702</c:v>
                </c:pt>
                <c:pt idx="33">
                  <c:v>4.7273878187123408</c:v>
                </c:pt>
                <c:pt idx="34">
                  <c:v>3.1780538303479458</c:v>
                </c:pt>
                <c:pt idx="35">
                  <c:v>4.499809670330265</c:v>
                </c:pt>
                <c:pt idx="36">
                  <c:v>4.3944491546724391</c:v>
                </c:pt>
                <c:pt idx="37">
                  <c:v>3.7612001156935624</c:v>
                </c:pt>
                <c:pt idx="38">
                  <c:v>4.7874917427820458</c:v>
                </c:pt>
                <c:pt idx="39">
                  <c:v>4.8598124043616719</c:v>
                </c:pt>
                <c:pt idx="40">
                  <c:v>4.7184988712950942</c:v>
                </c:pt>
                <c:pt idx="41">
                  <c:v>3.6109179126442243</c:v>
                </c:pt>
                <c:pt idx="42">
                  <c:v>4.0943445622221004</c:v>
                </c:pt>
                <c:pt idx="43">
                  <c:v>4.4308167988433134</c:v>
                </c:pt>
                <c:pt idx="44">
                  <c:v>4.5217885770490405</c:v>
                </c:pt>
                <c:pt idx="45">
                  <c:v>3.4011973816621555</c:v>
                </c:pt>
                <c:pt idx="46">
                  <c:v>4.1271343850450917</c:v>
                </c:pt>
                <c:pt idx="47">
                  <c:v>3.6635616461296463</c:v>
                </c:pt>
                <c:pt idx="48">
                  <c:v>4.1108738641733114</c:v>
                </c:pt>
                <c:pt idx="49">
                  <c:v>2.8033603809065348</c:v>
                </c:pt>
                <c:pt idx="50">
                  <c:v>4.6151205168412597</c:v>
                </c:pt>
                <c:pt idx="51">
                  <c:v>4.0253516907351496</c:v>
                </c:pt>
                <c:pt idx="52">
                  <c:v>3.7376696182833684</c:v>
                </c:pt>
                <c:pt idx="53">
                  <c:v>3.4339872044851463</c:v>
                </c:pt>
                <c:pt idx="54">
                  <c:v>3.3672958299864741</c:v>
                </c:pt>
                <c:pt idx="55">
                  <c:v>4.7095302013123339</c:v>
                </c:pt>
                <c:pt idx="56">
                  <c:v>4.290459441148391</c:v>
                </c:pt>
                <c:pt idx="57">
                  <c:v>4.3944491546724391</c:v>
                </c:pt>
                <c:pt idx="58">
                  <c:v>3.122364924487357</c:v>
                </c:pt>
                <c:pt idx="59">
                  <c:v>3.2188758248682006</c:v>
                </c:pt>
                <c:pt idx="60">
                  <c:v>4.0073331852324712</c:v>
                </c:pt>
                <c:pt idx="61">
                  <c:v>4.3174881135363101</c:v>
                </c:pt>
                <c:pt idx="62">
                  <c:v>3.8286413964890951</c:v>
                </c:pt>
                <c:pt idx="63">
                  <c:v>4.2046926193909657</c:v>
                </c:pt>
                <c:pt idx="64">
                  <c:v>3.5835189384561099</c:v>
                </c:pt>
                <c:pt idx="65">
                  <c:v>4.3694478524670215</c:v>
                </c:pt>
                <c:pt idx="66">
                  <c:v>3.4011973816621555</c:v>
                </c:pt>
                <c:pt idx="67">
                  <c:v>3.9318256327243257</c:v>
                </c:pt>
                <c:pt idx="68">
                  <c:v>4.3567088266895917</c:v>
                </c:pt>
                <c:pt idx="69">
                  <c:v>4.0253516907351496</c:v>
                </c:pt>
                <c:pt idx="70">
                  <c:v>3.8918202981106265</c:v>
                </c:pt>
                <c:pt idx="71">
                  <c:v>3.8501476017100584</c:v>
                </c:pt>
                <c:pt idx="72">
                  <c:v>2.6946271807700692</c:v>
                </c:pt>
                <c:pt idx="73">
                  <c:v>3.6888794541139363</c:v>
                </c:pt>
                <c:pt idx="74">
                  <c:v>2.9957322735539909</c:v>
                </c:pt>
                <c:pt idx="75">
                  <c:v>3.0540011816779669</c:v>
                </c:pt>
                <c:pt idx="76">
                  <c:v>3.5263605246161616</c:v>
                </c:pt>
                <c:pt idx="77">
                  <c:v>3.3322045101752038</c:v>
                </c:pt>
                <c:pt idx="78">
                  <c:v>3.6375861597263857</c:v>
                </c:pt>
                <c:pt idx="79">
                  <c:v>2.8332133440562162</c:v>
                </c:pt>
                <c:pt idx="80">
                  <c:v>2.5176964726109912</c:v>
                </c:pt>
                <c:pt idx="81">
                  <c:v>2.9444389791664403</c:v>
                </c:pt>
                <c:pt idx="82">
                  <c:v>3.417726683613366</c:v>
                </c:pt>
                <c:pt idx="83">
                  <c:v>3.2188758248682006</c:v>
                </c:pt>
                <c:pt idx="84">
                  <c:v>2.917770732084279</c:v>
                </c:pt>
                <c:pt idx="85">
                  <c:v>2.8959119382717802</c:v>
                </c:pt>
                <c:pt idx="86">
                  <c:v>3.7612001156935624</c:v>
                </c:pt>
                <c:pt idx="87">
                  <c:v>3.044522437723423</c:v>
                </c:pt>
                <c:pt idx="88">
                  <c:v>2.5877640352277083</c:v>
                </c:pt>
                <c:pt idx="89">
                  <c:v>3.8501476017100584</c:v>
                </c:pt>
                <c:pt idx="90">
                  <c:v>3.5835189384561099</c:v>
                </c:pt>
                <c:pt idx="91">
                  <c:v>3.4011973816621555</c:v>
                </c:pt>
                <c:pt idx="92">
                  <c:v>3.1354942159291497</c:v>
                </c:pt>
                <c:pt idx="93">
                  <c:v>3.3672958299864741</c:v>
                </c:pt>
                <c:pt idx="94">
                  <c:v>3.912023005428146</c:v>
                </c:pt>
                <c:pt idx="95">
                  <c:v>2.6100697927420065</c:v>
                </c:pt>
                <c:pt idx="96">
                  <c:v>2.3978952727983707</c:v>
                </c:pt>
                <c:pt idx="97">
                  <c:v>3.912023005428146</c:v>
                </c:pt>
                <c:pt idx="98">
                  <c:v>3.1112906141882632</c:v>
                </c:pt>
                <c:pt idx="99">
                  <c:v>2.9755295662364718</c:v>
                </c:pt>
                <c:pt idx="100">
                  <c:v>3.4011973816621555</c:v>
                </c:pt>
                <c:pt idx="101">
                  <c:v>2.1916535322867641</c:v>
                </c:pt>
                <c:pt idx="102">
                  <c:v>2.7725887222397811</c:v>
                </c:pt>
                <c:pt idx="103">
                  <c:v>2.3978952727983707</c:v>
                </c:pt>
                <c:pt idx="104">
                  <c:v>2.3702437414678603</c:v>
                </c:pt>
                <c:pt idx="105">
                  <c:v>3.713572066704308</c:v>
                </c:pt>
                <c:pt idx="106">
                  <c:v>4.0943445622221004</c:v>
                </c:pt>
                <c:pt idx="107">
                  <c:v>2.0412203288596382</c:v>
                </c:pt>
                <c:pt idx="108">
                  <c:v>2.4069451083182885</c:v>
                </c:pt>
                <c:pt idx="109">
                  <c:v>2.7080502011022101</c:v>
                </c:pt>
                <c:pt idx="110">
                  <c:v>2.9755295662364718</c:v>
                </c:pt>
                <c:pt idx="111">
                  <c:v>2.6390573296152584</c:v>
                </c:pt>
                <c:pt idx="112">
                  <c:v>3.2958368660043291</c:v>
                </c:pt>
                <c:pt idx="113">
                  <c:v>3.1000922888782338</c:v>
                </c:pt>
                <c:pt idx="114">
                  <c:v>2.1041341542702074</c:v>
                </c:pt>
                <c:pt idx="115">
                  <c:v>2.6390573296152584</c:v>
                </c:pt>
                <c:pt idx="116">
                  <c:v>1.7047480922384253</c:v>
                </c:pt>
                <c:pt idx="117">
                  <c:v>1.791759469228055</c:v>
                </c:pt>
                <c:pt idx="118">
                  <c:v>2.0014800002101243</c:v>
                </c:pt>
                <c:pt idx="119">
                  <c:v>2.9444389791664403</c:v>
                </c:pt>
                <c:pt idx="120">
                  <c:v>2.5649493574615367</c:v>
                </c:pt>
                <c:pt idx="121">
                  <c:v>1.7227665977411035</c:v>
                </c:pt>
                <c:pt idx="122">
                  <c:v>1.9021075263969205</c:v>
                </c:pt>
                <c:pt idx="123">
                  <c:v>1.9169226121820611</c:v>
                </c:pt>
                <c:pt idx="124">
                  <c:v>1.7227665977411035</c:v>
                </c:pt>
                <c:pt idx="125">
                  <c:v>2.2332350148592526</c:v>
                </c:pt>
                <c:pt idx="126">
                  <c:v>1.7404661748405046</c:v>
                </c:pt>
                <c:pt idx="127">
                  <c:v>2.3025850929940459</c:v>
                </c:pt>
                <c:pt idx="128">
                  <c:v>1.8405496333974869</c:v>
                </c:pt>
                <c:pt idx="129">
                  <c:v>1.824549292051046</c:v>
                </c:pt>
                <c:pt idx="130">
                  <c:v>1.8082887711792655</c:v>
                </c:pt>
                <c:pt idx="131">
                  <c:v>1.7404661748405046</c:v>
                </c:pt>
                <c:pt idx="132">
                  <c:v>1.5260563034950492</c:v>
                </c:pt>
                <c:pt idx="133">
                  <c:v>1.3609765531356006</c:v>
                </c:pt>
                <c:pt idx="134">
                  <c:v>1.3862943611198906</c:v>
                </c:pt>
                <c:pt idx="135">
                  <c:v>1.7047480922384253</c:v>
                </c:pt>
                <c:pt idx="136">
                  <c:v>1.3862943611198906</c:v>
                </c:pt>
                <c:pt idx="137">
                  <c:v>2.0149030205422647</c:v>
                </c:pt>
                <c:pt idx="138">
                  <c:v>1.8082887711792655</c:v>
                </c:pt>
                <c:pt idx="139">
                  <c:v>1.589235205116581</c:v>
                </c:pt>
                <c:pt idx="140">
                  <c:v>1.8082887711792655</c:v>
                </c:pt>
                <c:pt idx="141">
                  <c:v>1.6863989535702288</c:v>
                </c:pt>
                <c:pt idx="142">
                  <c:v>1.6677068205580761</c:v>
                </c:pt>
                <c:pt idx="143">
                  <c:v>1.6677068205580761</c:v>
                </c:pt>
                <c:pt idx="144">
                  <c:v>1.410986973710262</c:v>
                </c:pt>
                <c:pt idx="145">
                  <c:v>1.7047480922384253</c:v>
                </c:pt>
                <c:pt idx="146">
                  <c:v>2.6946271807700692</c:v>
                </c:pt>
                <c:pt idx="147">
                  <c:v>1.4586150226995167</c:v>
                </c:pt>
                <c:pt idx="148">
                  <c:v>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3-456C-8755-49A358715599}"/>
            </c:ext>
          </c:extLst>
        </c:ser>
        <c:ser>
          <c:idx val="1"/>
          <c:order val="1"/>
          <c:tx>
            <c:v>Predicted LN of MR</c:v>
          </c:tx>
          <c:spPr>
            <a:ln w="19050">
              <a:noFill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4.443709519861466</c:v>
                </c:pt>
                <c:pt idx="1">
                  <c:v>4.5404183087583947</c:v>
                </c:pt>
                <c:pt idx="2">
                  <c:v>4.7872417115268364</c:v>
                </c:pt>
                <c:pt idx="3">
                  <c:v>5.0203215636856768</c:v>
                </c:pt>
                <c:pt idx="4">
                  <c:v>5.1466801918850766</c:v>
                </c:pt>
                <c:pt idx="5">
                  <c:v>5.1656427496434958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5.2843705604154119</c:v>
                </c:pt>
                <c:pt idx="9">
                  <c:v>5.3142399270918519</c:v>
                </c:pt>
                <c:pt idx="10">
                  <c:v>5.3705450005449178</c:v>
                </c:pt>
                <c:pt idx="11">
                  <c:v>5.3822448264833227</c:v>
                </c:pt>
                <c:pt idx="12">
                  <c:v>5.4020014778249186</c:v>
                </c:pt>
                <c:pt idx="13">
                  <c:v>5.4169888962655355</c:v>
                </c:pt>
                <c:pt idx="14">
                  <c:v>5.4813053678851515</c:v>
                </c:pt>
                <c:pt idx="15">
                  <c:v>5.5061848303097296</c:v>
                </c:pt>
                <c:pt idx="16">
                  <c:v>5.6196034464135947</c:v>
                </c:pt>
                <c:pt idx="17">
                  <c:v>5.6220299727839418</c:v>
                </c:pt>
                <c:pt idx="18">
                  <c:v>5.658854841301066</c:v>
                </c:pt>
                <c:pt idx="19">
                  <c:v>5.6602136555094082</c:v>
                </c:pt>
                <c:pt idx="20">
                  <c:v>5.733632496625086</c:v>
                </c:pt>
                <c:pt idx="21">
                  <c:v>5.8141603821258103</c:v>
                </c:pt>
                <c:pt idx="22">
                  <c:v>5.8349276892877544</c:v>
                </c:pt>
                <c:pt idx="23">
                  <c:v>5.8377887545039346</c:v>
                </c:pt>
                <c:pt idx="24">
                  <c:v>5.840961373700547</c:v>
                </c:pt>
                <c:pt idx="25">
                  <c:v>5.8427905097262451</c:v>
                </c:pt>
                <c:pt idx="26">
                  <c:v>5.8465832732878722</c:v>
                </c:pt>
                <c:pt idx="27">
                  <c:v>5.8546420303852456</c:v>
                </c:pt>
                <c:pt idx="28">
                  <c:v>5.8561601550770837</c:v>
                </c:pt>
                <c:pt idx="29">
                  <c:v>5.8876861126328075</c:v>
                </c:pt>
                <c:pt idx="30">
                  <c:v>5.8925001989553936</c:v>
                </c:pt>
                <c:pt idx="31">
                  <c:v>5.8977306243575258</c:v>
                </c:pt>
                <c:pt idx="32">
                  <c:v>5.917387343711666</c:v>
                </c:pt>
                <c:pt idx="33">
                  <c:v>6.043250220257212</c:v>
                </c:pt>
                <c:pt idx="34">
                  <c:v>6.0556592591499792</c:v>
                </c:pt>
                <c:pt idx="35">
                  <c:v>6.0982989760218089</c:v>
                </c:pt>
                <c:pt idx="36">
                  <c:v>6.1337016845284671</c:v>
                </c:pt>
                <c:pt idx="37">
                  <c:v>6.1387200813897351</c:v>
                </c:pt>
                <c:pt idx="38">
                  <c:v>6.1517534920373622</c:v>
                </c:pt>
                <c:pt idx="39">
                  <c:v>6.217763116115492</c:v>
                </c:pt>
                <c:pt idx="40">
                  <c:v>6.2226754694999507</c:v>
                </c:pt>
                <c:pt idx="41">
                  <c:v>6.3486843425881521</c:v>
                </c:pt>
                <c:pt idx="42">
                  <c:v>6.3678783908221428</c:v>
                </c:pt>
                <c:pt idx="43">
                  <c:v>6.3726198859985645</c:v>
                </c:pt>
                <c:pt idx="44">
                  <c:v>6.3989442911403529</c:v>
                </c:pt>
                <c:pt idx="45">
                  <c:v>6.4738289660519373</c:v>
                </c:pt>
                <c:pt idx="46">
                  <c:v>6.5290684119065778</c:v>
                </c:pt>
                <c:pt idx="47">
                  <c:v>6.5456944284812586</c:v>
                </c:pt>
                <c:pt idx="48">
                  <c:v>6.5755220450802234</c:v>
                </c:pt>
                <c:pt idx="49">
                  <c:v>6.5797510870517524</c:v>
                </c:pt>
                <c:pt idx="50">
                  <c:v>6.6002785792021763</c:v>
                </c:pt>
                <c:pt idx="51">
                  <c:v>6.6366156231496678</c:v>
                </c:pt>
                <c:pt idx="52">
                  <c:v>6.6629666541095505</c:v>
                </c:pt>
                <c:pt idx="53">
                  <c:v>6.6643324868095464</c:v>
                </c:pt>
                <c:pt idx="54">
                  <c:v>6.6757475567294557</c:v>
                </c:pt>
                <c:pt idx="55">
                  <c:v>6.7139641979448843</c:v>
                </c:pt>
                <c:pt idx="56">
                  <c:v>6.7177321410011439</c:v>
                </c:pt>
                <c:pt idx="57">
                  <c:v>6.7266529785929121</c:v>
                </c:pt>
                <c:pt idx="58">
                  <c:v>6.8202674248589412</c:v>
                </c:pt>
                <c:pt idx="59">
                  <c:v>6.8498507044806063</c:v>
                </c:pt>
                <c:pt idx="60">
                  <c:v>6.8533413309424152</c:v>
                </c:pt>
                <c:pt idx="61">
                  <c:v>6.8680888665196731</c:v>
                </c:pt>
                <c:pt idx="62">
                  <c:v>6.9108903594776097</c:v>
                </c:pt>
                <c:pt idx="63">
                  <c:v>6.972231298166502</c:v>
                </c:pt>
                <c:pt idx="64">
                  <c:v>6.9971114048982308</c:v>
                </c:pt>
                <c:pt idx="65">
                  <c:v>7.0383097449542085</c:v>
                </c:pt>
                <c:pt idx="66">
                  <c:v>7.0746416572756834</c:v>
                </c:pt>
                <c:pt idx="67">
                  <c:v>7.1082359563920017</c:v>
                </c:pt>
                <c:pt idx="68">
                  <c:v>7.1324416395538606</c:v>
                </c:pt>
                <c:pt idx="69">
                  <c:v>7.1493515272385642</c:v>
                </c:pt>
                <c:pt idx="70">
                  <c:v>7.218301464068392</c:v>
                </c:pt>
                <c:pt idx="71">
                  <c:v>7.2734950132839185</c:v>
                </c:pt>
                <c:pt idx="72">
                  <c:v>7.2816127540943585</c:v>
                </c:pt>
                <c:pt idx="73">
                  <c:v>7.2957825614452849</c:v>
                </c:pt>
                <c:pt idx="74">
                  <c:v>7.3448030299517715</c:v>
                </c:pt>
                <c:pt idx="75">
                  <c:v>7.354624612081496</c:v>
                </c:pt>
                <c:pt idx="76">
                  <c:v>7.3558902732067279</c:v>
                </c:pt>
                <c:pt idx="77">
                  <c:v>7.380174737760397</c:v>
                </c:pt>
                <c:pt idx="78">
                  <c:v>7.4222661040448648</c:v>
                </c:pt>
                <c:pt idx="79">
                  <c:v>7.4873081389571521</c:v>
                </c:pt>
                <c:pt idx="80">
                  <c:v>7.5482345365749079</c:v>
                </c:pt>
                <c:pt idx="81">
                  <c:v>7.593983579196288</c:v>
                </c:pt>
                <c:pt idx="82">
                  <c:v>7.6043016756552868</c:v>
                </c:pt>
                <c:pt idx="83">
                  <c:v>7.6616306054114824</c:v>
                </c:pt>
                <c:pt idx="84">
                  <c:v>7.7157879680849542</c:v>
                </c:pt>
                <c:pt idx="85">
                  <c:v>7.7549831369192264</c:v>
                </c:pt>
                <c:pt idx="86">
                  <c:v>7.7998557720550741</c:v>
                </c:pt>
                <c:pt idx="87">
                  <c:v>7.8778445644596946</c:v>
                </c:pt>
                <c:pt idx="88">
                  <c:v>7.8996987891822936</c:v>
                </c:pt>
                <c:pt idx="89">
                  <c:v>7.9042056347717811</c:v>
                </c:pt>
                <c:pt idx="90">
                  <c:v>7.9060388158534423</c:v>
                </c:pt>
                <c:pt idx="91">
                  <c:v>7.916916854260899</c:v>
                </c:pt>
                <c:pt idx="92">
                  <c:v>7.9436655812720662</c:v>
                </c:pt>
                <c:pt idx="93">
                  <c:v>7.9614782851390968</c:v>
                </c:pt>
                <c:pt idx="94">
                  <c:v>7.9990340765500232</c:v>
                </c:pt>
                <c:pt idx="95">
                  <c:v>8.0234442607391951</c:v>
                </c:pt>
                <c:pt idx="96">
                  <c:v>8.0901938776951017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8.2169201847850264</c:v>
                </c:pt>
                <c:pt idx="101">
                  <c:v>8.297433907005173</c:v>
                </c:pt>
                <c:pt idx="102">
                  <c:v>8.3281394240609004</c:v>
                </c:pt>
                <c:pt idx="103">
                  <c:v>8.3513558208016931</c:v>
                </c:pt>
                <c:pt idx="104">
                  <c:v>8.3722552767780805</c:v>
                </c:pt>
                <c:pt idx="105">
                  <c:v>8.3726690276435569</c:v>
                </c:pt>
                <c:pt idx="106">
                  <c:v>8.3801378828009465</c:v>
                </c:pt>
                <c:pt idx="107">
                  <c:v>8.3807982742444445</c:v>
                </c:pt>
                <c:pt idx="108">
                  <c:v>8.4629249499427548</c:v>
                </c:pt>
                <c:pt idx="109">
                  <c:v>8.6094879202237404</c:v>
                </c:pt>
                <c:pt idx="110">
                  <c:v>8.6308004093579953</c:v>
                </c:pt>
                <c:pt idx="111">
                  <c:v>8.8059147234426813</c:v>
                </c:pt>
                <c:pt idx="112">
                  <c:v>8.8356280132650831</c:v>
                </c:pt>
                <c:pt idx="113">
                  <c:v>8.9976259972462618</c:v>
                </c:pt>
                <c:pt idx="114">
                  <c:v>9.0666778321522017</c:v>
                </c:pt>
                <c:pt idx="115">
                  <c:v>9.1142280705583136</c:v>
                </c:pt>
                <c:pt idx="116">
                  <c:v>9.1732779679970768</c:v>
                </c:pt>
                <c:pt idx="117">
                  <c:v>9.2244602161368636</c:v>
                </c:pt>
                <c:pt idx="118">
                  <c:v>9.2521183893609127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9.7198795686495441</c:v>
                </c:pt>
                <c:pt idx="124">
                  <c:v>9.7302186961228525</c:v>
                </c:pt>
                <c:pt idx="125">
                  <c:v>9.7418793846396543</c:v>
                </c:pt>
                <c:pt idx="126">
                  <c:v>9.749203447141408</c:v>
                </c:pt>
                <c:pt idx="127">
                  <c:v>9.7810656489500065</c:v>
                </c:pt>
                <c:pt idx="128">
                  <c:v>9.8522453094770146</c:v>
                </c:pt>
                <c:pt idx="129">
                  <c:v>9.8542952075028136</c:v>
                </c:pt>
                <c:pt idx="130">
                  <c:v>9.8704471816619286</c:v>
                </c:pt>
                <c:pt idx="131">
                  <c:v>9.8793029483876147</c:v>
                </c:pt>
                <c:pt idx="132">
                  <c:v>10.063211955980682</c:v>
                </c:pt>
                <c:pt idx="133">
                  <c:v>10.108909397934667</c:v>
                </c:pt>
                <c:pt idx="134">
                  <c:v>10.132860858569602</c:v>
                </c:pt>
                <c:pt idx="135">
                  <c:v>10.149239986005956</c:v>
                </c:pt>
                <c:pt idx="136">
                  <c:v>10.166688390055706</c:v>
                </c:pt>
                <c:pt idx="137">
                  <c:v>10.166863612658025</c:v>
                </c:pt>
                <c:pt idx="138">
                  <c:v>10.174073312316498</c:v>
                </c:pt>
                <c:pt idx="139">
                  <c:v>10.182515283976999</c:v>
                </c:pt>
                <c:pt idx="140">
                  <c:v>10.187562125780287</c:v>
                </c:pt>
                <c:pt idx="141">
                  <c:v>10.275573041703538</c:v>
                </c:pt>
                <c:pt idx="142">
                  <c:v>10.295770489683992</c:v>
                </c:pt>
                <c:pt idx="143">
                  <c:v>10.403453422048818</c:v>
                </c:pt>
                <c:pt idx="144">
                  <c:v>10.42501777707764</c:v>
                </c:pt>
                <c:pt idx="145">
                  <c:v>10.612154673354102</c:v>
                </c:pt>
                <c:pt idx="146">
                  <c:v>10.617358014891185</c:v>
                </c:pt>
                <c:pt idx="147">
                  <c:v>10.61756662449425</c:v>
                </c:pt>
                <c:pt idx="148">
                  <c:v>10.643880848692937</c:v>
                </c:pt>
              </c:numCache>
            </c:numRef>
          </c:xVal>
          <c:yVal>
            <c:numRef>
              <c:f>'Child Mortality'!$N$25:$N$173</c:f>
              <c:numCache>
                <c:formatCode>General</c:formatCode>
                <c:ptCount val="149"/>
                <c:pt idx="0">
                  <c:v>5.2475515629439684</c:v>
                </c:pt>
                <c:pt idx="1">
                  <c:v>5.1888701511456858</c:v>
                </c:pt>
                <c:pt idx="2">
                  <c:v>5.0391014909803165</c:v>
                </c:pt>
                <c:pt idx="3">
                  <c:v>4.8976722068126364</c:v>
                </c:pt>
                <c:pt idx="4">
                  <c:v>4.8209997266770621</c:v>
                </c:pt>
                <c:pt idx="5">
                  <c:v>4.8094935370818597</c:v>
                </c:pt>
                <c:pt idx="6">
                  <c:v>4.794066991504236</c:v>
                </c:pt>
                <c:pt idx="7">
                  <c:v>4.7399793363354608</c:v>
                </c:pt>
                <c:pt idx="8">
                  <c:v>4.7374513200788009</c:v>
                </c:pt>
                <c:pt idx="9">
                  <c:v>4.7193270458935235</c:v>
                </c:pt>
                <c:pt idx="10">
                  <c:v>4.6851619897562431</c:v>
                </c:pt>
                <c:pt idx="11">
                  <c:v>4.6780627145849705</c:v>
                </c:pt>
                <c:pt idx="12">
                  <c:v>4.6660746811667577</c:v>
                </c:pt>
                <c:pt idx="13">
                  <c:v>4.656980545221737</c:v>
                </c:pt>
                <c:pt idx="14">
                  <c:v>4.617954295388893</c:v>
                </c:pt>
                <c:pt idx="15">
                  <c:v>4.6028578186724634</c:v>
                </c:pt>
                <c:pt idx="16">
                  <c:v>4.534037139672173</c:v>
                </c:pt>
                <c:pt idx="17">
                  <c:v>4.5325647606381487</c:v>
                </c:pt>
                <c:pt idx="18">
                  <c:v>4.5102199944745056</c:v>
                </c:pt>
                <c:pt idx="19">
                  <c:v>4.5093954868260635</c:v>
                </c:pt>
                <c:pt idx="20">
                  <c:v>4.4648460586054952</c:v>
                </c:pt>
                <c:pt idx="21">
                  <c:v>4.4159829711424781</c:v>
                </c:pt>
                <c:pt idx="22">
                  <c:v>4.4033816872528586</c:v>
                </c:pt>
                <c:pt idx="23">
                  <c:v>4.4016456367030852</c:v>
                </c:pt>
                <c:pt idx="24">
                  <c:v>4.3997205399701098</c:v>
                </c:pt>
                <c:pt idx="25">
                  <c:v>4.3986106482468923</c:v>
                </c:pt>
                <c:pt idx="26">
                  <c:v>4.3963092574120779</c:v>
                </c:pt>
                <c:pt idx="27">
                  <c:v>4.391419327042696</c:v>
                </c:pt>
                <c:pt idx="28">
                  <c:v>4.3904981522330528</c:v>
                </c:pt>
                <c:pt idx="29">
                  <c:v>4.3713686840764989</c:v>
                </c:pt>
                <c:pt idx="30">
                  <c:v>4.3684475702341032</c:v>
                </c:pt>
                <c:pt idx="31">
                  <c:v>4.3652738282153738</c:v>
                </c:pt>
                <c:pt idx="32">
                  <c:v>4.3533464319964734</c:v>
                </c:pt>
                <c:pt idx="33">
                  <c:v>4.276974766370949</c:v>
                </c:pt>
                <c:pt idx="34">
                  <c:v>4.2694451516421008</c:v>
                </c:pt>
                <c:pt idx="35">
                  <c:v>4.2435720245638073</c:v>
                </c:pt>
                <c:pt idx="36">
                  <c:v>4.2220902033110566</c:v>
                </c:pt>
                <c:pt idx="37">
                  <c:v>4.2190451169632475</c:v>
                </c:pt>
                <c:pt idx="38">
                  <c:v>4.211136643017154</c:v>
                </c:pt>
                <c:pt idx="39">
                  <c:v>4.1710830142067774</c:v>
                </c:pt>
                <c:pt idx="40">
                  <c:v>4.1681022734164106</c:v>
                </c:pt>
                <c:pt idx="41">
                  <c:v>4.0916420193250556</c:v>
                </c:pt>
                <c:pt idx="42">
                  <c:v>4.0799953648550531</c:v>
                </c:pt>
                <c:pt idx="43">
                  <c:v>4.0771182982082594</c:v>
                </c:pt>
                <c:pt idx="44">
                  <c:v>4.0611450523834511</c:v>
                </c:pt>
                <c:pt idx="45">
                  <c:v>4.0157061786679424</c:v>
                </c:pt>
                <c:pt idx="46">
                  <c:v>3.9821877290349947</c:v>
                </c:pt>
                <c:pt idx="47">
                  <c:v>3.9720993168408998</c:v>
                </c:pt>
                <c:pt idx="48">
                  <c:v>3.9540003759631408</c:v>
                </c:pt>
                <c:pt idx="49">
                  <c:v>3.9514342580717461</c:v>
                </c:pt>
                <c:pt idx="50">
                  <c:v>3.9389784902578313</c:v>
                </c:pt>
                <c:pt idx="51">
                  <c:v>3.9169297285709526</c:v>
                </c:pt>
                <c:pt idx="52">
                  <c:v>3.9009403266075564</c:v>
                </c:pt>
                <c:pt idx="53">
                  <c:v>3.9001115602458825</c:v>
                </c:pt>
                <c:pt idx="54">
                  <c:v>3.8931850706649787</c:v>
                </c:pt>
                <c:pt idx="55">
                  <c:v>3.8699957981460145</c:v>
                </c:pt>
                <c:pt idx="56">
                  <c:v>3.8677094680136781</c:v>
                </c:pt>
                <c:pt idx="57">
                  <c:v>3.8622964404049247</c:v>
                </c:pt>
                <c:pt idx="58">
                  <c:v>3.8054926283185182</c:v>
                </c:pt>
                <c:pt idx="59">
                  <c:v>3.7875419473760346</c:v>
                </c:pt>
                <c:pt idx="60">
                  <c:v>3.7854238887055072</c:v>
                </c:pt>
                <c:pt idx="61">
                  <c:v>3.7764753100076467</c:v>
                </c:pt>
                <c:pt idx="62">
                  <c:v>3.7505040196782549</c:v>
                </c:pt>
                <c:pt idx="63">
                  <c:v>3.7132832776510485</c:v>
                </c:pt>
                <c:pt idx="64">
                  <c:v>3.6981864099789092</c:v>
                </c:pt>
                <c:pt idx="65">
                  <c:v>3.6731878882746702</c:v>
                </c:pt>
                <c:pt idx="66">
                  <c:v>3.6511422403798557</c:v>
                </c:pt>
                <c:pt idx="67">
                  <c:v>3.6307577342454609</c:v>
                </c:pt>
                <c:pt idx="68">
                  <c:v>3.6160700964652612</c:v>
                </c:pt>
                <c:pt idx="69">
                  <c:v>3.6058094356297055</c:v>
                </c:pt>
                <c:pt idx="70">
                  <c:v>3.5639716700788506</c:v>
                </c:pt>
                <c:pt idx="71">
                  <c:v>3.5304810698235105</c:v>
                </c:pt>
                <c:pt idx="72">
                  <c:v>3.5255553490405021</c:v>
                </c:pt>
                <c:pt idx="73">
                  <c:v>3.5169573269812222</c:v>
                </c:pt>
                <c:pt idx="74">
                  <c:v>3.4872124575460379</c:v>
                </c:pt>
                <c:pt idx="75">
                  <c:v>3.481252871948505</c:v>
                </c:pt>
                <c:pt idx="76">
                  <c:v>3.4804848881640531</c:v>
                </c:pt>
                <c:pt idx="77">
                  <c:v>3.4657494470420112</c:v>
                </c:pt>
                <c:pt idx="78">
                  <c:v>3.4402090507009531</c:v>
                </c:pt>
                <c:pt idx="79">
                  <c:v>3.4007425401756883</c:v>
                </c:pt>
                <c:pt idx="80">
                  <c:v>3.3637733353208539</c:v>
                </c:pt>
                <c:pt idx="81">
                  <c:v>3.3360135170037859</c:v>
                </c:pt>
                <c:pt idx="82">
                  <c:v>3.3297526541164402</c:v>
                </c:pt>
                <c:pt idx="83">
                  <c:v>3.2949663376569962</c:v>
                </c:pt>
                <c:pt idx="84">
                  <c:v>3.2621044795239351</c:v>
                </c:pt>
                <c:pt idx="85">
                  <c:v>3.2383214514341248</c:v>
                </c:pt>
                <c:pt idx="86">
                  <c:v>3.2110934237552007</c:v>
                </c:pt>
                <c:pt idx="87">
                  <c:v>3.163771019091195</c:v>
                </c:pt>
                <c:pt idx="88">
                  <c:v>3.1505102102742644</c:v>
                </c:pt>
                <c:pt idx="89">
                  <c:v>3.1477755254026567</c:v>
                </c:pt>
                <c:pt idx="90">
                  <c:v>3.1466631792014397</c:v>
                </c:pt>
                <c:pt idx="91">
                  <c:v>3.1400625521164924</c:v>
                </c:pt>
                <c:pt idx="92">
                  <c:v>3.1238318342807521</c:v>
                </c:pt>
                <c:pt idx="93">
                  <c:v>3.1130233584143436</c:v>
                </c:pt>
                <c:pt idx="94">
                  <c:v>3.0902350794344065</c:v>
                </c:pt>
                <c:pt idx="95">
                  <c:v>3.0754233535632096</c:v>
                </c:pt>
                <c:pt idx="96">
                  <c:v>3.0349207084091914</c:v>
                </c:pt>
                <c:pt idx="97">
                  <c:v>3.0315061126196872</c:v>
                </c:pt>
                <c:pt idx="98">
                  <c:v>3.0037721718159611</c:v>
                </c:pt>
                <c:pt idx="99">
                  <c:v>2.990782312988217</c:v>
                </c:pt>
                <c:pt idx="100">
                  <c:v>2.9580251263546442</c:v>
                </c:pt>
                <c:pt idx="101">
                  <c:v>2.9091706329533409</c:v>
                </c:pt>
                <c:pt idx="102">
                  <c:v>2.8905389955253646</c:v>
                </c:pt>
                <c:pt idx="103">
                  <c:v>2.8764516415924062</c:v>
                </c:pt>
                <c:pt idx="104">
                  <c:v>2.8637701718263271</c:v>
                </c:pt>
                <c:pt idx="105">
                  <c:v>2.8635191141386462</c:v>
                </c:pt>
                <c:pt idx="106">
                  <c:v>2.8589871272308205</c:v>
                </c:pt>
                <c:pt idx="107">
                  <c:v>2.85858641181823</c:v>
                </c:pt>
                <c:pt idx="108">
                  <c:v>2.8087532029522499</c:v>
                </c:pt>
                <c:pt idx="109">
                  <c:v>2.71982103751479</c:v>
                </c:pt>
                <c:pt idx="110">
                  <c:v>2.706888945555014</c:v>
                </c:pt>
                <c:pt idx="111">
                  <c:v>2.6006322620230815</c:v>
                </c:pt>
                <c:pt idx="112">
                  <c:v>2.5826026928821788</c:v>
                </c:pt>
                <c:pt idx="113">
                  <c:v>2.4843047975520767</c:v>
                </c:pt>
                <c:pt idx="114">
                  <c:v>2.4424052018094269</c:v>
                </c:pt>
                <c:pt idx="115">
                  <c:v>2.4135524454793948</c:v>
                </c:pt>
                <c:pt idx="116">
                  <c:v>2.377721872190512</c:v>
                </c:pt>
                <c:pt idx="117">
                  <c:v>2.3466652679861744</c:v>
                </c:pt>
                <c:pt idx="118">
                  <c:v>2.3298827121185948</c:v>
                </c:pt>
                <c:pt idx="119">
                  <c:v>2.224741916573536</c:v>
                </c:pt>
                <c:pt idx="120">
                  <c:v>2.1558676124479339</c:v>
                </c:pt>
                <c:pt idx="121">
                  <c:v>2.1468827158882409</c:v>
                </c:pt>
                <c:pt idx="122">
                  <c:v>2.0690465224189447</c:v>
                </c:pt>
                <c:pt idx="123">
                  <c:v>2.0460523933009158</c:v>
                </c:pt>
                <c:pt idx="124">
                  <c:v>2.0397787691162224</c:v>
                </c:pt>
                <c:pt idx="125">
                  <c:v>2.0327032419329054</c:v>
                </c:pt>
                <c:pt idx="126">
                  <c:v>2.0282591129907068</c:v>
                </c:pt>
                <c:pt idx="127">
                  <c:v>2.0089256169718173</c:v>
                </c:pt>
                <c:pt idx="128">
                  <c:v>1.9657348892345574</c:v>
                </c:pt>
                <c:pt idx="129">
                  <c:v>1.9644910425111268</c:v>
                </c:pt>
                <c:pt idx="130">
                  <c:v>1.9546902719938117</c:v>
                </c:pt>
                <c:pt idx="131">
                  <c:v>1.9493167283898964</c:v>
                </c:pt>
                <c:pt idx="132">
                  <c:v>1.8377235595468404</c:v>
                </c:pt>
                <c:pt idx="133">
                  <c:v>1.8099950517243713</c:v>
                </c:pt>
                <c:pt idx="134">
                  <c:v>1.7954616722795418</c:v>
                </c:pt>
                <c:pt idx="135">
                  <c:v>1.7855230686329424</c:v>
                </c:pt>
                <c:pt idx="136">
                  <c:v>1.7749356443156197</c:v>
                </c:pt>
                <c:pt idx="137">
                  <c:v>1.7748293219244458</c:v>
                </c:pt>
                <c:pt idx="138">
                  <c:v>1.7704545866038357</c:v>
                </c:pt>
                <c:pt idx="139">
                  <c:v>1.7653321275073077</c:v>
                </c:pt>
                <c:pt idx="140">
                  <c:v>1.7622697812043748</c:v>
                </c:pt>
                <c:pt idx="141">
                  <c:v>1.7088661054997729</c:v>
                </c:pt>
                <c:pt idx="142">
                  <c:v>1.6966106034328554</c:v>
                </c:pt>
                <c:pt idx="143">
                  <c:v>1.6312702494710063</c:v>
                </c:pt>
                <c:pt idx="144">
                  <c:v>1.6181853291442785</c:v>
                </c:pt>
                <c:pt idx="145">
                  <c:v>1.5046335268902382</c:v>
                </c:pt>
                <c:pt idx="146">
                  <c:v>1.5014762189459718</c:v>
                </c:pt>
                <c:pt idx="147">
                  <c:v>1.5013496378341395</c:v>
                </c:pt>
                <c:pt idx="148">
                  <c:v>1.4853825696496612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3-456C-8755-49A358715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642608"/>
        <c:axId val="1123891231"/>
      </c:scatterChart>
      <c:valAx>
        <c:axId val="1151642608"/>
        <c:scaling>
          <c:orientation val="minMax"/>
          <c:max val="11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23891231"/>
        <c:crosses val="autoZero"/>
        <c:crossBetween val="midCat"/>
      </c:valAx>
      <c:valAx>
        <c:axId val="1123891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16426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'Child Mortality'!$R$25:$R$173</c:f>
              <c:numCache>
                <c:formatCode>General</c:formatCode>
                <c:ptCount val="149"/>
                <c:pt idx="0">
                  <c:v>0.33557046979865773</c:v>
                </c:pt>
                <c:pt idx="1">
                  <c:v>1.0067114093959733</c:v>
                </c:pt>
                <c:pt idx="2">
                  <c:v>1.6778523489932886</c:v>
                </c:pt>
                <c:pt idx="3">
                  <c:v>2.3489932885906044</c:v>
                </c:pt>
                <c:pt idx="4">
                  <c:v>3.0201342281879198</c:v>
                </c:pt>
                <c:pt idx="5">
                  <c:v>3.6912751677852351</c:v>
                </c:pt>
                <c:pt idx="6">
                  <c:v>4.3624161073825505</c:v>
                </c:pt>
                <c:pt idx="7">
                  <c:v>5.0335570469798654</c:v>
                </c:pt>
                <c:pt idx="8">
                  <c:v>5.7046979865771812</c:v>
                </c:pt>
                <c:pt idx="9">
                  <c:v>6.375838926174497</c:v>
                </c:pt>
                <c:pt idx="10">
                  <c:v>7.0469798657718119</c:v>
                </c:pt>
                <c:pt idx="11">
                  <c:v>7.7181208053691277</c:v>
                </c:pt>
                <c:pt idx="12">
                  <c:v>8.3892617449664435</c:v>
                </c:pt>
                <c:pt idx="13">
                  <c:v>9.0604026845637584</c:v>
                </c:pt>
                <c:pt idx="14">
                  <c:v>9.7315436241610733</c:v>
                </c:pt>
                <c:pt idx="15">
                  <c:v>10.40268456375839</c:v>
                </c:pt>
                <c:pt idx="16">
                  <c:v>11.073825503355705</c:v>
                </c:pt>
                <c:pt idx="17">
                  <c:v>11.74496644295302</c:v>
                </c:pt>
                <c:pt idx="18">
                  <c:v>12.416107382550337</c:v>
                </c:pt>
                <c:pt idx="19">
                  <c:v>13.087248322147651</c:v>
                </c:pt>
                <c:pt idx="20">
                  <c:v>13.758389261744966</c:v>
                </c:pt>
                <c:pt idx="21">
                  <c:v>14.429530201342283</c:v>
                </c:pt>
                <c:pt idx="22">
                  <c:v>15.100671140939598</c:v>
                </c:pt>
                <c:pt idx="23">
                  <c:v>15.771812080536913</c:v>
                </c:pt>
                <c:pt idx="24">
                  <c:v>16.44295302013423</c:v>
                </c:pt>
                <c:pt idx="25">
                  <c:v>17.114093959731544</c:v>
                </c:pt>
                <c:pt idx="26">
                  <c:v>17.785234899328859</c:v>
                </c:pt>
                <c:pt idx="27">
                  <c:v>18.456375838926174</c:v>
                </c:pt>
                <c:pt idx="28">
                  <c:v>19.127516778523489</c:v>
                </c:pt>
                <c:pt idx="29">
                  <c:v>19.798657718120808</c:v>
                </c:pt>
                <c:pt idx="30">
                  <c:v>20.469798657718123</c:v>
                </c:pt>
                <c:pt idx="31">
                  <c:v>21.140939597315437</c:v>
                </c:pt>
                <c:pt idx="32">
                  <c:v>21.812080536912752</c:v>
                </c:pt>
                <c:pt idx="33">
                  <c:v>22.483221476510067</c:v>
                </c:pt>
                <c:pt idx="34">
                  <c:v>23.154362416107382</c:v>
                </c:pt>
                <c:pt idx="35">
                  <c:v>23.825503355704697</c:v>
                </c:pt>
                <c:pt idx="36">
                  <c:v>24.496644295302016</c:v>
                </c:pt>
                <c:pt idx="37">
                  <c:v>25.167785234899331</c:v>
                </c:pt>
                <c:pt idx="38">
                  <c:v>25.838926174496645</c:v>
                </c:pt>
                <c:pt idx="39">
                  <c:v>26.51006711409396</c:v>
                </c:pt>
                <c:pt idx="40">
                  <c:v>27.181208053691275</c:v>
                </c:pt>
                <c:pt idx="41">
                  <c:v>27.85234899328859</c:v>
                </c:pt>
                <c:pt idx="42">
                  <c:v>28.523489932885909</c:v>
                </c:pt>
                <c:pt idx="43">
                  <c:v>29.194630872483224</c:v>
                </c:pt>
                <c:pt idx="44">
                  <c:v>29.865771812080538</c:v>
                </c:pt>
                <c:pt idx="45">
                  <c:v>30.536912751677853</c:v>
                </c:pt>
                <c:pt idx="46">
                  <c:v>31.208053691275168</c:v>
                </c:pt>
                <c:pt idx="47">
                  <c:v>31.879194630872483</c:v>
                </c:pt>
                <c:pt idx="48">
                  <c:v>32.550335570469805</c:v>
                </c:pt>
                <c:pt idx="49">
                  <c:v>33.22147651006712</c:v>
                </c:pt>
                <c:pt idx="50">
                  <c:v>33.892617449664435</c:v>
                </c:pt>
                <c:pt idx="51">
                  <c:v>34.56375838926175</c:v>
                </c:pt>
                <c:pt idx="52">
                  <c:v>35.234899328859065</c:v>
                </c:pt>
                <c:pt idx="53">
                  <c:v>35.90604026845638</c:v>
                </c:pt>
                <c:pt idx="54">
                  <c:v>36.577181208053695</c:v>
                </c:pt>
                <c:pt idx="55">
                  <c:v>37.24832214765101</c:v>
                </c:pt>
                <c:pt idx="56">
                  <c:v>37.919463087248324</c:v>
                </c:pt>
                <c:pt idx="57">
                  <c:v>38.590604026845639</c:v>
                </c:pt>
                <c:pt idx="58">
                  <c:v>39.261744966442961</c:v>
                </c:pt>
                <c:pt idx="59">
                  <c:v>39.932885906040276</c:v>
                </c:pt>
                <c:pt idx="60">
                  <c:v>40.604026845637591</c:v>
                </c:pt>
                <c:pt idx="61">
                  <c:v>41.275167785234906</c:v>
                </c:pt>
                <c:pt idx="62">
                  <c:v>41.946308724832221</c:v>
                </c:pt>
                <c:pt idx="63">
                  <c:v>42.617449664429536</c:v>
                </c:pt>
                <c:pt idx="64">
                  <c:v>43.288590604026851</c:v>
                </c:pt>
                <c:pt idx="65">
                  <c:v>43.959731543624166</c:v>
                </c:pt>
                <c:pt idx="66">
                  <c:v>44.630872483221481</c:v>
                </c:pt>
                <c:pt idx="67">
                  <c:v>45.302013422818796</c:v>
                </c:pt>
                <c:pt idx="68">
                  <c:v>45.973154362416111</c:v>
                </c:pt>
                <c:pt idx="69">
                  <c:v>46.644295302013425</c:v>
                </c:pt>
                <c:pt idx="70">
                  <c:v>47.31543624161074</c:v>
                </c:pt>
                <c:pt idx="71">
                  <c:v>47.986577181208062</c:v>
                </c:pt>
                <c:pt idx="72">
                  <c:v>48.657718120805377</c:v>
                </c:pt>
                <c:pt idx="73">
                  <c:v>49.328859060402692</c:v>
                </c:pt>
                <c:pt idx="74">
                  <c:v>50.000000000000007</c:v>
                </c:pt>
                <c:pt idx="75">
                  <c:v>50.671140939597322</c:v>
                </c:pt>
                <c:pt idx="76">
                  <c:v>51.342281879194637</c:v>
                </c:pt>
                <c:pt idx="77">
                  <c:v>52.013422818791952</c:v>
                </c:pt>
                <c:pt idx="78">
                  <c:v>52.684563758389267</c:v>
                </c:pt>
                <c:pt idx="79">
                  <c:v>53.355704697986582</c:v>
                </c:pt>
                <c:pt idx="80">
                  <c:v>54.026845637583897</c:v>
                </c:pt>
                <c:pt idx="81">
                  <c:v>54.697986577181211</c:v>
                </c:pt>
                <c:pt idx="82">
                  <c:v>55.369127516778526</c:v>
                </c:pt>
                <c:pt idx="83">
                  <c:v>56.040268456375841</c:v>
                </c:pt>
                <c:pt idx="84">
                  <c:v>56.711409395973163</c:v>
                </c:pt>
                <c:pt idx="85">
                  <c:v>57.382550335570478</c:v>
                </c:pt>
                <c:pt idx="86">
                  <c:v>58.053691275167793</c:v>
                </c:pt>
                <c:pt idx="87">
                  <c:v>58.724832214765108</c:v>
                </c:pt>
                <c:pt idx="88">
                  <c:v>59.395973154362423</c:v>
                </c:pt>
                <c:pt idx="89">
                  <c:v>60.067114093959738</c:v>
                </c:pt>
                <c:pt idx="90">
                  <c:v>60.738255033557053</c:v>
                </c:pt>
                <c:pt idx="91">
                  <c:v>61.409395973154368</c:v>
                </c:pt>
                <c:pt idx="92">
                  <c:v>62.080536912751683</c:v>
                </c:pt>
                <c:pt idx="93">
                  <c:v>62.751677852348998</c:v>
                </c:pt>
                <c:pt idx="94">
                  <c:v>63.422818791946312</c:v>
                </c:pt>
                <c:pt idx="95">
                  <c:v>64.09395973154362</c:v>
                </c:pt>
                <c:pt idx="96">
                  <c:v>64.765100671140942</c:v>
                </c:pt>
                <c:pt idx="97">
                  <c:v>65.43624161073825</c:v>
                </c:pt>
                <c:pt idx="98">
                  <c:v>66.107382550335572</c:v>
                </c:pt>
                <c:pt idx="99">
                  <c:v>66.77852348993288</c:v>
                </c:pt>
                <c:pt idx="100">
                  <c:v>67.449664429530202</c:v>
                </c:pt>
                <c:pt idx="101">
                  <c:v>68.12080536912751</c:v>
                </c:pt>
                <c:pt idx="102">
                  <c:v>68.791946308724832</c:v>
                </c:pt>
                <c:pt idx="103">
                  <c:v>69.463087248322154</c:v>
                </c:pt>
                <c:pt idx="104">
                  <c:v>70.134228187919462</c:v>
                </c:pt>
                <c:pt idx="105">
                  <c:v>70.805369127516784</c:v>
                </c:pt>
                <c:pt idx="106">
                  <c:v>71.476510067114091</c:v>
                </c:pt>
                <c:pt idx="107">
                  <c:v>72.147651006711413</c:v>
                </c:pt>
                <c:pt idx="108">
                  <c:v>72.818791946308721</c:v>
                </c:pt>
                <c:pt idx="109">
                  <c:v>73.489932885906043</c:v>
                </c:pt>
                <c:pt idx="110">
                  <c:v>74.161073825503351</c:v>
                </c:pt>
                <c:pt idx="111">
                  <c:v>74.832214765100673</c:v>
                </c:pt>
                <c:pt idx="112">
                  <c:v>75.503355704697981</c:v>
                </c:pt>
                <c:pt idx="113">
                  <c:v>76.174496644295303</c:v>
                </c:pt>
                <c:pt idx="114">
                  <c:v>76.845637583892611</c:v>
                </c:pt>
                <c:pt idx="115">
                  <c:v>77.516778523489933</c:v>
                </c:pt>
                <c:pt idx="116">
                  <c:v>78.187919463087255</c:v>
                </c:pt>
                <c:pt idx="117">
                  <c:v>78.859060402684563</c:v>
                </c:pt>
                <c:pt idx="118">
                  <c:v>79.530201342281885</c:v>
                </c:pt>
                <c:pt idx="119">
                  <c:v>80.201342281879192</c:v>
                </c:pt>
                <c:pt idx="120">
                  <c:v>80.872483221476514</c:v>
                </c:pt>
                <c:pt idx="121">
                  <c:v>81.543624161073822</c:v>
                </c:pt>
                <c:pt idx="122">
                  <c:v>82.214765100671144</c:v>
                </c:pt>
                <c:pt idx="123">
                  <c:v>82.885906040268452</c:v>
                </c:pt>
                <c:pt idx="124">
                  <c:v>83.557046979865774</c:v>
                </c:pt>
                <c:pt idx="125">
                  <c:v>84.228187919463082</c:v>
                </c:pt>
                <c:pt idx="126">
                  <c:v>84.899328859060404</c:v>
                </c:pt>
                <c:pt idx="127">
                  <c:v>85.570469798657712</c:v>
                </c:pt>
                <c:pt idx="128">
                  <c:v>86.241610738255034</c:v>
                </c:pt>
                <c:pt idx="129">
                  <c:v>86.912751677852356</c:v>
                </c:pt>
                <c:pt idx="130">
                  <c:v>87.583892617449663</c:v>
                </c:pt>
                <c:pt idx="131">
                  <c:v>88.255033557046985</c:v>
                </c:pt>
                <c:pt idx="132">
                  <c:v>88.926174496644293</c:v>
                </c:pt>
                <c:pt idx="133">
                  <c:v>89.597315436241615</c:v>
                </c:pt>
                <c:pt idx="134">
                  <c:v>90.268456375838923</c:v>
                </c:pt>
                <c:pt idx="135">
                  <c:v>90.939597315436245</c:v>
                </c:pt>
                <c:pt idx="136">
                  <c:v>91.610738255033553</c:v>
                </c:pt>
                <c:pt idx="137">
                  <c:v>92.281879194630875</c:v>
                </c:pt>
                <c:pt idx="138">
                  <c:v>92.953020134228183</c:v>
                </c:pt>
                <c:pt idx="139">
                  <c:v>93.624161073825505</c:v>
                </c:pt>
                <c:pt idx="140">
                  <c:v>94.295302013422813</c:v>
                </c:pt>
                <c:pt idx="141">
                  <c:v>94.966442953020135</c:v>
                </c:pt>
                <c:pt idx="142">
                  <c:v>95.637583892617457</c:v>
                </c:pt>
                <c:pt idx="143">
                  <c:v>96.308724832214764</c:v>
                </c:pt>
                <c:pt idx="144">
                  <c:v>96.979865771812086</c:v>
                </c:pt>
                <c:pt idx="145">
                  <c:v>97.651006711409394</c:v>
                </c:pt>
                <c:pt idx="146">
                  <c:v>98.322147651006716</c:v>
                </c:pt>
                <c:pt idx="147">
                  <c:v>98.993288590604024</c:v>
                </c:pt>
                <c:pt idx="148">
                  <c:v>99.664429530201346</c:v>
                </c:pt>
              </c:numCache>
            </c:numRef>
          </c:xVal>
          <c:yVal>
            <c:numRef>
              <c:f>'Child Mortality'!$S$25:$S$173</c:f>
              <c:numCache>
                <c:formatCode>General</c:formatCode>
                <c:ptCount val="149"/>
                <c:pt idx="0">
                  <c:v>1.3609765531356006</c:v>
                </c:pt>
                <c:pt idx="1">
                  <c:v>1.3862943611198906</c:v>
                </c:pt>
                <c:pt idx="2">
                  <c:v>1.3862943611198906</c:v>
                </c:pt>
                <c:pt idx="3">
                  <c:v>1.410986973710262</c:v>
                </c:pt>
                <c:pt idx="4">
                  <c:v>1.4586150226995167</c:v>
                </c:pt>
                <c:pt idx="5">
                  <c:v>1.5260563034950492</c:v>
                </c:pt>
                <c:pt idx="6">
                  <c:v>1.589235205116581</c:v>
                </c:pt>
                <c:pt idx="7">
                  <c:v>1.6094379124341003</c:v>
                </c:pt>
                <c:pt idx="8">
                  <c:v>1.6677068205580761</c:v>
                </c:pt>
                <c:pt idx="9">
                  <c:v>1.6677068205580761</c:v>
                </c:pt>
                <c:pt idx="10">
                  <c:v>1.6863989535702288</c:v>
                </c:pt>
                <c:pt idx="11">
                  <c:v>1.7047480922384253</c:v>
                </c:pt>
                <c:pt idx="12">
                  <c:v>1.7047480922384253</c:v>
                </c:pt>
                <c:pt idx="13">
                  <c:v>1.7047480922384253</c:v>
                </c:pt>
                <c:pt idx="14">
                  <c:v>1.7227665977411035</c:v>
                </c:pt>
                <c:pt idx="15">
                  <c:v>1.7227665977411035</c:v>
                </c:pt>
                <c:pt idx="16">
                  <c:v>1.7404661748405046</c:v>
                </c:pt>
                <c:pt idx="17">
                  <c:v>1.7404661748405046</c:v>
                </c:pt>
                <c:pt idx="18">
                  <c:v>1.791759469228055</c:v>
                </c:pt>
                <c:pt idx="19">
                  <c:v>1.8082887711792655</c:v>
                </c:pt>
                <c:pt idx="20">
                  <c:v>1.8082887711792655</c:v>
                </c:pt>
                <c:pt idx="21">
                  <c:v>1.8082887711792655</c:v>
                </c:pt>
                <c:pt idx="22">
                  <c:v>1.824549292051046</c:v>
                </c:pt>
                <c:pt idx="23">
                  <c:v>1.8405496333974869</c:v>
                </c:pt>
                <c:pt idx="24">
                  <c:v>1.9021075263969205</c:v>
                </c:pt>
                <c:pt idx="25">
                  <c:v>1.9169226121820611</c:v>
                </c:pt>
                <c:pt idx="26">
                  <c:v>2.0014800002101243</c:v>
                </c:pt>
                <c:pt idx="27">
                  <c:v>2.0149030205422647</c:v>
                </c:pt>
                <c:pt idx="28">
                  <c:v>2.0412203288596382</c:v>
                </c:pt>
                <c:pt idx="29">
                  <c:v>2.1041341542702074</c:v>
                </c:pt>
                <c:pt idx="30">
                  <c:v>2.1916535322867641</c:v>
                </c:pt>
                <c:pt idx="31">
                  <c:v>2.2332350148592526</c:v>
                </c:pt>
                <c:pt idx="32">
                  <c:v>2.3025850929940459</c:v>
                </c:pt>
                <c:pt idx="33">
                  <c:v>2.3702437414678603</c:v>
                </c:pt>
                <c:pt idx="34">
                  <c:v>2.3978952727983707</c:v>
                </c:pt>
                <c:pt idx="35">
                  <c:v>2.3978952727983707</c:v>
                </c:pt>
                <c:pt idx="36">
                  <c:v>2.4069451083182885</c:v>
                </c:pt>
                <c:pt idx="37">
                  <c:v>2.5176964726109912</c:v>
                </c:pt>
                <c:pt idx="38">
                  <c:v>2.5649493574615367</c:v>
                </c:pt>
                <c:pt idx="39">
                  <c:v>2.5877640352277083</c:v>
                </c:pt>
                <c:pt idx="40">
                  <c:v>2.6100697927420065</c:v>
                </c:pt>
                <c:pt idx="41">
                  <c:v>2.6390573296152584</c:v>
                </c:pt>
                <c:pt idx="42">
                  <c:v>2.6390573296152584</c:v>
                </c:pt>
                <c:pt idx="43">
                  <c:v>2.6946271807700692</c:v>
                </c:pt>
                <c:pt idx="44">
                  <c:v>2.6946271807700692</c:v>
                </c:pt>
                <c:pt idx="45">
                  <c:v>2.7080502011022101</c:v>
                </c:pt>
                <c:pt idx="46">
                  <c:v>2.7725887222397811</c:v>
                </c:pt>
                <c:pt idx="47">
                  <c:v>2.8033603809065348</c:v>
                </c:pt>
                <c:pt idx="48">
                  <c:v>2.8332133440562162</c:v>
                </c:pt>
                <c:pt idx="49">
                  <c:v>2.8959119382717802</c:v>
                </c:pt>
                <c:pt idx="50">
                  <c:v>2.917770732084279</c:v>
                </c:pt>
                <c:pt idx="51">
                  <c:v>2.9444389791664403</c:v>
                </c:pt>
                <c:pt idx="52">
                  <c:v>2.9444389791664403</c:v>
                </c:pt>
                <c:pt idx="53">
                  <c:v>2.9755295662364718</c:v>
                </c:pt>
                <c:pt idx="54">
                  <c:v>2.9755295662364718</c:v>
                </c:pt>
                <c:pt idx="55">
                  <c:v>2.9957322735539909</c:v>
                </c:pt>
                <c:pt idx="56">
                  <c:v>3.044522437723423</c:v>
                </c:pt>
                <c:pt idx="57">
                  <c:v>3.0540011816779669</c:v>
                </c:pt>
                <c:pt idx="58">
                  <c:v>3.1000922888782338</c:v>
                </c:pt>
                <c:pt idx="59">
                  <c:v>3.1112906141882632</c:v>
                </c:pt>
                <c:pt idx="60">
                  <c:v>3.122364924487357</c:v>
                </c:pt>
                <c:pt idx="61">
                  <c:v>3.1354942159291497</c:v>
                </c:pt>
                <c:pt idx="62">
                  <c:v>3.1780538303479458</c:v>
                </c:pt>
                <c:pt idx="63">
                  <c:v>3.2188758248682006</c:v>
                </c:pt>
                <c:pt idx="64">
                  <c:v>3.2188758248682006</c:v>
                </c:pt>
                <c:pt idx="65">
                  <c:v>3.2958368660043291</c:v>
                </c:pt>
                <c:pt idx="66">
                  <c:v>3.3322045101752038</c:v>
                </c:pt>
                <c:pt idx="67">
                  <c:v>3.3672958299864741</c:v>
                </c:pt>
                <c:pt idx="68">
                  <c:v>3.3672958299864741</c:v>
                </c:pt>
                <c:pt idx="69">
                  <c:v>3.4011973816621555</c:v>
                </c:pt>
                <c:pt idx="70">
                  <c:v>3.4011973816621555</c:v>
                </c:pt>
                <c:pt idx="71">
                  <c:v>3.4011973816621555</c:v>
                </c:pt>
                <c:pt idx="72">
                  <c:v>3.4011973816621555</c:v>
                </c:pt>
                <c:pt idx="73">
                  <c:v>3.417726683613366</c:v>
                </c:pt>
                <c:pt idx="74">
                  <c:v>3.4339872044851463</c:v>
                </c:pt>
                <c:pt idx="75">
                  <c:v>3.4657359027997265</c:v>
                </c:pt>
                <c:pt idx="76">
                  <c:v>3.5263605246161616</c:v>
                </c:pt>
                <c:pt idx="77">
                  <c:v>3.5835189384561099</c:v>
                </c:pt>
                <c:pt idx="78">
                  <c:v>3.5835189384561099</c:v>
                </c:pt>
                <c:pt idx="79">
                  <c:v>3.6109179126442243</c:v>
                </c:pt>
                <c:pt idx="80">
                  <c:v>3.6375861597263857</c:v>
                </c:pt>
                <c:pt idx="81">
                  <c:v>3.6635616461296463</c:v>
                </c:pt>
                <c:pt idx="82">
                  <c:v>3.6888794541139363</c:v>
                </c:pt>
                <c:pt idx="83">
                  <c:v>3.713572066704308</c:v>
                </c:pt>
                <c:pt idx="84">
                  <c:v>3.7376696182833684</c:v>
                </c:pt>
                <c:pt idx="85">
                  <c:v>3.7612001156935624</c:v>
                </c:pt>
                <c:pt idx="86">
                  <c:v>3.7612001156935624</c:v>
                </c:pt>
                <c:pt idx="87">
                  <c:v>3.8286413964890951</c:v>
                </c:pt>
                <c:pt idx="88">
                  <c:v>3.8501476017100584</c:v>
                </c:pt>
                <c:pt idx="89">
                  <c:v>3.8501476017100584</c:v>
                </c:pt>
                <c:pt idx="90">
                  <c:v>3.8918202981106265</c:v>
                </c:pt>
                <c:pt idx="91">
                  <c:v>3.912023005428146</c:v>
                </c:pt>
                <c:pt idx="92">
                  <c:v>3.912023005428146</c:v>
                </c:pt>
                <c:pt idx="93">
                  <c:v>3.9318256327243257</c:v>
                </c:pt>
                <c:pt idx="94">
                  <c:v>4.0073331852324712</c:v>
                </c:pt>
                <c:pt idx="95">
                  <c:v>4.0253516907351496</c:v>
                </c:pt>
                <c:pt idx="96">
                  <c:v>4.0253516907351496</c:v>
                </c:pt>
                <c:pt idx="97">
                  <c:v>4.0943445622221004</c:v>
                </c:pt>
                <c:pt idx="98">
                  <c:v>4.0943445622221004</c:v>
                </c:pt>
                <c:pt idx="99">
                  <c:v>4.1108738641733114</c:v>
                </c:pt>
                <c:pt idx="100">
                  <c:v>4.1271343850450917</c:v>
                </c:pt>
                <c:pt idx="101">
                  <c:v>4.1431347263915326</c:v>
                </c:pt>
                <c:pt idx="102">
                  <c:v>4.1743872698956368</c:v>
                </c:pt>
                <c:pt idx="103">
                  <c:v>4.2046926193909657</c:v>
                </c:pt>
                <c:pt idx="104">
                  <c:v>4.2046926193909657</c:v>
                </c:pt>
                <c:pt idx="105">
                  <c:v>4.2165621949463494</c:v>
                </c:pt>
                <c:pt idx="106">
                  <c:v>4.290459441148391</c:v>
                </c:pt>
                <c:pt idx="107">
                  <c:v>4.290459441148391</c:v>
                </c:pt>
                <c:pt idx="108">
                  <c:v>4.3040650932041702</c:v>
                </c:pt>
                <c:pt idx="109">
                  <c:v>4.3040650932041702</c:v>
                </c:pt>
                <c:pt idx="110">
                  <c:v>4.3174881135363101</c:v>
                </c:pt>
                <c:pt idx="111">
                  <c:v>4.3174881135363101</c:v>
                </c:pt>
                <c:pt idx="112">
                  <c:v>4.3567088266895917</c:v>
                </c:pt>
                <c:pt idx="113">
                  <c:v>4.3694478524670215</c:v>
                </c:pt>
                <c:pt idx="114">
                  <c:v>4.3944491546724391</c:v>
                </c:pt>
                <c:pt idx="115">
                  <c:v>4.3944491546724391</c:v>
                </c:pt>
                <c:pt idx="116">
                  <c:v>4.4188406077965983</c:v>
                </c:pt>
                <c:pt idx="117">
                  <c:v>4.4308167988433134</c:v>
                </c:pt>
                <c:pt idx="118">
                  <c:v>4.4426512564903167</c:v>
                </c:pt>
                <c:pt idx="119">
                  <c:v>4.4773368144782069</c:v>
                </c:pt>
                <c:pt idx="120">
                  <c:v>4.499809670330265</c:v>
                </c:pt>
                <c:pt idx="121">
                  <c:v>4.499809670330265</c:v>
                </c:pt>
                <c:pt idx="122">
                  <c:v>4.5108595065168497</c:v>
                </c:pt>
                <c:pt idx="123">
                  <c:v>4.5217885770490405</c:v>
                </c:pt>
                <c:pt idx="124">
                  <c:v>4.5538768916005408</c:v>
                </c:pt>
                <c:pt idx="125">
                  <c:v>4.5538768916005408</c:v>
                </c:pt>
                <c:pt idx="126">
                  <c:v>4.5643481914678361</c:v>
                </c:pt>
                <c:pt idx="127">
                  <c:v>4.6151205168412597</c:v>
                </c:pt>
                <c:pt idx="128">
                  <c:v>4.6347289882296359</c:v>
                </c:pt>
                <c:pt idx="129">
                  <c:v>4.6539603501575231</c:v>
                </c:pt>
                <c:pt idx="130">
                  <c:v>4.7004803657924166</c:v>
                </c:pt>
                <c:pt idx="131">
                  <c:v>4.7095302013123339</c:v>
                </c:pt>
                <c:pt idx="132">
                  <c:v>4.7184988712950942</c:v>
                </c:pt>
                <c:pt idx="133">
                  <c:v>4.7184988712950942</c:v>
                </c:pt>
                <c:pt idx="134">
                  <c:v>4.7273878187123408</c:v>
                </c:pt>
                <c:pt idx="135">
                  <c:v>4.7361984483944957</c:v>
                </c:pt>
                <c:pt idx="136">
                  <c:v>4.7449321283632502</c:v>
                </c:pt>
                <c:pt idx="137">
                  <c:v>4.7706846244656651</c:v>
                </c:pt>
                <c:pt idx="138">
                  <c:v>4.7874917427820458</c:v>
                </c:pt>
                <c:pt idx="139">
                  <c:v>4.8040210447332568</c:v>
                </c:pt>
                <c:pt idx="140">
                  <c:v>4.8040210447332568</c:v>
                </c:pt>
                <c:pt idx="141">
                  <c:v>4.8598124043616719</c:v>
                </c:pt>
                <c:pt idx="142">
                  <c:v>4.8903491282217537</c:v>
                </c:pt>
                <c:pt idx="143">
                  <c:v>4.8903491282217537</c:v>
                </c:pt>
                <c:pt idx="144">
                  <c:v>4.962844630259907</c:v>
                </c:pt>
                <c:pt idx="145">
                  <c:v>4.990432586778736</c:v>
                </c:pt>
                <c:pt idx="146">
                  <c:v>5.1474944768134527</c:v>
                </c:pt>
                <c:pt idx="147">
                  <c:v>5.1704839950381514</c:v>
                </c:pt>
                <c:pt idx="148">
                  <c:v>5.2040066870767951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1-49B8-A52D-D9669EAFE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14768"/>
        <c:axId val="1137815728"/>
      </c:scatterChart>
      <c:valAx>
        <c:axId val="113781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815728"/>
        <c:crosses val="autoZero"/>
        <c:crossBetween val="midCat"/>
      </c:valAx>
      <c:valAx>
        <c:axId val="1137815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814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7.2137593242785814</c:v>
                </c:pt>
                <c:pt idx="1">
                  <c:v>9.4710186775518181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9.8142364692758619</c:v>
                </c:pt>
                <c:pt idx="5">
                  <c:v>9.5351431415903889</c:v>
                </c:pt>
                <c:pt idx="6">
                  <c:v>10.859949122974507</c:v>
                </c:pt>
                <c:pt idx="7">
                  <c:v>10.687225955203861</c:v>
                </c:pt>
                <c:pt idx="8">
                  <c:v>9.7803556119598127</c:v>
                </c:pt>
                <c:pt idx="9">
                  <c:v>10.562343450312675</c:v>
                </c:pt>
                <c:pt idx="10">
                  <c:v>8.5022259388304349</c:v>
                </c:pt>
                <c:pt idx="11">
                  <c:v>9.3540811708018481</c:v>
                </c:pt>
                <c:pt idx="12">
                  <c:v>9.8362680541218097</c:v>
                </c:pt>
                <c:pt idx="13">
                  <c:v>10.642382058237086</c:v>
                </c:pt>
                <c:pt idx="14">
                  <c:v>7.8148398842144617</c:v>
                </c:pt>
                <c:pt idx="15">
                  <c:v>8.7766903650887311</c:v>
                </c:pt>
                <c:pt idx="16">
                  <c:v>9.4044968687699644</c:v>
                </c:pt>
                <c:pt idx="17">
                  <c:v>9.7020999890743909</c:v>
                </c:pt>
                <c:pt idx="18">
                  <c:v>9.5915179787586577</c:v>
                </c:pt>
                <c:pt idx="19">
                  <c:v>9.9326800255513916</c:v>
                </c:pt>
                <c:pt idx="20">
                  <c:v>7.4413004481698124</c:v>
                </c:pt>
                <c:pt idx="21">
                  <c:v>6.5753944090981493</c:v>
                </c:pt>
                <c:pt idx="22">
                  <c:v>8.2800132898296344</c:v>
                </c:pt>
                <c:pt idx="23">
                  <c:v>7.9417276369264531</c:v>
                </c:pt>
                <c:pt idx="24">
                  <c:v>10.726118931241546</c:v>
                </c:pt>
                <c:pt idx="25">
                  <c:v>8.8822205367332359</c:v>
                </c:pt>
                <c:pt idx="26">
                  <c:v>6.390899845732501</c:v>
                </c:pt>
                <c:pt idx="27">
                  <c:v>7.2396194145956576</c:v>
                </c:pt>
                <c:pt idx="28">
                  <c:v>10.031912429072417</c:v>
                </c:pt>
                <c:pt idx="29">
                  <c:v>9.8646521251507515</c:v>
                </c:pt>
                <c:pt idx="30">
                  <c:v>9.5797612206560263</c:v>
                </c:pt>
                <c:pt idx="31">
                  <c:v>7.5498187747638497</c:v>
                </c:pt>
                <c:pt idx="32">
                  <c:v>8.3398608477737159</c:v>
                </c:pt>
                <c:pt idx="33">
                  <c:v>9.6483901205685587</c:v>
                </c:pt>
                <c:pt idx="34">
                  <c:v>8.2969734117131502</c:v>
                </c:pt>
                <c:pt idx="35">
                  <c:v>10.20310135790352</c:v>
                </c:pt>
                <c:pt idx="36">
                  <c:v>8.9422915007040817</c:v>
                </c:pt>
                <c:pt idx="37">
                  <c:v>10.358488514971667</c:v>
                </c:pt>
                <c:pt idx="38">
                  <c:v>10.381192543767629</c:v>
                </c:pt>
                <c:pt idx="39">
                  <c:v>6.7383562653024907</c:v>
                </c:pt>
                <c:pt idx="40">
                  <c:v>10.833477618564244</c:v>
                </c:pt>
                <c:pt idx="41">
                  <c:v>8.1950743344220438</c:v>
                </c:pt>
                <c:pt idx="42">
                  <c:v>9.0915169140181735</c:v>
                </c:pt>
                <c:pt idx="43">
                  <c:v>9.7820834687911464</c:v>
                </c:pt>
                <c:pt idx="44">
                  <c:v>9.222671628551101</c:v>
                </c:pt>
                <c:pt idx="45">
                  <c:v>9.4883815701881584</c:v>
                </c:pt>
                <c:pt idx="46">
                  <c:v>9.1290115459402053</c:v>
                </c:pt>
                <c:pt idx="47">
                  <c:v>10.030438214572612</c:v>
                </c:pt>
                <c:pt idx="48">
                  <c:v>10.311196641035995</c:v>
                </c:pt>
                <c:pt idx="49">
                  <c:v>9.0504591371717336</c:v>
                </c:pt>
                <c:pt idx="50">
                  <c:v>7.7360489846376517</c:v>
                </c:pt>
                <c:pt idx="51">
                  <c:v>10.614019365868874</c:v>
                </c:pt>
                <c:pt idx="52">
                  <c:v>10.573000379102496</c:v>
                </c:pt>
                <c:pt idx="53">
                  <c:v>9.6627463798623534</c:v>
                </c:pt>
                <c:pt idx="54">
                  <c:v>7.606154742125514</c:v>
                </c:pt>
                <c:pt idx="55">
                  <c:v>9.5722268422897212</c:v>
                </c:pt>
                <c:pt idx="56">
                  <c:v>10.750380895402865</c:v>
                </c:pt>
                <c:pt idx="57">
                  <c:v>8.3528869244055048</c:v>
                </c:pt>
                <c:pt idx="58">
                  <c:v>10.137923345819102</c:v>
                </c:pt>
                <c:pt idx="59">
                  <c:v>8.9833683765129688</c:v>
                </c:pt>
                <c:pt idx="60">
                  <c:v>7.5006768487766902</c:v>
                </c:pt>
                <c:pt idx="61">
                  <c:v>7.3935015893986549</c:v>
                </c:pt>
                <c:pt idx="62">
                  <c:v>7.3436992837145105</c:v>
                </c:pt>
                <c:pt idx="63">
                  <c:v>8.5538202169448585</c:v>
                </c:pt>
                <c:pt idx="64">
                  <c:v>10.290512175211514</c:v>
                </c:pt>
                <c:pt idx="65">
                  <c:v>10.64888542653086</c:v>
                </c:pt>
                <c:pt idx="66">
                  <c:v>8.9574581009862584</c:v>
                </c:pt>
                <c:pt idx="67">
                  <c:v>9.457330988262207</c:v>
                </c:pt>
                <c:pt idx="68">
                  <c:v>9.8240690583341532</c:v>
                </c:pt>
                <c:pt idx="69">
                  <c:v>9.4782232271259694</c:v>
                </c:pt>
                <c:pt idx="70">
                  <c:v>11.006375388013662</c:v>
                </c:pt>
                <c:pt idx="71">
                  <c:v>10.509139184368768</c:v>
                </c:pt>
                <c:pt idx="72">
                  <c:v>10.497485250090213</c:v>
                </c:pt>
                <c:pt idx="73">
                  <c:v>8.9202111075913315</c:v>
                </c:pt>
                <c:pt idx="74">
                  <c:v>10.55238996046498</c:v>
                </c:pt>
                <c:pt idx="75">
                  <c:v>9.1216707845515987</c:v>
                </c:pt>
                <c:pt idx="76">
                  <c:v>10.184592681734346</c:v>
                </c:pt>
                <c:pt idx="77">
                  <c:v>8.1326841040137996</c:v>
                </c:pt>
                <c:pt idx="78">
                  <c:v>11.177921374095435</c:v>
                </c:pt>
                <c:pt idx="79">
                  <c:v>8.5763750788741344</c:v>
                </c:pt>
                <c:pt idx="80">
                  <c:v>8.8774085168019887</c:v>
                </c:pt>
                <c:pt idx="81">
                  <c:v>10.211718407664442</c:v>
                </c:pt>
                <c:pt idx="82">
                  <c:v>9.2438872307557745</c:v>
                </c:pt>
                <c:pt idx="83">
                  <c:v>7.7462826335345518</c:v>
                </c:pt>
                <c:pt idx="84">
                  <c:v>6.6985326307025694</c:v>
                </c:pt>
                <c:pt idx="85">
                  <c:v>9.453694624175963</c:v>
                </c:pt>
                <c:pt idx="86">
                  <c:v>10.337323702761793</c:v>
                </c:pt>
                <c:pt idx="87">
                  <c:v>10.923863973822325</c:v>
                </c:pt>
                <c:pt idx="88">
                  <c:v>7.2204424517802703</c:v>
                </c:pt>
                <c:pt idx="89">
                  <c:v>7.0817513583000755</c:v>
                </c:pt>
                <c:pt idx="90">
                  <c:v>10.189745123367071</c:v>
                </c:pt>
                <c:pt idx="91">
                  <c:v>7.4097064207619709</c:v>
                </c:pt>
                <c:pt idx="92">
                  <c:v>10.44860851043531</c:v>
                </c:pt>
                <c:pt idx="93">
                  <c:v>8.2107675370816633</c:v>
                </c:pt>
                <c:pt idx="94">
                  <c:v>9.9351361114619277</c:v>
                </c:pt>
                <c:pt idx="95">
                  <c:v>9.6949527100142632</c:v>
                </c:pt>
                <c:pt idx="96">
                  <c:v>8.8061051572390063</c:v>
                </c:pt>
                <c:pt idx="97">
                  <c:v>9.5062068109430093</c:v>
                </c:pt>
                <c:pt idx="98">
                  <c:v>9.9495026793724826</c:v>
                </c:pt>
                <c:pt idx="99">
                  <c:v>9.0360021037647318</c:v>
                </c:pt>
                <c:pt idx="100">
                  <c:v>6.9919456807600637</c:v>
                </c:pt>
                <c:pt idx="101">
                  <c:v>8.5520645753192408</c:v>
                </c:pt>
                <c:pt idx="102">
                  <c:v>8.9846094763716327</c:v>
                </c:pt>
                <c:pt idx="103">
                  <c:v>8.0108633796585984</c:v>
                </c:pt>
                <c:pt idx="104">
                  <c:v>10.813153730425173</c:v>
                </c:pt>
                <c:pt idx="105">
                  <c:v>10.551901976504663</c:v>
                </c:pt>
                <c:pt idx="106">
                  <c:v>8.5355911659828507</c:v>
                </c:pt>
                <c:pt idx="107">
                  <c:v>6.9154465749878833</c:v>
                </c:pt>
                <c:pt idx="108">
                  <c:v>8.5311932713507872</c:v>
                </c:pt>
                <c:pt idx="109">
                  <c:v>7.3580962336378564</c:v>
                </c:pt>
                <c:pt idx="110">
                  <c:v>9.5504484907597185</c:v>
                </c:pt>
                <c:pt idx="111">
                  <c:v>11.389245048899891</c:v>
                </c:pt>
                <c:pt idx="112">
                  <c:v>10.778719803596015</c:v>
                </c:pt>
                <c:pt idx="113">
                  <c:v>8.6182546192244089</c:v>
                </c:pt>
                <c:pt idx="114">
                  <c:v>8.4711915556849782</c:v>
                </c:pt>
                <c:pt idx="115">
                  <c:v>10.067179144196789</c:v>
                </c:pt>
                <c:pt idx="116">
                  <c:v>9.078267458111398</c:v>
                </c:pt>
                <c:pt idx="117">
                  <c:v>9.4543030533803503</c:v>
                </c:pt>
                <c:pt idx="118">
                  <c:v>9.0324887302104777</c:v>
                </c:pt>
                <c:pt idx="119">
                  <c:v>10.388022649226125</c:v>
                </c:pt>
                <c:pt idx="120">
                  <c:v>10.274777243884785</c:v>
                </c:pt>
                <c:pt idx="121">
                  <c:v>11.912849315294789</c:v>
                </c:pt>
                <c:pt idx="122">
                  <c:v>10.173434686549017</c:v>
                </c:pt>
                <c:pt idx="123">
                  <c:v>10.143964292434154</c:v>
                </c:pt>
                <c:pt idx="124">
                  <c:v>7.6953332527993741</c:v>
                </c:pt>
                <c:pt idx="125">
                  <c:v>9.2545644129682518</c:v>
                </c:pt>
                <c:pt idx="126">
                  <c:v>8.2299491030354286</c:v>
                </c:pt>
                <c:pt idx="127">
                  <c:v>10.887752957709347</c:v>
                </c:pt>
                <c:pt idx="128">
                  <c:v>7.8863376095532329</c:v>
                </c:pt>
                <c:pt idx="129">
                  <c:v>9.7466984116965261</c:v>
                </c:pt>
                <c:pt idx="130">
                  <c:v>10.34352766327874</c:v>
                </c:pt>
                <c:pt idx="131">
                  <c:v>7.4327785573736378</c:v>
                </c:pt>
                <c:pt idx="132">
                  <c:v>11.293775005642114</c:v>
                </c:pt>
                <c:pt idx="133">
                  <c:v>10.222642383281418</c:v>
                </c:pt>
                <c:pt idx="134">
                  <c:v>10.394327649480841</c:v>
                </c:pt>
                <c:pt idx="135">
                  <c:v>9.3427612607194561</c:v>
                </c:pt>
                <c:pt idx="136">
                  <c:v>10.629123704216116</c:v>
                </c:pt>
                <c:pt idx="137">
                  <c:v>10.437738263970855</c:v>
                </c:pt>
                <c:pt idx="138">
                  <c:v>9.2785111322889975</c:v>
                </c:pt>
                <c:pt idx="139">
                  <c:v>10.760582903242666</c:v>
                </c:pt>
                <c:pt idx="140">
                  <c:v>11.056007902440806</c:v>
                </c:pt>
                <c:pt idx="141">
                  <c:v>7.8219482921821424</c:v>
                </c:pt>
                <c:pt idx="142">
                  <c:v>8.6138743219471063</c:v>
                </c:pt>
                <c:pt idx="143">
                  <c:v>8.0252968071183428</c:v>
                </c:pt>
                <c:pt idx="144">
                  <c:v>9.7063206671116635</c:v>
                </c:pt>
                <c:pt idx="145">
                  <c:v>7.3693416447511568</c:v>
                </c:pt>
                <c:pt idx="146">
                  <c:v>10.157082944107909</c:v>
                </c:pt>
                <c:pt idx="147">
                  <c:v>9.2977875373296026</c:v>
                </c:pt>
                <c:pt idx="148">
                  <c:v>10.21691002991553</c:v>
                </c:pt>
                <c:pt idx="149">
                  <c:v>9.7546716590644014</c:v>
                </c:pt>
                <c:pt idx="150">
                  <c:v>7.6601274199363694</c:v>
                </c:pt>
                <c:pt idx="151">
                  <c:v>8.9553319349527367</c:v>
                </c:pt>
                <c:pt idx="152">
                  <c:v>11.254202273743035</c:v>
                </c:pt>
                <c:pt idx="153">
                  <c:v>10.555982776201935</c:v>
                </c:pt>
                <c:pt idx="154">
                  <c:v>10.976567736755827</c:v>
                </c:pt>
                <c:pt idx="155">
                  <c:v>9.9125434240738652</c:v>
                </c:pt>
                <c:pt idx="156">
                  <c:v>9.4382247478021313</c:v>
                </c:pt>
                <c:pt idx="157">
                  <c:v>8.5692495016331591</c:v>
                </c:pt>
                <c:pt idx="158">
                  <c:v>8.9934719656915174</c:v>
                </c:pt>
                <c:pt idx="159">
                  <c:v>9.7217708128034541</c:v>
                </c:pt>
                <c:pt idx="160">
                  <c:v>7.5803524980612629</c:v>
                </c:pt>
                <c:pt idx="161">
                  <c:v>8.1144507933667747</c:v>
                </c:pt>
                <c:pt idx="162">
                  <c:v>7.440457495537359</c:v>
                </c:pt>
              </c:numCache>
            </c:numRef>
          </c:xVal>
          <c:yVal>
            <c:numRef>
              <c:f>'Child Mortality 2022 '!$O$25:$O$187</c:f>
              <c:numCache>
                <c:formatCode>General</c:formatCode>
                <c:ptCount val="163"/>
                <c:pt idx="0">
                  <c:v>-0.2261849530260911</c:v>
                </c:pt>
                <c:pt idx="1">
                  <c:v>-0.26266576127210783</c:v>
                </c:pt>
                <c:pt idx="2">
                  <c:v>0.60368277721775343</c:v>
                </c:pt>
                <c:pt idx="3">
                  <c:v>1.1045929495419939</c:v>
                </c:pt>
                <c:pt idx="4">
                  <c:v>6.7281557019804802E-3</c:v>
                </c:pt>
                <c:pt idx="5">
                  <c:v>-0.126547264156635</c:v>
                </c:pt>
                <c:pt idx="6">
                  <c:v>-9.2738715248214976E-2</c:v>
                </c:pt>
                <c:pt idx="7">
                  <c:v>-0.38764151621350718</c:v>
                </c:pt>
                <c:pt idx="8">
                  <c:v>0.62979043896945752</c:v>
                </c:pt>
                <c:pt idx="9">
                  <c:v>0.22478748542710281</c:v>
                </c:pt>
                <c:pt idx="10">
                  <c:v>9.0855814998449524E-2</c:v>
                </c:pt>
                <c:pt idx="11">
                  <c:v>-0.21316704129344213</c:v>
                </c:pt>
                <c:pt idx="12">
                  <c:v>-1.2748654964055923</c:v>
                </c:pt>
                <c:pt idx="13">
                  <c:v>-0.28008424362607931</c:v>
                </c:pt>
                <c:pt idx="14">
                  <c:v>0.58289420862306862</c:v>
                </c:pt>
                <c:pt idx="15">
                  <c:v>0.12134494992370037</c:v>
                </c:pt>
                <c:pt idx="16">
                  <c:v>-0.76269602107725665</c:v>
                </c:pt>
                <c:pt idx="17">
                  <c:v>1.3309070408176884</c:v>
                </c:pt>
                <c:pt idx="18">
                  <c:v>0.22810805937160461</c:v>
                </c:pt>
                <c:pt idx="19">
                  <c:v>-0.33661028257031111</c:v>
                </c:pt>
                <c:pt idx="20">
                  <c:v>0.26438116151783131</c:v>
                </c:pt>
                <c:pt idx="21">
                  <c:v>-0.86085833878415996</c:v>
                </c:pt>
                <c:pt idx="22">
                  <c:v>-0.27793405539352978</c:v>
                </c:pt>
                <c:pt idx="23">
                  <c:v>0.53704600170085937</c:v>
                </c:pt>
                <c:pt idx="24">
                  <c:v>7.6364191442981788E-2</c:v>
                </c:pt>
                <c:pt idx="25">
                  <c:v>-0.46154126561760822</c:v>
                </c:pt>
                <c:pt idx="26">
                  <c:v>-0.35520522207232208</c:v>
                </c:pt>
                <c:pt idx="27">
                  <c:v>0.37256285304164338</c:v>
                </c:pt>
                <c:pt idx="28">
                  <c:v>-0.22766601979594825</c:v>
                </c:pt>
                <c:pt idx="29">
                  <c:v>-0.31161426492123284</c:v>
                </c:pt>
                <c:pt idx="30">
                  <c:v>9.3482268202889379E-2</c:v>
                </c:pt>
                <c:pt idx="31">
                  <c:v>-0.14233401935048628</c:v>
                </c:pt>
                <c:pt idx="32">
                  <c:v>0.33295269416886364</c:v>
                </c:pt>
                <c:pt idx="33">
                  <c:v>-0.32055147099305381</c:v>
                </c:pt>
                <c:pt idx="34">
                  <c:v>0.80956969162142522</c:v>
                </c:pt>
                <c:pt idx="35">
                  <c:v>-0.4066236321095279</c:v>
                </c:pt>
                <c:pt idx="36">
                  <c:v>-0.84851721472873876</c:v>
                </c:pt>
                <c:pt idx="37">
                  <c:v>-0.55677394123094004</c:v>
                </c:pt>
                <c:pt idx="38">
                  <c:v>-0.82460110154394184</c:v>
                </c:pt>
                <c:pt idx="39">
                  <c:v>-0.32985073337058157</c:v>
                </c:pt>
                <c:pt idx="40">
                  <c:v>-0.17877171167080363</c:v>
                </c:pt>
                <c:pt idx="41">
                  <c:v>0.43905825161626866</c:v>
                </c:pt>
                <c:pt idx="42">
                  <c:v>0.66637612942923607</c:v>
                </c:pt>
                <c:pt idx="43">
                  <c:v>1.2148111027807427</c:v>
                </c:pt>
                <c:pt idx="44">
                  <c:v>-0.20510729816710663</c:v>
                </c:pt>
                <c:pt idx="45">
                  <c:v>0.40073918924466323</c:v>
                </c:pt>
                <c:pt idx="46">
                  <c:v>-0.3018476021258566</c:v>
                </c:pt>
                <c:pt idx="47">
                  <c:v>2.2283797518863873</c:v>
                </c:pt>
                <c:pt idx="48">
                  <c:v>-1.2156348785753657</c:v>
                </c:pt>
                <c:pt idx="49">
                  <c:v>1.0748679282474285</c:v>
                </c:pt>
                <c:pt idx="50">
                  <c:v>-3.7231153010367501E-2</c:v>
                </c:pt>
                <c:pt idx="51">
                  <c:v>-0.77118393365280036</c:v>
                </c:pt>
                <c:pt idx="52">
                  <c:v>-0.23823125174594295</c:v>
                </c:pt>
                <c:pt idx="53">
                  <c:v>1.3021742971420573</c:v>
                </c:pt>
                <c:pt idx="54">
                  <c:v>-0.15310123198294234</c:v>
                </c:pt>
                <c:pt idx="55">
                  <c:v>-0.19463348564367755</c:v>
                </c:pt>
                <c:pt idx="56">
                  <c:v>-0.22907609407806095</c:v>
                </c:pt>
                <c:pt idx="57">
                  <c:v>0.35983379317281883</c:v>
                </c:pt>
                <c:pt idx="58">
                  <c:v>-0.62508825380520494</c:v>
                </c:pt>
                <c:pt idx="59">
                  <c:v>0.20430571158322264</c:v>
                </c:pt>
                <c:pt idx="60">
                  <c:v>0.50831168991941533</c:v>
                </c:pt>
                <c:pt idx="61">
                  <c:v>0.13551685625658072</c:v>
                </c:pt>
                <c:pt idx="62">
                  <c:v>-0.14491117121262409</c:v>
                </c:pt>
                <c:pt idx="63">
                  <c:v>-0.45521161550278344</c:v>
                </c:pt>
                <c:pt idx="64">
                  <c:v>-0.47987316044797945</c:v>
                </c:pt>
                <c:pt idx="65">
                  <c:v>-0.61942249564794838</c:v>
                </c:pt>
                <c:pt idx="66">
                  <c:v>0.45857504936478777</c:v>
                </c:pt>
                <c:pt idx="67">
                  <c:v>0.53872887146457016</c:v>
                </c:pt>
                <c:pt idx="68">
                  <c:v>0.25700887128037453</c:v>
                </c:pt>
                <c:pt idx="69">
                  <c:v>0.65605215245169102</c:v>
                </c:pt>
                <c:pt idx="70">
                  <c:v>-0.16145701215440633</c:v>
                </c:pt>
                <c:pt idx="71">
                  <c:v>-0.46794346120640151</c:v>
                </c:pt>
                <c:pt idx="72">
                  <c:v>-0.73777209176272174</c:v>
                </c:pt>
                <c:pt idx="73">
                  <c:v>-7.7972539338609925E-3</c:v>
                </c:pt>
                <c:pt idx="74">
                  <c:v>-0.83522728511551025</c:v>
                </c:pt>
                <c:pt idx="75">
                  <c:v>-0.13317281878587162</c:v>
                </c:pt>
                <c:pt idx="76">
                  <c:v>0.3291889844718956</c:v>
                </c:pt>
                <c:pt idx="77">
                  <c:v>0.1569391486404752</c:v>
                </c:pt>
                <c:pt idx="78">
                  <c:v>0.98666115482671402</c:v>
                </c:pt>
                <c:pt idx="79">
                  <c:v>-0.36235687017052653</c:v>
                </c:pt>
                <c:pt idx="80">
                  <c:v>0.72449353038471509</c:v>
                </c:pt>
                <c:pt idx="81">
                  <c:v>-0.75984294751207671</c:v>
                </c:pt>
                <c:pt idx="82">
                  <c:v>0.16781962944060802</c:v>
                </c:pt>
                <c:pt idx="83">
                  <c:v>0.41662351636020922</c:v>
                </c:pt>
                <c:pt idx="84">
                  <c:v>-0.39271149857458432</c:v>
                </c:pt>
                <c:pt idx="85">
                  <c:v>-0.18528067775354323</c:v>
                </c:pt>
                <c:pt idx="86">
                  <c:v>-0.56431007023946145</c:v>
                </c:pt>
                <c:pt idx="87">
                  <c:v>-0.39010423747931422</c:v>
                </c:pt>
                <c:pt idx="88">
                  <c:v>-8.9799036132252041E-2</c:v>
                </c:pt>
                <c:pt idx="89">
                  <c:v>-0.69360628655330991</c:v>
                </c:pt>
                <c:pt idx="90">
                  <c:v>0.1167279916998889</c:v>
                </c:pt>
                <c:pt idx="91">
                  <c:v>0.41351257441888256</c:v>
                </c:pt>
                <c:pt idx="92">
                  <c:v>-1.1236515982260609E-2</c:v>
                </c:pt>
                <c:pt idx="93">
                  <c:v>0.17048728731113827</c:v>
                </c:pt>
                <c:pt idx="94">
                  <c:v>0.56274909304578724</c:v>
                </c:pt>
                <c:pt idx="95">
                  <c:v>0.22065975884321151</c:v>
                </c:pt>
                <c:pt idx="96">
                  <c:v>-0.37964686540912235</c:v>
                </c:pt>
                <c:pt idx="97">
                  <c:v>0.11631923861756083</c:v>
                </c:pt>
                <c:pt idx="98">
                  <c:v>-1.1297091891094662</c:v>
                </c:pt>
                <c:pt idx="99">
                  <c:v>-7.3013954360445776E-4</c:v>
                </c:pt>
                <c:pt idx="100">
                  <c:v>-0.26248933291383847</c:v>
                </c:pt>
                <c:pt idx="101">
                  <c:v>0.46156021111389212</c:v>
                </c:pt>
                <c:pt idx="102">
                  <c:v>0.74470439428383628</c:v>
                </c:pt>
                <c:pt idx="103">
                  <c:v>-0.3462937546082363</c:v>
                </c:pt>
                <c:pt idx="104">
                  <c:v>-8.8671902992908391E-2</c:v>
                </c:pt>
                <c:pt idx="105">
                  <c:v>-0.12609831139954186</c:v>
                </c:pt>
                <c:pt idx="106">
                  <c:v>-0.52083984279266571</c:v>
                </c:pt>
                <c:pt idx="107">
                  <c:v>0.24961902883755194</c:v>
                </c:pt>
                <c:pt idx="108">
                  <c:v>1.4285473065448482</c:v>
                </c:pt>
                <c:pt idx="109">
                  <c:v>-1.3332919659593163</c:v>
                </c:pt>
                <c:pt idx="110">
                  <c:v>-0.90928403766711163</c:v>
                </c:pt>
                <c:pt idx="111">
                  <c:v>-0.22656704142959327</c:v>
                </c:pt>
                <c:pt idx="112">
                  <c:v>0.8736924059272797</c:v>
                </c:pt>
                <c:pt idx="113">
                  <c:v>0.9327310334475154</c:v>
                </c:pt>
                <c:pt idx="114">
                  <c:v>-0.63033257423094979</c:v>
                </c:pt>
                <c:pt idx="115">
                  <c:v>0.54590145942545221</c:v>
                </c:pt>
                <c:pt idx="116">
                  <c:v>4.3094144794424749E-2</c:v>
                </c:pt>
                <c:pt idx="117">
                  <c:v>0.19243489074649095</c:v>
                </c:pt>
                <c:pt idx="118">
                  <c:v>0.46214850437759969</c:v>
                </c:pt>
                <c:pt idx="119">
                  <c:v>-0.29614788907188616</c:v>
                </c:pt>
                <c:pt idx="120">
                  <c:v>-0.72513471486601788</c:v>
                </c:pt>
                <c:pt idx="121">
                  <c:v>1.0687928076412454</c:v>
                </c:pt>
                <c:pt idx="122">
                  <c:v>-4.5527035118314407E-2</c:v>
                </c:pt>
                <c:pt idx="123">
                  <c:v>-0.42006534244372951</c:v>
                </c:pt>
                <c:pt idx="124">
                  <c:v>-0.26445825758765196</c:v>
                </c:pt>
                <c:pt idx="125">
                  <c:v>0.17327776401508688</c:v>
                </c:pt>
                <c:pt idx="126">
                  <c:v>-0.81151246707266833</c:v>
                </c:pt>
                <c:pt idx="127">
                  <c:v>0.46694283264487835</c:v>
                </c:pt>
                <c:pt idx="128">
                  <c:v>-0.14261096474743318</c:v>
                </c:pt>
                <c:pt idx="129">
                  <c:v>-0.66573253308079372</c:v>
                </c:pt>
                <c:pt idx="130">
                  <c:v>0.85338307346571263</c:v>
                </c:pt>
                <c:pt idx="131">
                  <c:v>0.50460866938029758</c:v>
                </c:pt>
                <c:pt idx="132">
                  <c:v>-0.30868273884111797</c:v>
                </c:pt>
                <c:pt idx="133">
                  <c:v>-0.14585467502483407</c:v>
                </c:pt>
                <c:pt idx="134">
                  <c:v>-0.94072789894691633</c:v>
                </c:pt>
                <c:pt idx="135">
                  <c:v>0.9339126137406033</c:v>
                </c:pt>
                <c:pt idx="136">
                  <c:v>-0.57736372022366633</c:v>
                </c:pt>
                <c:pt idx="137">
                  <c:v>-0.6458836035045743</c:v>
                </c:pt>
                <c:pt idx="138">
                  <c:v>-0.78798137787821765</c:v>
                </c:pt>
                <c:pt idx="139">
                  <c:v>-0.58358994391309449</c:v>
                </c:pt>
                <c:pt idx="140">
                  <c:v>0.1302251261563524</c:v>
                </c:pt>
                <c:pt idx="141">
                  <c:v>-0.73797377265009223</c:v>
                </c:pt>
                <c:pt idx="142">
                  <c:v>0.23117907070339738</c:v>
                </c:pt>
                <c:pt idx="143">
                  <c:v>5.8168284365190059E-2</c:v>
                </c:pt>
                <c:pt idx="144">
                  <c:v>-0.22674573808597354</c:v>
                </c:pt>
                <c:pt idx="145">
                  <c:v>-5.8185229543453953E-2</c:v>
                </c:pt>
                <c:pt idx="146">
                  <c:v>0.76836589476966499</c:v>
                </c:pt>
                <c:pt idx="147">
                  <c:v>-0.20451064268046551</c:v>
                </c:pt>
                <c:pt idx="148">
                  <c:v>0.34362719071903131</c:v>
                </c:pt>
                <c:pt idx="149">
                  <c:v>1.4140604183615095</c:v>
                </c:pt>
                <c:pt idx="150">
                  <c:v>-0.22831743725883946</c:v>
                </c:pt>
                <c:pt idx="151">
                  <c:v>-0.7706279180857093</c:v>
                </c:pt>
                <c:pt idx="152">
                  <c:v>0.56247780857284424</c:v>
                </c:pt>
                <c:pt idx="153">
                  <c:v>-0.24530384689631746</c:v>
                </c:pt>
                <c:pt idx="154">
                  <c:v>0.50842529486008137</c:v>
                </c:pt>
                <c:pt idx="155">
                  <c:v>-0.26976091642964228</c:v>
                </c:pt>
                <c:pt idx="156">
                  <c:v>5.7352621842961582E-2</c:v>
                </c:pt>
                <c:pt idx="157">
                  <c:v>-2.9088856848536015E-2</c:v>
                </c:pt>
                <c:pt idx="158">
                  <c:v>0.13028290154599975</c:v>
                </c:pt>
                <c:pt idx="159">
                  <c:v>1.3037290656116856</c:v>
                </c:pt>
                <c:pt idx="160">
                  <c:v>-0.27185854686738997</c:v>
                </c:pt>
                <c:pt idx="161">
                  <c:v>0.44401756867098263</c:v>
                </c:pt>
                <c:pt idx="162">
                  <c:v>-0.23741768160697152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D-4045-9E5C-A41271AEB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74815"/>
        <c:axId val="1123766048"/>
      </c:scatterChart>
      <c:valAx>
        <c:axId val="1126874815"/>
        <c:scaling>
          <c:orientation val="minMax"/>
          <c:max val="12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3766048"/>
        <c:crosses val="autoZero"/>
        <c:crossBetween val="midCat"/>
      </c:valAx>
      <c:valAx>
        <c:axId val="112376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68748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>
              <a:noFill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7.2137593242785814</c:v>
                </c:pt>
                <c:pt idx="1">
                  <c:v>9.4710186775518181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9.8142364692758619</c:v>
                </c:pt>
                <c:pt idx="5">
                  <c:v>9.5351431415903889</c:v>
                </c:pt>
                <c:pt idx="6">
                  <c:v>10.859949122974507</c:v>
                </c:pt>
                <c:pt idx="7">
                  <c:v>10.687225955203861</c:v>
                </c:pt>
                <c:pt idx="8">
                  <c:v>9.7803556119598127</c:v>
                </c:pt>
                <c:pt idx="9">
                  <c:v>10.562343450312675</c:v>
                </c:pt>
                <c:pt idx="10">
                  <c:v>8.5022259388304349</c:v>
                </c:pt>
                <c:pt idx="11">
                  <c:v>9.3540811708018481</c:v>
                </c:pt>
                <c:pt idx="12">
                  <c:v>9.8362680541218097</c:v>
                </c:pt>
                <c:pt idx="13">
                  <c:v>10.642382058237086</c:v>
                </c:pt>
                <c:pt idx="14">
                  <c:v>7.8148398842144617</c:v>
                </c:pt>
                <c:pt idx="15">
                  <c:v>8.7766903650887311</c:v>
                </c:pt>
                <c:pt idx="16">
                  <c:v>9.4044968687699644</c:v>
                </c:pt>
                <c:pt idx="17">
                  <c:v>9.7020999890743909</c:v>
                </c:pt>
                <c:pt idx="18">
                  <c:v>9.5915179787586577</c:v>
                </c:pt>
                <c:pt idx="19">
                  <c:v>9.9326800255513916</c:v>
                </c:pt>
                <c:pt idx="20">
                  <c:v>7.4413004481698124</c:v>
                </c:pt>
                <c:pt idx="21">
                  <c:v>6.5753944090981493</c:v>
                </c:pt>
                <c:pt idx="22">
                  <c:v>8.2800132898296344</c:v>
                </c:pt>
                <c:pt idx="23">
                  <c:v>7.9417276369264531</c:v>
                </c:pt>
                <c:pt idx="24">
                  <c:v>10.726118931241546</c:v>
                </c:pt>
                <c:pt idx="25">
                  <c:v>8.8822205367332359</c:v>
                </c:pt>
                <c:pt idx="26">
                  <c:v>6.390899845732501</c:v>
                </c:pt>
                <c:pt idx="27">
                  <c:v>7.2396194145956576</c:v>
                </c:pt>
                <c:pt idx="28">
                  <c:v>10.031912429072417</c:v>
                </c:pt>
                <c:pt idx="29">
                  <c:v>9.8646521251507515</c:v>
                </c:pt>
                <c:pt idx="30">
                  <c:v>9.5797612206560263</c:v>
                </c:pt>
                <c:pt idx="31">
                  <c:v>7.5498187747638497</c:v>
                </c:pt>
                <c:pt idx="32">
                  <c:v>8.3398608477737159</c:v>
                </c:pt>
                <c:pt idx="33">
                  <c:v>9.6483901205685587</c:v>
                </c:pt>
                <c:pt idx="34">
                  <c:v>8.2969734117131502</c:v>
                </c:pt>
                <c:pt idx="35">
                  <c:v>10.20310135790352</c:v>
                </c:pt>
                <c:pt idx="36">
                  <c:v>8.9422915007040817</c:v>
                </c:pt>
                <c:pt idx="37">
                  <c:v>10.358488514971667</c:v>
                </c:pt>
                <c:pt idx="38">
                  <c:v>10.381192543767629</c:v>
                </c:pt>
                <c:pt idx="39">
                  <c:v>6.7383562653024907</c:v>
                </c:pt>
                <c:pt idx="40">
                  <c:v>10.833477618564244</c:v>
                </c:pt>
                <c:pt idx="41">
                  <c:v>8.1950743344220438</c:v>
                </c:pt>
                <c:pt idx="42">
                  <c:v>9.0915169140181735</c:v>
                </c:pt>
                <c:pt idx="43">
                  <c:v>9.7820834687911464</c:v>
                </c:pt>
                <c:pt idx="44">
                  <c:v>9.222671628551101</c:v>
                </c:pt>
                <c:pt idx="45">
                  <c:v>9.4883815701881584</c:v>
                </c:pt>
                <c:pt idx="46">
                  <c:v>9.1290115459402053</c:v>
                </c:pt>
                <c:pt idx="47">
                  <c:v>10.030438214572612</c:v>
                </c:pt>
                <c:pt idx="48">
                  <c:v>10.311196641035995</c:v>
                </c:pt>
                <c:pt idx="49">
                  <c:v>9.0504591371717336</c:v>
                </c:pt>
                <c:pt idx="50">
                  <c:v>7.7360489846376517</c:v>
                </c:pt>
                <c:pt idx="51">
                  <c:v>10.614019365868874</c:v>
                </c:pt>
                <c:pt idx="52">
                  <c:v>10.573000379102496</c:v>
                </c:pt>
                <c:pt idx="53">
                  <c:v>9.6627463798623534</c:v>
                </c:pt>
                <c:pt idx="54">
                  <c:v>7.606154742125514</c:v>
                </c:pt>
                <c:pt idx="55">
                  <c:v>9.5722268422897212</c:v>
                </c:pt>
                <c:pt idx="56">
                  <c:v>10.750380895402865</c:v>
                </c:pt>
                <c:pt idx="57">
                  <c:v>8.3528869244055048</c:v>
                </c:pt>
                <c:pt idx="58">
                  <c:v>10.137923345819102</c:v>
                </c:pt>
                <c:pt idx="59">
                  <c:v>8.9833683765129688</c:v>
                </c:pt>
                <c:pt idx="60">
                  <c:v>7.5006768487766902</c:v>
                </c:pt>
                <c:pt idx="61">
                  <c:v>7.3935015893986549</c:v>
                </c:pt>
                <c:pt idx="62">
                  <c:v>7.3436992837145105</c:v>
                </c:pt>
                <c:pt idx="63">
                  <c:v>8.5538202169448585</c:v>
                </c:pt>
                <c:pt idx="64">
                  <c:v>10.290512175211514</c:v>
                </c:pt>
                <c:pt idx="65">
                  <c:v>10.64888542653086</c:v>
                </c:pt>
                <c:pt idx="66">
                  <c:v>8.9574581009862584</c:v>
                </c:pt>
                <c:pt idx="67">
                  <c:v>9.457330988262207</c:v>
                </c:pt>
                <c:pt idx="68">
                  <c:v>9.8240690583341532</c:v>
                </c:pt>
                <c:pt idx="69">
                  <c:v>9.4782232271259694</c:v>
                </c:pt>
                <c:pt idx="70">
                  <c:v>11.006375388013662</c:v>
                </c:pt>
                <c:pt idx="71">
                  <c:v>10.509139184368768</c:v>
                </c:pt>
                <c:pt idx="72">
                  <c:v>10.497485250090213</c:v>
                </c:pt>
                <c:pt idx="73">
                  <c:v>8.9202111075913315</c:v>
                </c:pt>
                <c:pt idx="74">
                  <c:v>10.55238996046498</c:v>
                </c:pt>
                <c:pt idx="75">
                  <c:v>9.1216707845515987</c:v>
                </c:pt>
                <c:pt idx="76">
                  <c:v>10.184592681734346</c:v>
                </c:pt>
                <c:pt idx="77">
                  <c:v>8.1326841040137996</c:v>
                </c:pt>
                <c:pt idx="78">
                  <c:v>11.177921374095435</c:v>
                </c:pt>
                <c:pt idx="79">
                  <c:v>8.5763750788741344</c:v>
                </c:pt>
                <c:pt idx="80">
                  <c:v>8.8774085168019887</c:v>
                </c:pt>
                <c:pt idx="81">
                  <c:v>10.211718407664442</c:v>
                </c:pt>
                <c:pt idx="82">
                  <c:v>9.2438872307557745</c:v>
                </c:pt>
                <c:pt idx="83">
                  <c:v>7.7462826335345518</c:v>
                </c:pt>
                <c:pt idx="84">
                  <c:v>6.6985326307025694</c:v>
                </c:pt>
                <c:pt idx="85">
                  <c:v>9.453694624175963</c:v>
                </c:pt>
                <c:pt idx="86">
                  <c:v>10.337323702761793</c:v>
                </c:pt>
                <c:pt idx="87">
                  <c:v>10.923863973822325</c:v>
                </c:pt>
                <c:pt idx="88">
                  <c:v>7.2204424517802703</c:v>
                </c:pt>
                <c:pt idx="89">
                  <c:v>7.0817513583000755</c:v>
                </c:pt>
                <c:pt idx="90">
                  <c:v>10.189745123367071</c:v>
                </c:pt>
                <c:pt idx="91">
                  <c:v>7.4097064207619709</c:v>
                </c:pt>
                <c:pt idx="92">
                  <c:v>10.44860851043531</c:v>
                </c:pt>
                <c:pt idx="93">
                  <c:v>8.2107675370816633</c:v>
                </c:pt>
                <c:pt idx="94">
                  <c:v>9.9351361114619277</c:v>
                </c:pt>
                <c:pt idx="95">
                  <c:v>9.6949527100142632</c:v>
                </c:pt>
                <c:pt idx="96">
                  <c:v>8.8061051572390063</c:v>
                </c:pt>
                <c:pt idx="97">
                  <c:v>9.5062068109430093</c:v>
                </c:pt>
                <c:pt idx="98">
                  <c:v>9.9495026793724826</c:v>
                </c:pt>
                <c:pt idx="99">
                  <c:v>9.0360021037647318</c:v>
                </c:pt>
                <c:pt idx="100">
                  <c:v>6.9919456807600637</c:v>
                </c:pt>
                <c:pt idx="101">
                  <c:v>8.5520645753192408</c:v>
                </c:pt>
                <c:pt idx="102">
                  <c:v>8.9846094763716327</c:v>
                </c:pt>
                <c:pt idx="103">
                  <c:v>8.0108633796585984</c:v>
                </c:pt>
                <c:pt idx="104">
                  <c:v>10.813153730425173</c:v>
                </c:pt>
                <c:pt idx="105">
                  <c:v>10.551901976504663</c:v>
                </c:pt>
                <c:pt idx="106">
                  <c:v>8.5355911659828507</c:v>
                </c:pt>
                <c:pt idx="107">
                  <c:v>6.9154465749878833</c:v>
                </c:pt>
                <c:pt idx="108">
                  <c:v>8.5311932713507872</c:v>
                </c:pt>
                <c:pt idx="109">
                  <c:v>7.3580962336378564</c:v>
                </c:pt>
                <c:pt idx="110">
                  <c:v>9.5504484907597185</c:v>
                </c:pt>
                <c:pt idx="111">
                  <c:v>11.389245048899891</c:v>
                </c:pt>
                <c:pt idx="112">
                  <c:v>10.778719803596015</c:v>
                </c:pt>
                <c:pt idx="113">
                  <c:v>8.6182546192244089</c:v>
                </c:pt>
                <c:pt idx="114">
                  <c:v>8.4711915556849782</c:v>
                </c:pt>
                <c:pt idx="115">
                  <c:v>10.067179144196789</c:v>
                </c:pt>
                <c:pt idx="116">
                  <c:v>9.078267458111398</c:v>
                </c:pt>
                <c:pt idx="117">
                  <c:v>9.4543030533803503</c:v>
                </c:pt>
                <c:pt idx="118">
                  <c:v>9.0324887302104777</c:v>
                </c:pt>
                <c:pt idx="119">
                  <c:v>10.388022649226125</c:v>
                </c:pt>
                <c:pt idx="120">
                  <c:v>10.274777243884785</c:v>
                </c:pt>
                <c:pt idx="121">
                  <c:v>11.912849315294789</c:v>
                </c:pt>
                <c:pt idx="122">
                  <c:v>10.173434686549017</c:v>
                </c:pt>
                <c:pt idx="123">
                  <c:v>10.143964292434154</c:v>
                </c:pt>
                <c:pt idx="124">
                  <c:v>7.6953332527993741</c:v>
                </c:pt>
                <c:pt idx="125">
                  <c:v>9.2545644129682518</c:v>
                </c:pt>
                <c:pt idx="126">
                  <c:v>8.2299491030354286</c:v>
                </c:pt>
                <c:pt idx="127">
                  <c:v>10.887752957709347</c:v>
                </c:pt>
                <c:pt idx="128">
                  <c:v>7.8863376095532329</c:v>
                </c:pt>
                <c:pt idx="129">
                  <c:v>9.7466984116965261</c:v>
                </c:pt>
                <c:pt idx="130">
                  <c:v>10.34352766327874</c:v>
                </c:pt>
                <c:pt idx="131">
                  <c:v>7.4327785573736378</c:v>
                </c:pt>
                <c:pt idx="132">
                  <c:v>11.293775005642114</c:v>
                </c:pt>
                <c:pt idx="133">
                  <c:v>10.222642383281418</c:v>
                </c:pt>
                <c:pt idx="134">
                  <c:v>10.394327649480841</c:v>
                </c:pt>
                <c:pt idx="135">
                  <c:v>9.3427612607194561</c:v>
                </c:pt>
                <c:pt idx="136">
                  <c:v>10.629123704216116</c:v>
                </c:pt>
                <c:pt idx="137">
                  <c:v>10.437738263970855</c:v>
                </c:pt>
                <c:pt idx="138">
                  <c:v>9.2785111322889975</c:v>
                </c:pt>
                <c:pt idx="139">
                  <c:v>10.760582903242666</c:v>
                </c:pt>
                <c:pt idx="140">
                  <c:v>11.056007902440806</c:v>
                </c:pt>
                <c:pt idx="141">
                  <c:v>7.8219482921821424</c:v>
                </c:pt>
                <c:pt idx="142">
                  <c:v>8.6138743219471063</c:v>
                </c:pt>
                <c:pt idx="143">
                  <c:v>8.0252968071183428</c:v>
                </c:pt>
                <c:pt idx="144">
                  <c:v>9.7063206671116635</c:v>
                </c:pt>
                <c:pt idx="145">
                  <c:v>7.3693416447511568</c:v>
                </c:pt>
                <c:pt idx="146">
                  <c:v>10.157082944107909</c:v>
                </c:pt>
                <c:pt idx="147">
                  <c:v>9.2977875373296026</c:v>
                </c:pt>
                <c:pt idx="148">
                  <c:v>10.21691002991553</c:v>
                </c:pt>
                <c:pt idx="149">
                  <c:v>9.7546716590644014</c:v>
                </c:pt>
                <c:pt idx="150">
                  <c:v>7.6601274199363694</c:v>
                </c:pt>
                <c:pt idx="151">
                  <c:v>8.9553319349527367</c:v>
                </c:pt>
                <c:pt idx="152">
                  <c:v>11.254202273743035</c:v>
                </c:pt>
                <c:pt idx="153">
                  <c:v>10.555982776201935</c:v>
                </c:pt>
                <c:pt idx="154">
                  <c:v>10.976567736755827</c:v>
                </c:pt>
                <c:pt idx="155">
                  <c:v>9.9125434240738652</c:v>
                </c:pt>
                <c:pt idx="156">
                  <c:v>9.4382247478021313</c:v>
                </c:pt>
                <c:pt idx="157">
                  <c:v>8.5692495016331591</c:v>
                </c:pt>
                <c:pt idx="158">
                  <c:v>8.9934719656915174</c:v>
                </c:pt>
                <c:pt idx="159">
                  <c:v>9.7217708128034541</c:v>
                </c:pt>
                <c:pt idx="160">
                  <c:v>7.5803524980612629</c:v>
                </c:pt>
                <c:pt idx="161">
                  <c:v>8.1144507933667747</c:v>
                </c:pt>
                <c:pt idx="162">
                  <c:v>7.440457495537359</c:v>
                </c:pt>
              </c:numCache>
            </c:numRef>
          </c:xVal>
          <c:yVal>
            <c:numRef>
              <c:f>'Child Mortality 2022 '!$D$2:$D$164</c:f>
              <c:numCache>
                <c:formatCode>General</c:formatCode>
                <c:ptCount val="163"/>
                <c:pt idx="0">
                  <c:v>1.7523198521170504</c:v>
                </c:pt>
                <c:pt idx="1">
                  <c:v>-5.7838626308474798E-2</c:v>
                </c:pt>
                <c:pt idx="2">
                  <c:v>0.77715509332980048</c:v>
                </c:pt>
                <c:pt idx="3">
                  <c:v>1.9002220186004923</c:v>
                </c:pt>
                <c:pt idx="4">
                  <c:v>-5.8133583280795438E-2</c:v>
                </c:pt>
                <c:pt idx="5">
                  <c:v>2.7893046708777649E-2</c:v>
                </c:pt>
                <c:pt idx="6">
                  <c:v>-0.97928591124321851</c:v>
                </c:pt>
                <c:pt idx="7">
                  <c:v>-1.1384687182462649</c:v>
                </c:pt>
                <c:pt idx="8">
                  <c:v>0.59155112597458315</c:v>
                </c:pt>
                <c:pt idx="9">
                  <c:v>-0.42791128931599443</c:v>
                </c:pt>
                <c:pt idx="10">
                  <c:v>1.0569273524763236</c:v>
                </c:pt>
                <c:pt idx="11">
                  <c:v>8.3545611489897559E-2</c:v>
                </c:pt>
                <c:pt idx="12">
                  <c:v>-1.357038905854262</c:v>
                </c:pt>
                <c:pt idx="13">
                  <c:v>-0.99567463577322846</c:v>
                </c:pt>
                <c:pt idx="14">
                  <c:v>2.0890903419287055</c:v>
                </c:pt>
                <c:pt idx="15">
                  <c:v>0.87175167094747608</c:v>
                </c:pt>
                <c:pt idx="16">
                  <c:v>-0.50559831000758959</c:v>
                </c:pt>
                <c:pt idx="17">
                  <c:v>1.3541583361911378</c:v>
                </c:pt>
                <c:pt idx="18">
                  <c:v>0.33825093950520146</c:v>
                </c:pt>
                <c:pt idx="19">
                  <c:v>-0.49454094189576703</c:v>
                </c:pt>
                <c:pt idx="20">
                  <c:v>2.0640918861720863</c:v>
                </c:pt>
                <c:pt idx="21">
                  <c:v>1.6192519171636015</c:v>
                </c:pt>
                <c:pt idx="22">
                  <c:v>0.86274462813188457</c:v>
                </c:pt>
                <c:pt idx="23">
                  <c:v>1.9435380521423966</c:v>
                </c:pt>
                <c:pt idx="24">
                  <c:v>-0.7050237890952844</c:v>
                </c:pt>
                <c:pt idx="25">
                  <c:v>0.20594343374984106</c:v>
                </c:pt>
                <c:pt idx="26">
                  <c:v>2.2698745903584587</c:v>
                </c:pt>
                <c:pt idx="27">
                  <c:v>2.3307476782596992</c:v>
                </c:pt>
                <c:pt idx="28">
                  <c:v>-0.46357012866244152</c:v>
                </c:pt>
                <c:pt idx="29">
                  <c:v>-0.41609091254225455</c:v>
                </c:pt>
                <c:pt idx="30">
                  <c:v>0.21286320921331944</c:v>
                </c:pt>
                <c:pt idx="31">
                  <c:v>1.5721066930626046</c:v>
                </c:pt>
                <c:pt idx="32">
                  <c:v>1.4266052010228807</c:v>
                </c:pt>
                <c:pt idx="33">
                  <c:v>-0.25509678667409774</c:v>
                </c:pt>
                <c:pt idx="34">
                  <c:v>1.9369216878857176</c:v>
                </c:pt>
                <c:pt idx="35">
                  <c:v>-0.7770421821320096</c:v>
                </c:pt>
                <c:pt idx="36">
                  <c:v>-0.22823423689441541</c:v>
                </c:pt>
                <c:pt idx="37">
                  <c:v>-1.0492904372979428</c:v>
                </c:pt>
                <c:pt idx="38">
                  <c:v>-1.3349576516747874</c:v>
                </c:pt>
                <c:pt idx="39">
                  <c:v>2.0222096354335042</c:v>
                </c:pt>
                <c:pt idx="40">
                  <c:v>-1.0445184993297156</c:v>
                </c:pt>
                <c:pt idx="41">
                  <c:v>1.6464790790235349</c:v>
                </c:pt>
                <c:pt idx="42">
                  <c:v>1.1694028500086253</c:v>
                </c:pt>
                <c:pt idx="43">
                  <c:v>1.1752140986217756</c:v>
                </c:pt>
                <c:pt idx="44">
                  <c:v>0.19486250599348884</c:v>
                </c:pt>
                <c:pt idx="45">
                  <c:v>0.59192315338074231</c:v>
                </c:pt>
                <c:pt idx="46">
                  <c:v>0.17171711122105793</c:v>
                </c:pt>
                <c:pt idx="47">
                  <c:v>1.9936340306617784</c:v>
                </c:pt>
                <c:pt idx="48">
                  <c:v>-1.6709910276671696</c:v>
                </c:pt>
                <c:pt idx="49">
                  <c:v>1.6101564542211086</c:v>
                </c:pt>
                <c:pt idx="50">
                  <c:v>1.530876190892356</c:v>
                </c:pt>
                <c:pt idx="51">
                  <c:v>-1.4644878862524886</c:v>
                </c:pt>
                <c:pt idx="52">
                  <c:v>-0.89930387887768581</c:v>
                </c:pt>
                <c:pt idx="53">
                  <c:v>1.3563483209114018</c:v>
                </c:pt>
                <c:pt idx="54">
                  <c:v>1.5170725922710855</c:v>
                </c:pt>
                <c:pt idx="55">
                  <c:v>-6.9332286224474307E-2</c:v>
                </c:pt>
                <c:pt idx="56">
                  <c:v>-1.0295283013323333</c:v>
                </c:pt>
                <c:pt idx="57">
                  <c:v>1.4432508517969518</c:v>
                </c:pt>
                <c:pt idx="58">
                  <c:v>-0.94429213748764673</c:v>
                </c:pt>
                <c:pt idx="59">
                  <c:v>0.7923118767077838</c:v>
                </c:pt>
                <c:pt idx="60">
                  <c:v>2.261366457322088</c:v>
                </c:pt>
                <c:pt idx="61">
                  <c:v>1.9727862993361369</c:v>
                </c:pt>
                <c:pt idx="62">
                  <c:v>1.7314912307745249</c:v>
                </c:pt>
                <c:pt idx="63">
                  <c:v>0.47031889204519639</c:v>
                </c:pt>
                <c:pt idx="64">
                  <c:v>-0.91897615940917421</c:v>
                </c:pt>
                <c:pt idx="65">
                  <c:v>-1.3401230135353657</c:v>
                </c:pt>
                <c:pt idx="66">
                  <c:v>1.0669406282462497</c:v>
                </c:pt>
                <c:pt idx="67">
                  <c:v>0.75431132739481432</c:v>
                </c:pt>
                <c:pt idx="68">
                  <c:v>0.18442101804871902</c:v>
                </c:pt>
                <c:pt idx="69">
                  <c:v>0.85521819725975845</c:v>
                </c:pt>
                <c:pt idx="70">
                  <c:v>-1.1630609898396149</c:v>
                </c:pt>
                <c:pt idx="71">
                  <c:v>-1.0788361323105176</c:v>
                </c:pt>
                <c:pt idx="72">
                  <c:v>-1.3395074974557366</c:v>
                </c:pt>
                <c:pt idx="73">
                  <c:v>0.62983574624330052</c:v>
                </c:pt>
                <c:pt idx="74">
                  <c:v>-1.4801049458791204</c:v>
                </c:pt>
                <c:pt idx="75">
                  <c:v>0.34616001533024354</c:v>
                </c:pt>
                <c:pt idx="76">
                  <c:v>-2.6686076970842604E-2</c:v>
                </c:pt>
                <c:pt idx="77">
                  <c:v>1.4133840983099837</c:v>
                </c:pt>
                <c:pt idx="78">
                  <c:v>-0.14973782746483344</c:v>
                </c:pt>
                <c:pt idx="79">
                  <c:v>0.5454507935669145</c:v>
                </c:pt>
                <c:pt idx="80">
                  <c:v>1.3957593514421176</c:v>
                </c:pt>
                <c:pt idx="81">
                  <c:v>-1.1370324823226419</c:v>
                </c:pt>
                <c:pt idx="82">
                  <c:v>0.55111893455762861</c:v>
                </c:pt>
                <c:pt idx="83">
                  <c:v>1.976689606825853</c:v>
                </c:pt>
                <c:pt idx="84">
                  <c:v>1.9906409285979125</c:v>
                </c:pt>
                <c:pt idx="85">
                  <c:v>3.3159109466993561E-2</c:v>
                </c:pt>
                <c:pt idx="86">
                  <c:v>-1.0401959763143316</c:v>
                </c:pt>
                <c:pt idx="87">
                  <c:v>-1.3268735506524958</c:v>
                </c:pt>
                <c:pt idx="88">
                  <c:v>1.8834543945954865</c:v>
                </c:pt>
                <c:pt idx="89">
                  <c:v>1.3886258909905118</c:v>
                </c:pt>
                <c:pt idx="90">
                  <c:v>-0.24319568323407958</c:v>
                </c:pt>
                <c:pt idx="91">
                  <c:v>2.2380488118539659</c:v>
                </c:pt>
                <c:pt idx="92">
                  <c:v>-0.57456624109126764</c:v>
                </c:pt>
                <c:pt idx="93">
                  <c:v>1.3655769295178175</c:v>
                </c:pt>
                <c:pt idx="94">
                  <c:v>0.4028885249000434</c:v>
                </c:pt>
                <c:pt idx="95">
                  <c:v>0.24952714314906796</c:v>
                </c:pt>
                <c:pt idx="96">
                  <c:v>0.34764671182182288</c:v>
                </c:pt>
                <c:pt idx="97">
                  <c:v>0.29349673449087427</c:v>
                </c:pt>
                <c:pt idx="98">
                  <c:v>-1.3008585179654573</c:v>
                </c:pt>
                <c:pt idx="99">
                  <c:v>0.54591823185229293</c:v>
                </c:pt>
                <c:pt idx="100">
                  <c:v>1.8903090933320124</c:v>
                </c:pt>
                <c:pt idx="101">
                  <c:v>1.3884702421728417</c:v>
                </c:pt>
                <c:pt idx="102">
                  <c:v>1.3317353453273997</c:v>
                </c:pt>
                <c:pt idx="103">
                  <c:v>1.0058737792829702</c:v>
                </c:pt>
                <c:pt idx="104">
                  <c:v>-0.9384488702095124</c:v>
                </c:pt>
                <c:pt idx="105">
                  <c:v>-0.77059253095487212</c:v>
                </c:pt>
                <c:pt idx="106">
                  <c:v>0.41901443335239269</c:v>
                </c:pt>
                <c:pt idx="107">
                  <c:v>2.4625278520123421</c:v>
                </c:pt>
                <c:pt idx="108">
                  <c:v>2.3718572987968676</c:v>
                </c:pt>
                <c:pt idx="109">
                  <c:v>0.53179780216469097</c:v>
                </c:pt>
                <c:pt idx="110">
                  <c:v>-0.76687014991368052</c:v>
                </c:pt>
                <c:pt idx="111">
                  <c:v>-1.5290169839873666</c:v>
                </c:pt>
                <c:pt idx="112">
                  <c:v>5.0972447921827597E-2</c:v>
                </c:pt>
                <c:pt idx="113">
                  <c:v>1.8076311779630521</c:v>
                </c:pt>
                <c:pt idx="114">
                  <c:v>0.36012472659001221</c:v>
                </c:pt>
                <c:pt idx="115">
                  <c:v>0.28228596461388566</c:v>
                </c:pt>
                <c:pt idx="116">
                  <c:v>0.55653183744478907</c:v>
                </c:pt>
                <c:pt idx="117">
                  <c:v>0.41039659498017816</c:v>
                </c:pt>
                <c:pt idx="118">
                  <c:v>1.0115575652844933</c:v>
                </c:pt>
                <c:pt idx="119">
                  <c:v>-0.81187130390046425</c:v>
                </c:pt>
                <c:pt idx="120">
                  <c:v>-1.1518737396584682</c:v>
                </c:pt>
                <c:pt idx="121">
                  <c:v>-0.6450875688933071</c:v>
                </c:pt>
                <c:pt idx="122">
                  <c:v>-0.39263452323125764</c:v>
                </c:pt>
                <c:pt idx="123">
                  <c:v>-0.74401599663011275</c:v>
                </c:pt>
                <c:pt idx="124">
                  <c:v>1.3356421243688734</c:v>
                </c:pt>
                <c:pt idx="125">
                  <c:v>0.54818730229240176</c:v>
                </c:pt>
                <c:pt idx="126">
                  <c:v>0.36850495263466215</c:v>
                </c:pt>
                <c:pt idx="127">
                  <c:v>-0.44145167156618514</c:v>
                </c:pt>
                <c:pt idx="128">
                  <c:v>1.3074046863650015</c:v>
                </c:pt>
                <c:pt idx="129">
                  <c:v>-0.67752516219719161</c:v>
                </c:pt>
                <c:pt idx="130">
                  <c:v>0.37262230610402364</c:v>
                </c:pt>
                <c:pt idx="131">
                  <c:v>2.3110156061428184</c:v>
                </c:pt>
                <c:pt idx="132">
                  <c:v>-1.5361155666611264</c:v>
                </c:pt>
                <c:pt idx="133">
                  <c:v>-0.53162789854326487</c:v>
                </c:pt>
                <c:pt idx="134">
                  <c:v>-1.4614055686536713</c:v>
                </c:pt>
                <c:pt idx="135">
                  <c:v>1.2395200670759772</c:v>
                </c:pt>
                <c:pt idx="136">
                  <c:v>-1.2825361484641753</c:v>
                </c:pt>
                <c:pt idx="137">
                  <c:v>-1.2006718584473846</c:v>
                </c:pt>
                <c:pt idx="138">
                  <c:v>-0.43188835763710981</c:v>
                </c:pt>
                <c:pt idx="139">
                  <c:v>-1.3920585421373322</c:v>
                </c:pt>
                <c:pt idx="140">
                  <c:v>-0.91037839423830735</c:v>
                </c:pt>
                <c:pt idx="141">
                  <c:v>0.7626368153062616</c:v>
                </c:pt>
                <c:pt idx="142">
                  <c:v>1.1095211039226993</c:v>
                </c:pt>
                <c:pt idx="143">
                  <c:v>1.3989945215851118</c:v>
                </c:pt>
                <c:pt idx="144">
                  <c:v>-0.20681090804331215</c:v>
                </c:pt>
                <c:pt idx="145">
                  <c:v>1.7980682767860343</c:v>
                </c:pt>
                <c:pt idx="146">
                  <c:v>0.43410705003226574</c:v>
                </c:pt>
                <c:pt idx="147">
                  <c:v>0.136435633730662</c:v>
                </c:pt>
                <c:pt idx="148">
                  <c:v>-3.7641744380831524E-2</c:v>
                </c:pt>
                <c:pt idx="149">
                  <c:v>1.3960026824931071</c:v>
                </c:pt>
                <c:pt idx="150">
                  <c:v>1.3994464914313092</c:v>
                </c:pt>
                <c:pt idx="151">
                  <c:v>-0.16059167020855403</c:v>
                </c:pt>
                <c:pt idx="152">
                  <c:v>-0.63386011169229428</c:v>
                </c:pt>
                <c:pt idx="153">
                  <c:v>-0.8930046201376608</c:v>
                </c:pt>
                <c:pt idx="154">
                  <c:v>-0.46975684369979359</c:v>
                </c:pt>
                <c:pt idx="155">
                  <c:v>-0.41186891880511134</c:v>
                </c:pt>
                <c:pt idx="156">
                  <c:v>0.2879481120601059</c:v>
                </c:pt>
                <c:pt idx="157">
                  <c:v>0.88431784326951923</c:v>
                </c:pt>
                <c:pt idx="158">
                  <c:v>0.71035000973912144</c:v>
                </c:pt>
                <c:pt idx="159">
                  <c:v>1.3115236963569954</c:v>
                </c:pt>
                <c:pt idx="160">
                  <c:v>1.4185898036925857</c:v>
                </c:pt>
                <c:pt idx="161">
                  <c:v>1.7147896340532591</c:v>
                </c:pt>
                <c:pt idx="162">
                  <c:v>1.5629554065718976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0A-4EEF-9D4C-2319FF8339DB}"/>
            </c:ext>
          </c:extLst>
        </c:ser>
        <c:ser>
          <c:idx val="1"/>
          <c:order val="1"/>
          <c:tx>
            <c:v>Predicted ln of mr</c:v>
          </c:tx>
          <c:spPr>
            <a:ln w="19050">
              <a:noFill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7.2137593242785814</c:v>
                </c:pt>
                <c:pt idx="1">
                  <c:v>9.4710186775518181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9.8142364692758619</c:v>
                </c:pt>
                <c:pt idx="5">
                  <c:v>9.5351431415903889</c:v>
                </c:pt>
                <c:pt idx="6">
                  <c:v>10.859949122974507</c:v>
                </c:pt>
                <c:pt idx="7">
                  <c:v>10.687225955203861</c:v>
                </c:pt>
                <c:pt idx="8">
                  <c:v>9.7803556119598127</c:v>
                </c:pt>
                <c:pt idx="9">
                  <c:v>10.562343450312675</c:v>
                </c:pt>
                <c:pt idx="10">
                  <c:v>8.5022259388304349</c:v>
                </c:pt>
                <c:pt idx="11">
                  <c:v>9.3540811708018481</c:v>
                </c:pt>
                <c:pt idx="12">
                  <c:v>9.8362680541218097</c:v>
                </c:pt>
                <c:pt idx="13">
                  <c:v>10.642382058237086</c:v>
                </c:pt>
                <c:pt idx="14">
                  <c:v>7.8148398842144617</c:v>
                </c:pt>
                <c:pt idx="15">
                  <c:v>8.7766903650887311</c:v>
                </c:pt>
                <c:pt idx="16">
                  <c:v>9.4044968687699644</c:v>
                </c:pt>
                <c:pt idx="17">
                  <c:v>9.7020999890743909</c:v>
                </c:pt>
                <c:pt idx="18">
                  <c:v>9.5915179787586577</c:v>
                </c:pt>
                <c:pt idx="19">
                  <c:v>9.9326800255513916</c:v>
                </c:pt>
                <c:pt idx="20">
                  <c:v>7.4413004481698124</c:v>
                </c:pt>
                <c:pt idx="21">
                  <c:v>6.5753944090981493</c:v>
                </c:pt>
                <c:pt idx="22">
                  <c:v>8.2800132898296344</c:v>
                </c:pt>
                <c:pt idx="23">
                  <c:v>7.9417276369264531</c:v>
                </c:pt>
                <c:pt idx="24">
                  <c:v>10.726118931241546</c:v>
                </c:pt>
                <c:pt idx="25">
                  <c:v>8.8822205367332359</c:v>
                </c:pt>
                <c:pt idx="26">
                  <c:v>6.390899845732501</c:v>
                </c:pt>
                <c:pt idx="27">
                  <c:v>7.2396194145956576</c:v>
                </c:pt>
                <c:pt idx="28">
                  <c:v>10.031912429072417</c:v>
                </c:pt>
                <c:pt idx="29">
                  <c:v>9.8646521251507515</c:v>
                </c:pt>
                <c:pt idx="30">
                  <c:v>9.5797612206560263</c:v>
                </c:pt>
                <c:pt idx="31">
                  <c:v>7.5498187747638497</c:v>
                </c:pt>
                <c:pt idx="32">
                  <c:v>8.3398608477737159</c:v>
                </c:pt>
                <c:pt idx="33">
                  <c:v>9.6483901205685587</c:v>
                </c:pt>
                <c:pt idx="34">
                  <c:v>8.2969734117131502</c:v>
                </c:pt>
                <c:pt idx="35">
                  <c:v>10.20310135790352</c:v>
                </c:pt>
                <c:pt idx="36">
                  <c:v>8.9422915007040817</c:v>
                </c:pt>
                <c:pt idx="37">
                  <c:v>10.358488514971667</c:v>
                </c:pt>
                <c:pt idx="38">
                  <c:v>10.381192543767629</c:v>
                </c:pt>
                <c:pt idx="39">
                  <c:v>6.7383562653024907</c:v>
                </c:pt>
                <c:pt idx="40">
                  <c:v>10.833477618564244</c:v>
                </c:pt>
                <c:pt idx="41">
                  <c:v>8.1950743344220438</c:v>
                </c:pt>
                <c:pt idx="42">
                  <c:v>9.0915169140181735</c:v>
                </c:pt>
                <c:pt idx="43">
                  <c:v>9.7820834687911464</c:v>
                </c:pt>
                <c:pt idx="44">
                  <c:v>9.222671628551101</c:v>
                </c:pt>
                <c:pt idx="45">
                  <c:v>9.4883815701881584</c:v>
                </c:pt>
                <c:pt idx="46">
                  <c:v>9.1290115459402053</c:v>
                </c:pt>
                <c:pt idx="47">
                  <c:v>10.030438214572612</c:v>
                </c:pt>
                <c:pt idx="48">
                  <c:v>10.311196641035995</c:v>
                </c:pt>
                <c:pt idx="49">
                  <c:v>9.0504591371717336</c:v>
                </c:pt>
                <c:pt idx="50">
                  <c:v>7.7360489846376517</c:v>
                </c:pt>
                <c:pt idx="51">
                  <c:v>10.614019365868874</c:v>
                </c:pt>
                <c:pt idx="52">
                  <c:v>10.573000379102496</c:v>
                </c:pt>
                <c:pt idx="53">
                  <c:v>9.6627463798623534</c:v>
                </c:pt>
                <c:pt idx="54">
                  <c:v>7.606154742125514</c:v>
                </c:pt>
                <c:pt idx="55">
                  <c:v>9.5722268422897212</c:v>
                </c:pt>
                <c:pt idx="56">
                  <c:v>10.750380895402865</c:v>
                </c:pt>
                <c:pt idx="57">
                  <c:v>8.3528869244055048</c:v>
                </c:pt>
                <c:pt idx="58">
                  <c:v>10.137923345819102</c:v>
                </c:pt>
                <c:pt idx="59">
                  <c:v>8.9833683765129688</c:v>
                </c:pt>
                <c:pt idx="60">
                  <c:v>7.5006768487766902</c:v>
                </c:pt>
                <c:pt idx="61">
                  <c:v>7.3935015893986549</c:v>
                </c:pt>
                <c:pt idx="62">
                  <c:v>7.3436992837145105</c:v>
                </c:pt>
                <c:pt idx="63">
                  <c:v>8.5538202169448585</c:v>
                </c:pt>
                <c:pt idx="64">
                  <c:v>10.290512175211514</c:v>
                </c:pt>
                <c:pt idx="65">
                  <c:v>10.64888542653086</c:v>
                </c:pt>
                <c:pt idx="66">
                  <c:v>8.9574581009862584</c:v>
                </c:pt>
                <c:pt idx="67">
                  <c:v>9.457330988262207</c:v>
                </c:pt>
                <c:pt idx="68">
                  <c:v>9.8240690583341532</c:v>
                </c:pt>
                <c:pt idx="69">
                  <c:v>9.4782232271259694</c:v>
                </c:pt>
                <c:pt idx="70">
                  <c:v>11.006375388013662</c:v>
                </c:pt>
                <c:pt idx="71">
                  <c:v>10.509139184368768</c:v>
                </c:pt>
                <c:pt idx="72">
                  <c:v>10.497485250090213</c:v>
                </c:pt>
                <c:pt idx="73">
                  <c:v>8.9202111075913315</c:v>
                </c:pt>
                <c:pt idx="74">
                  <c:v>10.55238996046498</c:v>
                </c:pt>
                <c:pt idx="75">
                  <c:v>9.1216707845515987</c:v>
                </c:pt>
                <c:pt idx="76">
                  <c:v>10.184592681734346</c:v>
                </c:pt>
                <c:pt idx="77">
                  <c:v>8.1326841040137996</c:v>
                </c:pt>
                <c:pt idx="78">
                  <c:v>11.177921374095435</c:v>
                </c:pt>
                <c:pt idx="79">
                  <c:v>8.5763750788741344</c:v>
                </c:pt>
                <c:pt idx="80">
                  <c:v>8.8774085168019887</c:v>
                </c:pt>
                <c:pt idx="81">
                  <c:v>10.211718407664442</c:v>
                </c:pt>
                <c:pt idx="82">
                  <c:v>9.2438872307557745</c:v>
                </c:pt>
                <c:pt idx="83">
                  <c:v>7.7462826335345518</c:v>
                </c:pt>
                <c:pt idx="84">
                  <c:v>6.6985326307025694</c:v>
                </c:pt>
                <c:pt idx="85">
                  <c:v>9.453694624175963</c:v>
                </c:pt>
                <c:pt idx="86">
                  <c:v>10.337323702761793</c:v>
                </c:pt>
                <c:pt idx="87">
                  <c:v>10.923863973822325</c:v>
                </c:pt>
                <c:pt idx="88">
                  <c:v>7.2204424517802703</c:v>
                </c:pt>
                <c:pt idx="89">
                  <c:v>7.0817513583000755</c:v>
                </c:pt>
                <c:pt idx="90">
                  <c:v>10.189745123367071</c:v>
                </c:pt>
                <c:pt idx="91">
                  <c:v>7.4097064207619709</c:v>
                </c:pt>
                <c:pt idx="92">
                  <c:v>10.44860851043531</c:v>
                </c:pt>
                <c:pt idx="93">
                  <c:v>8.2107675370816633</c:v>
                </c:pt>
                <c:pt idx="94">
                  <c:v>9.9351361114619277</c:v>
                </c:pt>
                <c:pt idx="95">
                  <c:v>9.6949527100142632</c:v>
                </c:pt>
                <c:pt idx="96">
                  <c:v>8.8061051572390063</c:v>
                </c:pt>
                <c:pt idx="97">
                  <c:v>9.5062068109430093</c:v>
                </c:pt>
                <c:pt idx="98">
                  <c:v>9.9495026793724826</c:v>
                </c:pt>
                <c:pt idx="99">
                  <c:v>9.0360021037647318</c:v>
                </c:pt>
                <c:pt idx="100">
                  <c:v>6.9919456807600637</c:v>
                </c:pt>
                <c:pt idx="101">
                  <c:v>8.5520645753192408</c:v>
                </c:pt>
                <c:pt idx="102">
                  <c:v>8.9846094763716327</c:v>
                </c:pt>
                <c:pt idx="103">
                  <c:v>8.0108633796585984</c:v>
                </c:pt>
                <c:pt idx="104">
                  <c:v>10.813153730425173</c:v>
                </c:pt>
                <c:pt idx="105">
                  <c:v>10.551901976504663</c:v>
                </c:pt>
                <c:pt idx="106">
                  <c:v>8.5355911659828507</c:v>
                </c:pt>
                <c:pt idx="107">
                  <c:v>6.9154465749878833</c:v>
                </c:pt>
                <c:pt idx="108">
                  <c:v>8.5311932713507872</c:v>
                </c:pt>
                <c:pt idx="109">
                  <c:v>7.3580962336378564</c:v>
                </c:pt>
                <c:pt idx="110">
                  <c:v>9.5504484907597185</c:v>
                </c:pt>
                <c:pt idx="111">
                  <c:v>11.389245048899891</c:v>
                </c:pt>
                <c:pt idx="112">
                  <c:v>10.778719803596015</c:v>
                </c:pt>
                <c:pt idx="113">
                  <c:v>8.6182546192244089</c:v>
                </c:pt>
                <c:pt idx="114">
                  <c:v>8.4711915556849782</c:v>
                </c:pt>
                <c:pt idx="115">
                  <c:v>10.067179144196789</c:v>
                </c:pt>
                <c:pt idx="116">
                  <c:v>9.078267458111398</c:v>
                </c:pt>
                <c:pt idx="117">
                  <c:v>9.4543030533803503</c:v>
                </c:pt>
                <c:pt idx="118">
                  <c:v>9.0324887302104777</c:v>
                </c:pt>
                <c:pt idx="119">
                  <c:v>10.388022649226125</c:v>
                </c:pt>
                <c:pt idx="120">
                  <c:v>10.274777243884785</c:v>
                </c:pt>
                <c:pt idx="121">
                  <c:v>11.912849315294789</c:v>
                </c:pt>
                <c:pt idx="122">
                  <c:v>10.173434686549017</c:v>
                </c:pt>
                <c:pt idx="123">
                  <c:v>10.143964292434154</c:v>
                </c:pt>
                <c:pt idx="124">
                  <c:v>7.6953332527993741</c:v>
                </c:pt>
                <c:pt idx="125">
                  <c:v>9.2545644129682518</c:v>
                </c:pt>
                <c:pt idx="126">
                  <c:v>8.2299491030354286</c:v>
                </c:pt>
                <c:pt idx="127">
                  <c:v>10.887752957709347</c:v>
                </c:pt>
                <c:pt idx="128">
                  <c:v>7.8863376095532329</c:v>
                </c:pt>
                <c:pt idx="129">
                  <c:v>9.7466984116965261</c:v>
                </c:pt>
                <c:pt idx="130">
                  <c:v>10.34352766327874</c:v>
                </c:pt>
                <c:pt idx="131">
                  <c:v>7.4327785573736378</c:v>
                </c:pt>
                <c:pt idx="132">
                  <c:v>11.293775005642114</c:v>
                </c:pt>
                <c:pt idx="133">
                  <c:v>10.222642383281418</c:v>
                </c:pt>
                <c:pt idx="134">
                  <c:v>10.394327649480841</c:v>
                </c:pt>
                <c:pt idx="135">
                  <c:v>9.3427612607194561</c:v>
                </c:pt>
                <c:pt idx="136">
                  <c:v>10.629123704216116</c:v>
                </c:pt>
                <c:pt idx="137">
                  <c:v>10.437738263970855</c:v>
                </c:pt>
                <c:pt idx="138">
                  <c:v>9.2785111322889975</c:v>
                </c:pt>
                <c:pt idx="139">
                  <c:v>10.760582903242666</c:v>
                </c:pt>
                <c:pt idx="140">
                  <c:v>11.056007902440806</c:v>
                </c:pt>
                <c:pt idx="141">
                  <c:v>7.8219482921821424</c:v>
                </c:pt>
                <c:pt idx="142">
                  <c:v>8.6138743219471063</c:v>
                </c:pt>
                <c:pt idx="143">
                  <c:v>8.0252968071183428</c:v>
                </c:pt>
                <c:pt idx="144">
                  <c:v>9.7063206671116635</c:v>
                </c:pt>
                <c:pt idx="145">
                  <c:v>7.3693416447511568</c:v>
                </c:pt>
                <c:pt idx="146">
                  <c:v>10.157082944107909</c:v>
                </c:pt>
                <c:pt idx="147">
                  <c:v>9.2977875373296026</c:v>
                </c:pt>
                <c:pt idx="148">
                  <c:v>10.21691002991553</c:v>
                </c:pt>
                <c:pt idx="149">
                  <c:v>9.7546716590644014</c:v>
                </c:pt>
                <c:pt idx="150">
                  <c:v>7.6601274199363694</c:v>
                </c:pt>
                <c:pt idx="151">
                  <c:v>8.9553319349527367</c:v>
                </c:pt>
                <c:pt idx="152">
                  <c:v>11.254202273743035</c:v>
                </c:pt>
                <c:pt idx="153">
                  <c:v>10.555982776201935</c:v>
                </c:pt>
                <c:pt idx="154">
                  <c:v>10.976567736755827</c:v>
                </c:pt>
                <c:pt idx="155">
                  <c:v>9.9125434240738652</c:v>
                </c:pt>
                <c:pt idx="156">
                  <c:v>9.4382247478021313</c:v>
                </c:pt>
                <c:pt idx="157">
                  <c:v>8.5692495016331591</c:v>
                </c:pt>
                <c:pt idx="158">
                  <c:v>8.9934719656915174</c:v>
                </c:pt>
                <c:pt idx="159">
                  <c:v>9.7217708128034541</c:v>
                </c:pt>
                <c:pt idx="160">
                  <c:v>7.5803524980612629</c:v>
                </c:pt>
                <c:pt idx="161">
                  <c:v>8.1144507933667747</c:v>
                </c:pt>
                <c:pt idx="162">
                  <c:v>7.440457495537359</c:v>
                </c:pt>
              </c:numCache>
            </c:numRef>
          </c:xVal>
          <c:yVal>
            <c:numRef>
              <c:f>'Child Mortality 2022 '!$N$25:$N$187</c:f>
              <c:numCache>
                <c:formatCode>General</c:formatCode>
                <c:ptCount val="163"/>
                <c:pt idx="0">
                  <c:v>1.9785048051431415</c:v>
                </c:pt>
                <c:pt idx="1">
                  <c:v>0.20482713496363303</c:v>
                </c:pt>
                <c:pt idx="2">
                  <c:v>0.17347231611204705</c:v>
                </c:pt>
                <c:pt idx="3">
                  <c:v>0.79562906905849839</c:v>
                </c:pt>
                <c:pt idx="4">
                  <c:v>-6.4861738982775918E-2</c:v>
                </c:pt>
                <c:pt idx="5">
                  <c:v>0.15444031086541266</c:v>
                </c:pt>
                <c:pt idx="6">
                  <c:v>-0.88654719599500353</c:v>
                </c:pt>
                <c:pt idx="7">
                  <c:v>-0.75082720203275777</c:v>
                </c:pt>
                <c:pt idx="8">
                  <c:v>-3.8239312994874375E-2</c:v>
                </c:pt>
                <c:pt idx="9">
                  <c:v>-0.65269877474309723</c:v>
                </c:pt>
                <c:pt idx="10">
                  <c:v>0.96607153747787411</c:v>
                </c:pt>
                <c:pt idx="11">
                  <c:v>0.29671265278333969</c:v>
                </c:pt>
                <c:pt idx="12">
                  <c:v>-8.2173409448669688E-2</c:v>
                </c:pt>
                <c:pt idx="13">
                  <c:v>-0.71559039214714915</c:v>
                </c:pt>
                <c:pt idx="14">
                  <c:v>1.5061961333056368</c:v>
                </c:pt>
                <c:pt idx="15">
                  <c:v>0.7504067210237757</c:v>
                </c:pt>
                <c:pt idx="16">
                  <c:v>0.25709771106966706</c:v>
                </c:pt>
                <c:pt idx="17">
                  <c:v>2.3251295373449388E-2</c:v>
                </c:pt>
                <c:pt idx="18">
                  <c:v>0.11014288013359685</c:v>
                </c:pt>
                <c:pt idx="19">
                  <c:v>-0.15793065932545591</c:v>
                </c:pt>
                <c:pt idx="20">
                  <c:v>1.799710724654255</c:v>
                </c:pt>
                <c:pt idx="21">
                  <c:v>2.4801102559477615</c:v>
                </c:pt>
                <c:pt idx="22">
                  <c:v>1.1406786835254143</c:v>
                </c:pt>
                <c:pt idx="23">
                  <c:v>1.4064920504415372</c:v>
                </c:pt>
                <c:pt idx="24">
                  <c:v>-0.78138798053826619</c:v>
                </c:pt>
                <c:pt idx="25">
                  <c:v>0.66748469936744925</c:v>
                </c:pt>
                <c:pt idx="26">
                  <c:v>2.6250798124307808</c:v>
                </c:pt>
                <c:pt idx="27">
                  <c:v>1.9581848252180558</c:v>
                </c:pt>
                <c:pt idx="28">
                  <c:v>-0.23590410886649327</c:v>
                </c:pt>
                <c:pt idx="29">
                  <c:v>-0.10447664762102171</c:v>
                </c:pt>
                <c:pt idx="30">
                  <c:v>0.11938094101043006</c:v>
                </c:pt>
                <c:pt idx="31">
                  <c:v>1.7144407124130909</c:v>
                </c:pt>
                <c:pt idx="32">
                  <c:v>1.093652506854017</c:v>
                </c:pt>
                <c:pt idx="33">
                  <c:v>6.5454684318956069E-2</c:v>
                </c:pt>
                <c:pt idx="34">
                  <c:v>1.1273519962642924</c:v>
                </c:pt>
                <c:pt idx="35">
                  <c:v>-0.3704185500224817</c:v>
                </c:pt>
                <c:pt idx="36">
                  <c:v>0.62028297783432329</c:v>
                </c:pt>
                <c:pt idx="37">
                  <c:v>-0.49251649606700276</c:v>
                </c:pt>
                <c:pt idx="38">
                  <c:v>-0.51035655013084558</c:v>
                </c:pt>
                <c:pt idx="39">
                  <c:v>2.3520603688040858</c:v>
                </c:pt>
                <c:pt idx="40">
                  <c:v>-0.865746787658912</c:v>
                </c:pt>
                <c:pt idx="41">
                  <c:v>1.2074208274072662</c:v>
                </c:pt>
                <c:pt idx="42">
                  <c:v>0.50302672057938924</c:v>
                </c:pt>
                <c:pt idx="43">
                  <c:v>-3.9597004158967053E-2</c:v>
                </c:pt>
                <c:pt idx="44">
                  <c:v>0.39996980416059547</c:v>
                </c:pt>
                <c:pt idx="45">
                  <c:v>0.19118396413607908</c:v>
                </c:pt>
                <c:pt idx="46">
                  <c:v>0.47356471334691452</c:v>
                </c:pt>
                <c:pt idx="47">
                  <c:v>-0.23474572122460913</c:v>
                </c:pt>
                <c:pt idx="48">
                  <c:v>-0.45535614909180389</c:v>
                </c:pt>
                <c:pt idx="49">
                  <c:v>0.53528852597368015</c:v>
                </c:pt>
                <c:pt idx="50">
                  <c:v>1.5681073439027235</c:v>
                </c:pt>
                <c:pt idx="51">
                  <c:v>-0.69330395259968824</c:v>
                </c:pt>
                <c:pt idx="52">
                  <c:v>-0.66107262713174286</c:v>
                </c:pt>
                <c:pt idx="53">
                  <c:v>5.4174023769344437E-2</c:v>
                </c:pt>
                <c:pt idx="54">
                  <c:v>1.6701738242540278</c:v>
                </c:pt>
                <c:pt idx="55">
                  <c:v>0.12530119941920326</c:v>
                </c:pt>
                <c:pt idx="56">
                  <c:v>-0.80045220725427235</c:v>
                </c:pt>
                <c:pt idx="57">
                  <c:v>1.083417058624133</c:v>
                </c:pt>
                <c:pt idx="58">
                  <c:v>-0.31920388368244179</c:v>
                </c:pt>
                <c:pt idx="59">
                  <c:v>0.58800616512456116</c:v>
                </c:pt>
                <c:pt idx="60">
                  <c:v>1.7530547674026726</c:v>
                </c:pt>
                <c:pt idx="61">
                  <c:v>1.8372694430795562</c:v>
                </c:pt>
                <c:pt idx="62">
                  <c:v>1.876402401987149</c:v>
                </c:pt>
                <c:pt idx="63">
                  <c:v>0.92553050754797983</c:v>
                </c:pt>
                <c:pt idx="64">
                  <c:v>-0.43910299896119476</c:v>
                </c:pt>
                <c:pt idx="65">
                  <c:v>-0.72070051788741729</c:v>
                </c:pt>
                <c:pt idx="66">
                  <c:v>0.60836557888146192</c:v>
                </c:pt>
                <c:pt idx="67">
                  <c:v>0.21558245593024417</c:v>
                </c:pt>
                <c:pt idx="68">
                  <c:v>-7.2587853231655508E-2</c:v>
                </c:pt>
                <c:pt idx="69">
                  <c:v>0.19916604480806743</c:v>
                </c:pt>
                <c:pt idx="70">
                  <c:v>-1.0016039776852086</c:v>
                </c:pt>
                <c:pt idx="71">
                  <c:v>-0.61089267110411605</c:v>
                </c:pt>
                <c:pt idx="72">
                  <c:v>-0.60173540569301487</c:v>
                </c:pt>
                <c:pt idx="73">
                  <c:v>0.63763300017716151</c:v>
                </c:pt>
                <c:pt idx="74">
                  <c:v>-0.64487766076361019</c:v>
                </c:pt>
                <c:pt idx="75">
                  <c:v>0.47933283411611516</c:v>
                </c:pt>
                <c:pt idx="76">
                  <c:v>-0.35587506144273817</c:v>
                </c:pt>
                <c:pt idx="77">
                  <c:v>1.2564449496695085</c:v>
                </c:pt>
                <c:pt idx="78">
                  <c:v>-1.1363989822915475</c:v>
                </c:pt>
                <c:pt idx="79">
                  <c:v>0.90780766373744104</c:v>
                </c:pt>
                <c:pt idx="80">
                  <c:v>0.67126582105740251</c:v>
                </c:pt>
                <c:pt idx="81">
                  <c:v>-0.37718953481056516</c:v>
                </c:pt>
                <c:pt idx="82">
                  <c:v>0.38329930511702059</c:v>
                </c:pt>
                <c:pt idx="83">
                  <c:v>1.5600660904656438</c:v>
                </c:pt>
                <c:pt idx="84">
                  <c:v>2.3833524271724968</c:v>
                </c:pt>
                <c:pt idx="85">
                  <c:v>0.21843978722053681</c:v>
                </c:pt>
                <c:pt idx="86">
                  <c:v>-0.47588590607487014</c:v>
                </c:pt>
                <c:pt idx="87">
                  <c:v>-0.93676931317318157</c:v>
                </c:pt>
                <c:pt idx="88">
                  <c:v>1.9732534307277385</c:v>
                </c:pt>
                <c:pt idx="89">
                  <c:v>2.0822321775438217</c:v>
                </c:pt>
                <c:pt idx="90">
                  <c:v>-0.35992367493396848</c:v>
                </c:pt>
                <c:pt idx="91">
                  <c:v>1.8245362374350833</c:v>
                </c:pt>
                <c:pt idx="92">
                  <c:v>-0.56332972510900703</c:v>
                </c:pt>
                <c:pt idx="93">
                  <c:v>1.1950896422066792</c:v>
                </c:pt>
                <c:pt idx="94">
                  <c:v>-0.1598605681457439</c:v>
                </c:pt>
                <c:pt idx="95">
                  <c:v>2.8867384305856447E-2</c:v>
                </c:pt>
                <c:pt idx="96">
                  <c:v>0.72729357723094523</c:v>
                </c:pt>
                <c:pt idx="97">
                  <c:v>0.17717749587331344</c:v>
                </c:pt>
                <c:pt idx="98">
                  <c:v>-0.1711493288559911</c:v>
                </c:pt>
                <c:pt idx="99">
                  <c:v>0.54664837139589739</c:v>
                </c:pt>
                <c:pt idx="100">
                  <c:v>2.1527984262458508</c:v>
                </c:pt>
                <c:pt idx="101">
                  <c:v>0.92691003105894954</c:v>
                </c:pt>
                <c:pt idx="102">
                  <c:v>0.5870309510435634</c:v>
                </c:pt>
                <c:pt idx="103">
                  <c:v>1.3521675338912065</c:v>
                </c:pt>
                <c:pt idx="104">
                  <c:v>-0.84977696721660401</c:v>
                </c:pt>
                <c:pt idx="105">
                  <c:v>-0.64449421955533026</c:v>
                </c:pt>
                <c:pt idx="106">
                  <c:v>0.93985427614505834</c:v>
                </c:pt>
                <c:pt idx="107">
                  <c:v>2.2129088231747902</c:v>
                </c:pt>
                <c:pt idx="108">
                  <c:v>0.94330999225201939</c:v>
                </c:pt>
                <c:pt idx="109">
                  <c:v>1.8650897681240073</c:v>
                </c:pt>
                <c:pt idx="110">
                  <c:v>0.14241388775343111</c:v>
                </c:pt>
                <c:pt idx="111">
                  <c:v>-1.3024499425577734</c:v>
                </c:pt>
                <c:pt idx="112">
                  <c:v>-0.82271995800545206</c:v>
                </c:pt>
                <c:pt idx="113">
                  <c:v>0.87490014451553666</c:v>
                </c:pt>
                <c:pt idx="114">
                  <c:v>0.99045730082096206</c:v>
                </c:pt>
                <c:pt idx="115">
                  <c:v>-0.26361549481156654</c:v>
                </c:pt>
                <c:pt idx="116">
                  <c:v>0.51343769265036432</c:v>
                </c:pt>
                <c:pt idx="117">
                  <c:v>0.21796170423368721</c:v>
                </c:pt>
                <c:pt idx="118">
                  <c:v>0.54940906090689356</c:v>
                </c:pt>
                <c:pt idx="119">
                  <c:v>-0.51572341482857809</c:v>
                </c:pt>
                <c:pt idx="120">
                  <c:v>-0.42673902479245029</c:v>
                </c:pt>
                <c:pt idx="121">
                  <c:v>-1.7138803765345525</c:v>
                </c:pt>
                <c:pt idx="122">
                  <c:v>-0.34710748811294323</c:v>
                </c:pt>
                <c:pt idx="123">
                  <c:v>-0.32395065418638325</c:v>
                </c:pt>
                <c:pt idx="124">
                  <c:v>1.6001003819565254</c:v>
                </c:pt>
                <c:pt idx="125">
                  <c:v>0.37490953827731488</c:v>
                </c:pt>
                <c:pt idx="126">
                  <c:v>1.1800174197073305</c:v>
                </c:pt>
                <c:pt idx="127">
                  <c:v>-0.90839450421106349</c:v>
                </c:pt>
                <c:pt idx="128">
                  <c:v>1.4500156511124347</c:v>
                </c:pt>
                <c:pt idx="129">
                  <c:v>-1.179262911639789E-2</c:v>
                </c:pt>
                <c:pt idx="130">
                  <c:v>-0.48076076736168893</c:v>
                </c:pt>
                <c:pt idx="131">
                  <c:v>1.8064069367625208</c:v>
                </c:pt>
                <c:pt idx="132">
                  <c:v>-1.2274328278200084</c:v>
                </c:pt>
                <c:pt idx="133">
                  <c:v>-0.3857732235184308</c:v>
                </c:pt>
                <c:pt idx="134">
                  <c:v>-0.520677669706755</c:v>
                </c:pt>
                <c:pt idx="135">
                  <c:v>0.30560745333537387</c:v>
                </c:pt>
                <c:pt idx="136">
                  <c:v>-0.70517242824050896</c:v>
                </c:pt>
                <c:pt idx="137">
                  <c:v>-0.55478825494281025</c:v>
                </c:pt>
                <c:pt idx="138">
                  <c:v>0.35609302024110789</c:v>
                </c:pt>
                <c:pt idx="139">
                  <c:v>-0.80846859822423767</c:v>
                </c:pt>
                <c:pt idx="140">
                  <c:v>-1.0406035203946598</c:v>
                </c:pt>
                <c:pt idx="141">
                  <c:v>1.5006105879563538</c:v>
                </c:pt>
                <c:pt idx="142">
                  <c:v>0.87834203321930193</c:v>
                </c:pt>
                <c:pt idx="143">
                  <c:v>1.3408262372199218</c:v>
                </c:pt>
                <c:pt idx="144">
                  <c:v>1.9934830042661389E-2</c:v>
                </c:pt>
                <c:pt idx="145">
                  <c:v>1.8562535063294883</c:v>
                </c:pt>
                <c:pt idx="146">
                  <c:v>-0.33425884473739931</c:v>
                </c:pt>
                <c:pt idx="147">
                  <c:v>0.34094627641112751</c:v>
                </c:pt>
                <c:pt idx="148">
                  <c:v>-0.38126893509986282</c:v>
                </c:pt>
                <c:pt idx="149">
                  <c:v>-1.8057735868402425E-2</c:v>
                </c:pt>
                <c:pt idx="150">
                  <c:v>1.6277639286901486</c:v>
                </c:pt>
                <c:pt idx="151">
                  <c:v>0.61003624787715527</c:v>
                </c:pt>
                <c:pt idx="152">
                  <c:v>-1.1963379202651385</c:v>
                </c:pt>
                <c:pt idx="153">
                  <c:v>-0.64770077324134334</c:v>
                </c:pt>
                <c:pt idx="154">
                  <c:v>-0.97818213855987501</c:v>
                </c:pt>
                <c:pt idx="155">
                  <c:v>-0.14210800237546906</c:v>
                </c:pt>
                <c:pt idx="156">
                  <c:v>0.23059549021714432</c:v>
                </c:pt>
                <c:pt idx="157">
                  <c:v>0.91340670011805525</c:v>
                </c:pt>
                <c:pt idx="158">
                  <c:v>0.58006710819312168</c:v>
                </c:pt>
                <c:pt idx="159">
                  <c:v>7.7946307453098385E-3</c:v>
                </c:pt>
                <c:pt idx="160">
                  <c:v>1.6904483505599757</c:v>
                </c:pt>
                <c:pt idx="161">
                  <c:v>1.2707720653822765</c:v>
                </c:pt>
                <c:pt idx="162">
                  <c:v>1.8003730881788691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A-4EEF-9D4C-2319FF833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247520"/>
        <c:axId val="1129249440"/>
      </c:scatterChart>
      <c:valAx>
        <c:axId val="1129247520"/>
        <c:scaling>
          <c:orientation val="minMax"/>
          <c:max val="12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9249440"/>
        <c:crosses val="autoZero"/>
        <c:crossBetween val="midCat"/>
      </c:valAx>
      <c:valAx>
        <c:axId val="1129249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9247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'Child Mortality 2022 '!$R$25:$R$187</c:f>
              <c:numCache>
                <c:formatCode>General</c:formatCode>
                <c:ptCount val="163"/>
                <c:pt idx="0">
                  <c:v>0.30674846625766872</c:v>
                </c:pt>
                <c:pt idx="1">
                  <c:v>0.92024539877300615</c:v>
                </c:pt>
                <c:pt idx="2">
                  <c:v>1.5337423312883436</c:v>
                </c:pt>
                <c:pt idx="3">
                  <c:v>2.147239263803681</c:v>
                </c:pt>
                <c:pt idx="4">
                  <c:v>2.7607361963190185</c:v>
                </c:pt>
                <c:pt idx="5">
                  <c:v>3.3742331288343559</c:v>
                </c:pt>
                <c:pt idx="6">
                  <c:v>3.9877300613496933</c:v>
                </c:pt>
                <c:pt idx="7">
                  <c:v>4.6012269938650308</c:v>
                </c:pt>
                <c:pt idx="8">
                  <c:v>5.2147239263803682</c:v>
                </c:pt>
                <c:pt idx="9">
                  <c:v>5.8282208588957056</c:v>
                </c:pt>
                <c:pt idx="10">
                  <c:v>6.4417177914110431</c:v>
                </c:pt>
                <c:pt idx="11">
                  <c:v>7.0552147239263805</c:v>
                </c:pt>
                <c:pt idx="12">
                  <c:v>7.6687116564417179</c:v>
                </c:pt>
                <c:pt idx="13">
                  <c:v>8.2822085889570545</c:v>
                </c:pt>
                <c:pt idx="14">
                  <c:v>8.8957055214723937</c:v>
                </c:pt>
                <c:pt idx="15">
                  <c:v>9.5092024539877293</c:v>
                </c:pt>
                <c:pt idx="16">
                  <c:v>10.122699386503069</c:v>
                </c:pt>
                <c:pt idx="17">
                  <c:v>10.736196319018404</c:v>
                </c:pt>
                <c:pt idx="18">
                  <c:v>11.349693251533743</c:v>
                </c:pt>
                <c:pt idx="19">
                  <c:v>11.963190184049079</c:v>
                </c:pt>
                <c:pt idx="20">
                  <c:v>12.576687116564418</c:v>
                </c:pt>
                <c:pt idx="21">
                  <c:v>13.190184049079754</c:v>
                </c:pt>
                <c:pt idx="22">
                  <c:v>13.803680981595093</c:v>
                </c:pt>
                <c:pt idx="23">
                  <c:v>14.417177914110429</c:v>
                </c:pt>
                <c:pt idx="24">
                  <c:v>15.030674846625768</c:v>
                </c:pt>
                <c:pt idx="25">
                  <c:v>15.644171779141104</c:v>
                </c:pt>
                <c:pt idx="26">
                  <c:v>16.257668711656443</c:v>
                </c:pt>
                <c:pt idx="27">
                  <c:v>16.871165644171779</c:v>
                </c:pt>
                <c:pt idx="28">
                  <c:v>17.484662576687118</c:v>
                </c:pt>
                <c:pt idx="29">
                  <c:v>18.098159509202457</c:v>
                </c:pt>
                <c:pt idx="30">
                  <c:v>18.711656441717793</c:v>
                </c:pt>
                <c:pt idx="31">
                  <c:v>19.325153374233128</c:v>
                </c:pt>
                <c:pt idx="32">
                  <c:v>19.938650306748468</c:v>
                </c:pt>
                <c:pt idx="33">
                  <c:v>20.552147239263807</c:v>
                </c:pt>
                <c:pt idx="34">
                  <c:v>21.165644171779142</c:v>
                </c:pt>
                <c:pt idx="35">
                  <c:v>21.779141104294478</c:v>
                </c:pt>
                <c:pt idx="36">
                  <c:v>22.392638036809817</c:v>
                </c:pt>
                <c:pt idx="37">
                  <c:v>23.006134969325156</c:v>
                </c:pt>
                <c:pt idx="38">
                  <c:v>23.619631901840492</c:v>
                </c:pt>
                <c:pt idx="39">
                  <c:v>24.233128834355828</c:v>
                </c:pt>
                <c:pt idx="40">
                  <c:v>24.846625766871167</c:v>
                </c:pt>
                <c:pt idx="41">
                  <c:v>25.460122699386506</c:v>
                </c:pt>
                <c:pt idx="42">
                  <c:v>26.073619631901842</c:v>
                </c:pt>
                <c:pt idx="43">
                  <c:v>26.687116564417177</c:v>
                </c:pt>
                <c:pt idx="44">
                  <c:v>27.300613496932517</c:v>
                </c:pt>
                <c:pt idx="45">
                  <c:v>27.914110429447856</c:v>
                </c:pt>
                <c:pt idx="46">
                  <c:v>28.527607361963192</c:v>
                </c:pt>
                <c:pt idx="47">
                  <c:v>29.141104294478527</c:v>
                </c:pt>
                <c:pt idx="48">
                  <c:v>29.754601226993866</c:v>
                </c:pt>
                <c:pt idx="49">
                  <c:v>30.368098159509206</c:v>
                </c:pt>
                <c:pt idx="50">
                  <c:v>30.981595092024541</c:v>
                </c:pt>
                <c:pt idx="51">
                  <c:v>31.595092024539877</c:v>
                </c:pt>
                <c:pt idx="52">
                  <c:v>32.208588957055213</c:v>
                </c:pt>
                <c:pt idx="53">
                  <c:v>32.822085889570552</c:v>
                </c:pt>
                <c:pt idx="54">
                  <c:v>33.435582822085884</c:v>
                </c:pt>
                <c:pt idx="55">
                  <c:v>34.049079754601223</c:v>
                </c:pt>
                <c:pt idx="56">
                  <c:v>34.662576687116562</c:v>
                </c:pt>
                <c:pt idx="57">
                  <c:v>35.276073619631902</c:v>
                </c:pt>
                <c:pt idx="58">
                  <c:v>35.889570552147241</c:v>
                </c:pt>
                <c:pt idx="59">
                  <c:v>36.503067484662573</c:v>
                </c:pt>
                <c:pt idx="60">
                  <c:v>37.116564417177912</c:v>
                </c:pt>
                <c:pt idx="61">
                  <c:v>37.730061349693251</c:v>
                </c:pt>
                <c:pt idx="62">
                  <c:v>38.343558282208583</c:v>
                </c:pt>
                <c:pt idx="63">
                  <c:v>38.957055214723923</c:v>
                </c:pt>
                <c:pt idx="64">
                  <c:v>39.570552147239262</c:v>
                </c:pt>
                <c:pt idx="65">
                  <c:v>40.184049079754601</c:v>
                </c:pt>
                <c:pt idx="66">
                  <c:v>40.79754601226994</c:v>
                </c:pt>
                <c:pt idx="67">
                  <c:v>41.411042944785272</c:v>
                </c:pt>
                <c:pt idx="68">
                  <c:v>42.024539877300612</c:v>
                </c:pt>
                <c:pt idx="69">
                  <c:v>42.638036809815951</c:v>
                </c:pt>
                <c:pt idx="70">
                  <c:v>43.251533742331283</c:v>
                </c:pt>
                <c:pt idx="71">
                  <c:v>43.865030674846622</c:v>
                </c:pt>
                <c:pt idx="72">
                  <c:v>44.478527607361961</c:v>
                </c:pt>
                <c:pt idx="73">
                  <c:v>45.092024539877301</c:v>
                </c:pt>
                <c:pt idx="74">
                  <c:v>45.70552147239264</c:v>
                </c:pt>
                <c:pt idx="75">
                  <c:v>46.319018404907972</c:v>
                </c:pt>
                <c:pt idx="76">
                  <c:v>46.932515337423311</c:v>
                </c:pt>
                <c:pt idx="77">
                  <c:v>47.54601226993865</c:v>
                </c:pt>
                <c:pt idx="78">
                  <c:v>48.159509202453982</c:v>
                </c:pt>
                <c:pt idx="79">
                  <c:v>48.773006134969322</c:v>
                </c:pt>
                <c:pt idx="80">
                  <c:v>49.386503067484661</c:v>
                </c:pt>
                <c:pt idx="81">
                  <c:v>50</c:v>
                </c:pt>
                <c:pt idx="82">
                  <c:v>50.613496932515339</c:v>
                </c:pt>
                <c:pt idx="83">
                  <c:v>51.226993865030671</c:v>
                </c:pt>
                <c:pt idx="84">
                  <c:v>51.840490797546011</c:v>
                </c:pt>
                <c:pt idx="85">
                  <c:v>52.45398773006135</c:v>
                </c:pt>
                <c:pt idx="86">
                  <c:v>53.067484662576682</c:v>
                </c:pt>
                <c:pt idx="87">
                  <c:v>53.680981595092021</c:v>
                </c:pt>
                <c:pt idx="88">
                  <c:v>54.29447852760736</c:v>
                </c:pt>
                <c:pt idx="89">
                  <c:v>54.907975460122699</c:v>
                </c:pt>
                <c:pt idx="90">
                  <c:v>55.521472392638039</c:v>
                </c:pt>
                <c:pt idx="91">
                  <c:v>56.134969325153371</c:v>
                </c:pt>
                <c:pt idx="92">
                  <c:v>56.74846625766871</c:v>
                </c:pt>
                <c:pt idx="93">
                  <c:v>57.361963190184049</c:v>
                </c:pt>
                <c:pt idx="94">
                  <c:v>57.975460122699381</c:v>
                </c:pt>
                <c:pt idx="95">
                  <c:v>58.588957055214721</c:v>
                </c:pt>
                <c:pt idx="96">
                  <c:v>59.20245398773006</c:v>
                </c:pt>
                <c:pt idx="97">
                  <c:v>59.815950920245399</c:v>
                </c:pt>
                <c:pt idx="98">
                  <c:v>60.429447852760738</c:v>
                </c:pt>
                <c:pt idx="99">
                  <c:v>61.04294478527607</c:v>
                </c:pt>
                <c:pt idx="100">
                  <c:v>61.656441717791409</c:v>
                </c:pt>
                <c:pt idx="101">
                  <c:v>62.269938650306749</c:v>
                </c:pt>
                <c:pt idx="102">
                  <c:v>62.883435582822081</c:v>
                </c:pt>
                <c:pt idx="103">
                  <c:v>63.49693251533742</c:v>
                </c:pt>
                <c:pt idx="104">
                  <c:v>64.110429447852766</c:v>
                </c:pt>
                <c:pt idx="105">
                  <c:v>64.723926380368098</c:v>
                </c:pt>
                <c:pt idx="106">
                  <c:v>65.337423312883445</c:v>
                </c:pt>
                <c:pt idx="107">
                  <c:v>65.950920245398777</c:v>
                </c:pt>
                <c:pt idx="108">
                  <c:v>66.564417177914109</c:v>
                </c:pt>
                <c:pt idx="109">
                  <c:v>67.177914110429455</c:v>
                </c:pt>
                <c:pt idx="110">
                  <c:v>67.791411042944787</c:v>
                </c:pt>
                <c:pt idx="111">
                  <c:v>68.404907975460134</c:v>
                </c:pt>
                <c:pt idx="112">
                  <c:v>69.018404907975466</c:v>
                </c:pt>
                <c:pt idx="113">
                  <c:v>69.631901840490798</c:v>
                </c:pt>
                <c:pt idx="114">
                  <c:v>70.245398773006144</c:v>
                </c:pt>
                <c:pt idx="115">
                  <c:v>70.858895705521476</c:v>
                </c:pt>
                <c:pt idx="116">
                  <c:v>71.472392638036823</c:v>
                </c:pt>
                <c:pt idx="117">
                  <c:v>72.085889570552155</c:v>
                </c:pt>
                <c:pt idx="118">
                  <c:v>72.699386503067487</c:v>
                </c:pt>
                <c:pt idx="119">
                  <c:v>73.312883435582833</c:v>
                </c:pt>
                <c:pt idx="120">
                  <c:v>73.926380368098165</c:v>
                </c:pt>
                <c:pt idx="121">
                  <c:v>74.539877300613497</c:v>
                </c:pt>
                <c:pt idx="122">
                  <c:v>75.153374233128844</c:v>
                </c:pt>
                <c:pt idx="123">
                  <c:v>75.766871165644176</c:v>
                </c:pt>
                <c:pt idx="124">
                  <c:v>76.380368098159508</c:v>
                </c:pt>
                <c:pt idx="125">
                  <c:v>76.993865030674854</c:v>
                </c:pt>
                <c:pt idx="126">
                  <c:v>77.607361963190186</c:v>
                </c:pt>
                <c:pt idx="127">
                  <c:v>78.220858895705533</c:v>
                </c:pt>
                <c:pt idx="128">
                  <c:v>78.834355828220865</c:v>
                </c:pt>
                <c:pt idx="129">
                  <c:v>79.447852760736197</c:v>
                </c:pt>
                <c:pt idx="130">
                  <c:v>80.061349693251543</c:v>
                </c:pt>
                <c:pt idx="131">
                  <c:v>80.674846625766875</c:v>
                </c:pt>
                <c:pt idx="132">
                  <c:v>81.288343558282222</c:v>
                </c:pt>
                <c:pt idx="133">
                  <c:v>81.901840490797554</c:v>
                </c:pt>
                <c:pt idx="134">
                  <c:v>82.515337423312886</c:v>
                </c:pt>
                <c:pt idx="135">
                  <c:v>83.128834355828232</c:v>
                </c:pt>
                <c:pt idx="136">
                  <c:v>83.742331288343564</c:v>
                </c:pt>
                <c:pt idx="137">
                  <c:v>84.355828220858896</c:v>
                </c:pt>
                <c:pt idx="138">
                  <c:v>84.969325153374243</c:v>
                </c:pt>
                <c:pt idx="139">
                  <c:v>85.582822085889575</c:v>
                </c:pt>
                <c:pt idx="140">
                  <c:v>86.196319018404907</c:v>
                </c:pt>
                <c:pt idx="141">
                  <c:v>86.809815950920253</c:v>
                </c:pt>
                <c:pt idx="142">
                  <c:v>87.423312883435585</c:v>
                </c:pt>
                <c:pt idx="143">
                  <c:v>88.036809815950932</c:v>
                </c:pt>
                <c:pt idx="144">
                  <c:v>88.650306748466264</c:v>
                </c:pt>
                <c:pt idx="145">
                  <c:v>89.263803680981596</c:v>
                </c:pt>
                <c:pt idx="146">
                  <c:v>89.877300613496942</c:v>
                </c:pt>
                <c:pt idx="147">
                  <c:v>90.490797546012274</c:v>
                </c:pt>
                <c:pt idx="148">
                  <c:v>91.104294478527621</c:v>
                </c:pt>
                <c:pt idx="149">
                  <c:v>91.717791411042953</c:v>
                </c:pt>
                <c:pt idx="150">
                  <c:v>92.331288343558285</c:v>
                </c:pt>
                <c:pt idx="151">
                  <c:v>92.944785276073631</c:v>
                </c:pt>
                <c:pt idx="152">
                  <c:v>93.558282208588963</c:v>
                </c:pt>
                <c:pt idx="153">
                  <c:v>94.171779141104295</c:v>
                </c:pt>
                <c:pt idx="154">
                  <c:v>94.785276073619642</c:v>
                </c:pt>
                <c:pt idx="155">
                  <c:v>95.398773006134974</c:v>
                </c:pt>
                <c:pt idx="156">
                  <c:v>96.012269938650306</c:v>
                </c:pt>
                <c:pt idx="157">
                  <c:v>96.625766871165652</c:v>
                </c:pt>
                <c:pt idx="158">
                  <c:v>97.239263803680984</c:v>
                </c:pt>
                <c:pt idx="159">
                  <c:v>97.852760736196331</c:v>
                </c:pt>
                <c:pt idx="160">
                  <c:v>98.466257668711663</c:v>
                </c:pt>
                <c:pt idx="161">
                  <c:v>99.079754601226995</c:v>
                </c:pt>
                <c:pt idx="162">
                  <c:v>99.693251533742341</c:v>
                </c:pt>
              </c:numCache>
            </c:numRef>
          </c:xVal>
          <c:yVal>
            <c:numRef>
              <c:f>'Child Mortality 2022 '!$S$25:$S$187</c:f>
              <c:numCache>
                <c:formatCode>General</c:formatCode>
                <c:ptCount val="163"/>
                <c:pt idx="0">
                  <c:v>-1.6709910276671696</c:v>
                </c:pt>
                <c:pt idx="1">
                  <c:v>-1.5361155666611264</c:v>
                </c:pt>
                <c:pt idx="2">
                  <c:v>-1.5290169839873666</c:v>
                </c:pt>
                <c:pt idx="3">
                  <c:v>-1.4801049458791204</c:v>
                </c:pt>
                <c:pt idx="4">
                  <c:v>-1.4644878862524886</c:v>
                </c:pt>
                <c:pt idx="5">
                  <c:v>-1.4614055686536713</c:v>
                </c:pt>
                <c:pt idx="6">
                  <c:v>-1.3920585421373322</c:v>
                </c:pt>
                <c:pt idx="7">
                  <c:v>-1.357038905854262</c:v>
                </c:pt>
                <c:pt idx="8">
                  <c:v>-1.3401230135353657</c:v>
                </c:pt>
                <c:pt idx="9">
                  <c:v>-1.3395074974557366</c:v>
                </c:pt>
                <c:pt idx="10">
                  <c:v>-1.3349576516747874</c:v>
                </c:pt>
                <c:pt idx="11">
                  <c:v>-1.3268735506524958</c:v>
                </c:pt>
                <c:pt idx="12">
                  <c:v>-1.3008585179654573</c:v>
                </c:pt>
                <c:pt idx="13">
                  <c:v>-1.2825361484641753</c:v>
                </c:pt>
                <c:pt idx="14">
                  <c:v>-1.2006718584473846</c:v>
                </c:pt>
                <c:pt idx="15">
                  <c:v>-1.1630609898396149</c:v>
                </c:pt>
                <c:pt idx="16">
                  <c:v>-1.1518737396584682</c:v>
                </c:pt>
                <c:pt idx="17">
                  <c:v>-1.1384687182462649</c:v>
                </c:pt>
                <c:pt idx="18">
                  <c:v>-1.1370324823226419</c:v>
                </c:pt>
                <c:pt idx="19">
                  <c:v>-1.0788361323105176</c:v>
                </c:pt>
                <c:pt idx="20">
                  <c:v>-1.0492904372979428</c:v>
                </c:pt>
                <c:pt idx="21">
                  <c:v>-1.0445184993297156</c:v>
                </c:pt>
                <c:pt idx="22">
                  <c:v>-1.0401959763143316</c:v>
                </c:pt>
                <c:pt idx="23">
                  <c:v>-1.0295283013323333</c:v>
                </c:pt>
                <c:pt idx="24">
                  <c:v>-0.99567463577322846</c:v>
                </c:pt>
                <c:pt idx="25">
                  <c:v>-0.97928591124321851</c:v>
                </c:pt>
                <c:pt idx="26">
                  <c:v>-0.94429213748764673</c:v>
                </c:pt>
                <c:pt idx="27">
                  <c:v>-0.9384488702095124</c:v>
                </c:pt>
                <c:pt idx="28">
                  <c:v>-0.91897615940917421</c:v>
                </c:pt>
                <c:pt idx="29">
                  <c:v>-0.91037839423830735</c:v>
                </c:pt>
                <c:pt idx="30">
                  <c:v>-0.89930387887768581</c:v>
                </c:pt>
                <c:pt idx="31">
                  <c:v>-0.8930046201376608</c:v>
                </c:pt>
                <c:pt idx="32">
                  <c:v>-0.81187130390046425</c:v>
                </c:pt>
                <c:pt idx="33">
                  <c:v>-0.7770421821320096</c:v>
                </c:pt>
                <c:pt idx="34">
                  <c:v>-0.77059253095487212</c:v>
                </c:pt>
                <c:pt idx="35">
                  <c:v>-0.76687014991368052</c:v>
                </c:pt>
                <c:pt idx="36">
                  <c:v>-0.74401599663011275</c:v>
                </c:pt>
                <c:pt idx="37">
                  <c:v>-0.7050237890952844</c:v>
                </c:pt>
                <c:pt idx="38">
                  <c:v>-0.67752516219719161</c:v>
                </c:pt>
                <c:pt idx="39">
                  <c:v>-0.6450875688933071</c:v>
                </c:pt>
                <c:pt idx="40">
                  <c:v>-0.63386011169229428</c:v>
                </c:pt>
                <c:pt idx="41">
                  <c:v>-0.57456624109126764</c:v>
                </c:pt>
                <c:pt idx="42">
                  <c:v>-0.53162789854326487</c:v>
                </c:pt>
                <c:pt idx="43">
                  <c:v>-0.50559831000758959</c:v>
                </c:pt>
                <c:pt idx="44">
                  <c:v>-0.49454094189576703</c:v>
                </c:pt>
                <c:pt idx="45">
                  <c:v>-0.46975684369979359</c:v>
                </c:pt>
                <c:pt idx="46">
                  <c:v>-0.46357012866244152</c:v>
                </c:pt>
                <c:pt idx="47">
                  <c:v>-0.44145167156618514</c:v>
                </c:pt>
                <c:pt idx="48">
                  <c:v>-0.43188835763710981</c:v>
                </c:pt>
                <c:pt idx="49">
                  <c:v>-0.42791128931599443</c:v>
                </c:pt>
                <c:pt idx="50">
                  <c:v>-0.41609091254225455</c:v>
                </c:pt>
                <c:pt idx="51">
                  <c:v>-0.41186891880511134</c:v>
                </c:pt>
                <c:pt idx="52">
                  <c:v>-0.39263452323125764</c:v>
                </c:pt>
                <c:pt idx="53">
                  <c:v>-0.25509678667409774</c:v>
                </c:pt>
                <c:pt idx="54">
                  <c:v>-0.24319568323407958</c:v>
                </c:pt>
                <c:pt idx="55">
                  <c:v>-0.22823423689441541</c:v>
                </c:pt>
                <c:pt idx="56">
                  <c:v>-0.20681090804331215</c:v>
                </c:pt>
                <c:pt idx="57">
                  <c:v>-0.16059167020855403</c:v>
                </c:pt>
                <c:pt idx="58">
                  <c:v>-0.14973782746483344</c:v>
                </c:pt>
                <c:pt idx="59">
                  <c:v>-6.9332286224474307E-2</c:v>
                </c:pt>
                <c:pt idx="60">
                  <c:v>-5.8133583280795438E-2</c:v>
                </c:pt>
                <c:pt idx="61">
                  <c:v>-5.7838626308474798E-2</c:v>
                </c:pt>
                <c:pt idx="62">
                  <c:v>-3.7641744380831524E-2</c:v>
                </c:pt>
                <c:pt idx="63">
                  <c:v>-2.6686076970842604E-2</c:v>
                </c:pt>
                <c:pt idx="64">
                  <c:v>2.7893046708777649E-2</c:v>
                </c:pt>
                <c:pt idx="65">
                  <c:v>3.3159109466993561E-2</c:v>
                </c:pt>
                <c:pt idx="66">
                  <c:v>5.0972447921827597E-2</c:v>
                </c:pt>
                <c:pt idx="67">
                  <c:v>8.3545611489897559E-2</c:v>
                </c:pt>
                <c:pt idx="68">
                  <c:v>0.136435633730662</c:v>
                </c:pt>
                <c:pt idx="69">
                  <c:v>0.17171711122105793</c:v>
                </c:pt>
                <c:pt idx="70">
                  <c:v>0.18442101804871902</c:v>
                </c:pt>
                <c:pt idx="71">
                  <c:v>0.19486250599348884</c:v>
                </c:pt>
                <c:pt idx="72">
                  <c:v>0.20594343374984106</c:v>
                </c:pt>
                <c:pt idx="73">
                  <c:v>0.21286320921331944</c:v>
                </c:pt>
                <c:pt idx="74">
                  <c:v>0.24952714314906796</c:v>
                </c:pt>
                <c:pt idx="75">
                  <c:v>0.28228596461388566</c:v>
                </c:pt>
                <c:pt idx="76">
                  <c:v>0.2879481120601059</c:v>
                </c:pt>
                <c:pt idx="77">
                  <c:v>0.29349673449087427</c:v>
                </c:pt>
                <c:pt idx="78">
                  <c:v>0.33825093950520146</c:v>
                </c:pt>
                <c:pt idx="79">
                  <c:v>0.34616001533024354</c:v>
                </c:pt>
                <c:pt idx="80">
                  <c:v>0.34764671182182288</c:v>
                </c:pt>
                <c:pt idx="81">
                  <c:v>0.36012472659001221</c:v>
                </c:pt>
                <c:pt idx="82">
                  <c:v>0.36850495263466215</c:v>
                </c:pt>
                <c:pt idx="83">
                  <c:v>0.37262230610402364</c:v>
                </c:pt>
                <c:pt idx="84">
                  <c:v>0.4028885249000434</c:v>
                </c:pt>
                <c:pt idx="85">
                  <c:v>0.41039659498017816</c:v>
                </c:pt>
                <c:pt idx="86">
                  <c:v>0.41901443335239269</c:v>
                </c:pt>
                <c:pt idx="87">
                  <c:v>0.43410705003226574</c:v>
                </c:pt>
                <c:pt idx="88">
                  <c:v>0.47031889204519639</c:v>
                </c:pt>
                <c:pt idx="89">
                  <c:v>0.53179780216469097</c:v>
                </c:pt>
                <c:pt idx="90">
                  <c:v>0.5454507935669145</c:v>
                </c:pt>
                <c:pt idx="91">
                  <c:v>0.54591823185229293</c:v>
                </c:pt>
                <c:pt idx="92">
                  <c:v>0.54818730229240176</c:v>
                </c:pt>
                <c:pt idx="93">
                  <c:v>0.55111893455762861</c:v>
                </c:pt>
                <c:pt idx="94">
                  <c:v>0.55653183744478907</c:v>
                </c:pt>
                <c:pt idx="95">
                  <c:v>0.59155112597458315</c:v>
                </c:pt>
                <c:pt idx="96">
                  <c:v>0.59192315338074231</c:v>
                </c:pt>
                <c:pt idx="97">
                  <c:v>0.62983574624330052</c:v>
                </c:pt>
                <c:pt idx="98">
                  <c:v>0.71035000973912144</c:v>
                </c:pt>
                <c:pt idx="99">
                  <c:v>0.75431132739481432</c:v>
                </c:pt>
                <c:pt idx="100">
                  <c:v>0.7626368153062616</c:v>
                </c:pt>
                <c:pt idx="101">
                  <c:v>0.77715509332980048</c:v>
                </c:pt>
                <c:pt idx="102">
                  <c:v>0.7923118767077838</c:v>
                </c:pt>
                <c:pt idx="103">
                  <c:v>0.85521819725975845</c:v>
                </c:pt>
                <c:pt idx="104">
                  <c:v>0.86274462813188457</c:v>
                </c:pt>
                <c:pt idx="105">
                  <c:v>0.87175167094747608</c:v>
                </c:pt>
                <c:pt idx="106">
                  <c:v>0.88431784326951923</c:v>
                </c:pt>
                <c:pt idx="107">
                  <c:v>1.0058737792829702</c:v>
                </c:pt>
                <c:pt idx="108">
                  <c:v>1.0115575652844933</c:v>
                </c:pt>
                <c:pt idx="109">
                  <c:v>1.0569273524763236</c:v>
                </c:pt>
                <c:pt idx="110">
                  <c:v>1.0669406282462497</c:v>
                </c:pt>
                <c:pt idx="111">
                  <c:v>1.1095211039226993</c:v>
                </c:pt>
                <c:pt idx="112">
                  <c:v>1.1694028500086253</c:v>
                </c:pt>
                <c:pt idx="113">
                  <c:v>1.1752140986217756</c:v>
                </c:pt>
                <c:pt idx="114">
                  <c:v>1.2395200670759772</c:v>
                </c:pt>
                <c:pt idx="115">
                  <c:v>1.3074046863650015</c:v>
                </c:pt>
                <c:pt idx="116">
                  <c:v>1.3115236963569954</c:v>
                </c:pt>
                <c:pt idx="117">
                  <c:v>1.3317353453273997</c:v>
                </c:pt>
                <c:pt idx="118">
                  <c:v>1.3356421243688734</c:v>
                </c:pt>
                <c:pt idx="119">
                  <c:v>1.3541583361911378</c:v>
                </c:pt>
                <c:pt idx="120">
                  <c:v>1.3563483209114018</c:v>
                </c:pt>
                <c:pt idx="121">
                  <c:v>1.3655769295178175</c:v>
                </c:pt>
                <c:pt idx="122">
                  <c:v>1.3884702421728417</c:v>
                </c:pt>
                <c:pt idx="123">
                  <c:v>1.3886258909905118</c:v>
                </c:pt>
                <c:pt idx="124">
                  <c:v>1.3957593514421176</c:v>
                </c:pt>
                <c:pt idx="125">
                  <c:v>1.3960026824931071</c:v>
                </c:pt>
                <c:pt idx="126">
                  <c:v>1.3989945215851118</c:v>
                </c:pt>
                <c:pt idx="127">
                  <c:v>1.3994464914313092</c:v>
                </c:pt>
                <c:pt idx="128">
                  <c:v>1.4133840983099837</c:v>
                </c:pt>
                <c:pt idx="129">
                  <c:v>1.4185898036925857</c:v>
                </c:pt>
                <c:pt idx="130">
                  <c:v>1.4266052010228807</c:v>
                </c:pt>
                <c:pt idx="131">
                  <c:v>1.4432508517969518</c:v>
                </c:pt>
                <c:pt idx="132">
                  <c:v>1.5170725922710855</c:v>
                </c:pt>
                <c:pt idx="133">
                  <c:v>1.530876190892356</c:v>
                </c:pt>
                <c:pt idx="134">
                  <c:v>1.5629554065718976</c:v>
                </c:pt>
                <c:pt idx="135">
                  <c:v>1.5721066930626046</c:v>
                </c:pt>
                <c:pt idx="136">
                  <c:v>1.6101564542211086</c:v>
                </c:pt>
                <c:pt idx="137">
                  <c:v>1.6192519171636015</c:v>
                </c:pt>
                <c:pt idx="138">
                  <c:v>1.6464790790235349</c:v>
                </c:pt>
                <c:pt idx="139">
                  <c:v>1.7147896340532591</c:v>
                </c:pt>
                <c:pt idx="140">
                  <c:v>1.7314912307745249</c:v>
                </c:pt>
                <c:pt idx="141">
                  <c:v>1.7523198521170504</c:v>
                </c:pt>
                <c:pt idx="142">
                  <c:v>1.7980682767860343</c:v>
                </c:pt>
                <c:pt idx="143">
                  <c:v>1.8076311779630521</c:v>
                </c:pt>
                <c:pt idx="144">
                  <c:v>1.8834543945954865</c:v>
                </c:pt>
                <c:pt idx="145">
                  <c:v>1.8903090933320124</c:v>
                </c:pt>
                <c:pt idx="146">
                  <c:v>1.9002220186004923</c:v>
                </c:pt>
                <c:pt idx="147">
                  <c:v>1.9369216878857176</c:v>
                </c:pt>
                <c:pt idx="148">
                  <c:v>1.9435380521423966</c:v>
                </c:pt>
                <c:pt idx="149">
                  <c:v>1.9727862993361369</c:v>
                </c:pt>
                <c:pt idx="150">
                  <c:v>1.976689606825853</c:v>
                </c:pt>
                <c:pt idx="151">
                  <c:v>1.9906409285979125</c:v>
                </c:pt>
                <c:pt idx="152">
                  <c:v>1.9936340306617784</c:v>
                </c:pt>
                <c:pt idx="153">
                  <c:v>2.0222096354335042</c:v>
                </c:pt>
                <c:pt idx="154">
                  <c:v>2.0640918861720863</c:v>
                </c:pt>
                <c:pt idx="155">
                  <c:v>2.0890903419287055</c:v>
                </c:pt>
                <c:pt idx="156">
                  <c:v>2.2380488118539659</c:v>
                </c:pt>
                <c:pt idx="157">
                  <c:v>2.261366457322088</c:v>
                </c:pt>
                <c:pt idx="158">
                  <c:v>2.2698745903584587</c:v>
                </c:pt>
                <c:pt idx="159">
                  <c:v>2.3110156061428184</c:v>
                </c:pt>
                <c:pt idx="160">
                  <c:v>2.3307476782596992</c:v>
                </c:pt>
                <c:pt idx="161">
                  <c:v>2.3718572987968676</c:v>
                </c:pt>
                <c:pt idx="162">
                  <c:v>2.4625278520123421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5E-4F34-81F5-F2AA0009E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30688"/>
        <c:axId val="1137331168"/>
      </c:scatterChart>
      <c:valAx>
        <c:axId val="113733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331168"/>
        <c:crosses val="autoZero"/>
        <c:crossBetween val="midCat"/>
      </c:valAx>
      <c:valAx>
        <c:axId val="113733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330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Building Condition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</c:numCache>
            </c:numRef>
          </c:xVal>
          <c:yVal>
            <c:numRef>
              <c:f>Apartments!$L$29:$L$53</c:f>
              <c:numCache>
                <c:formatCode>General</c:formatCode>
                <c:ptCount val="25"/>
                <c:pt idx="0">
                  <c:v>-3913.1815615919331</c:v>
                </c:pt>
                <c:pt idx="1">
                  <c:v>1478.7456632495741</c:v>
                </c:pt>
                <c:pt idx="2">
                  <c:v>-9378.9021326822403</c:v>
                </c:pt>
                <c:pt idx="3">
                  <c:v>-765.48866800707765</c:v>
                </c:pt>
                <c:pt idx="4">
                  <c:v>-3274.610298712214</c:v>
                </c:pt>
                <c:pt idx="5">
                  <c:v>3589.8553218188463</c:v>
                </c:pt>
                <c:pt idx="6">
                  <c:v>4775.1427485430759</c:v>
                </c:pt>
                <c:pt idx="7">
                  <c:v>31309.583168049081</c:v>
                </c:pt>
                <c:pt idx="8">
                  <c:v>-1301.5250543469447</c:v>
                </c:pt>
                <c:pt idx="9">
                  <c:v>-5373.6290452617686</c:v>
                </c:pt>
                <c:pt idx="10">
                  <c:v>-50219.291223361739</c:v>
                </c:pt>
                <c:pt idx="11">
                  <c:v>17276.587885679299</c:v>
                </c:pt>
                <c:pt idx="12">
                  <c:v>22574.054402718146</c:v>
                </c:pt>
                <c:pt idx="13">
                  <c:v>-23506.291308818181</c:v>
                </c:pt>
                <c:pt idx="14">
                  <c:v>38767.293815267331</c:v>
                </c:pt>
                <c:pt idx="15">
                  <c:v>-18177.223440331087</c:v>
                </c:pt>
                <c:pt idx="16">
                  <c:v>34826.981354149117</c:v>
                </c:pt>
                <c:pt idx="17">
                  <c:v>-26502.234861983976</c:v>
                </c:pt>
                <c:pt idx="18">
                  <c:v>-39142.005832572264</c:v>
                </c:pt>
                <c:pt idx="19">
                  <c:v>-31194.700785955065</c:v>
                </c:pt>
                <c:pt idx="20">
                  <c:v>5823.6674529583543</c:v>
                </c:pt>
                <c:pt idx="21">
                  <c:v>-18047.84794332771</c:v>
                </c:pt>
                <c:pt idx="22">
                  <c:v>27456.0217947606</c:v>
                </c:pt>
                <c:pt idx="23">
                  <c:v>-9763.702349951709</c:v>
                </c:pt>
                <c:pt idx="24">
                  <c:v>52682.700899710617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7-48BF-A004-C848D7AEA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263712"/>
        <c:axId val="1036076560"/>
      </c:scatterChart>
      <c:valAx>
        <c:axId val="113826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Building Condition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6076560"/>
        <c:crosses val="autoZero"/>
        <c:crossBetween val="midCat"/>
      </c:valAx>
      <c:valAx>
        <c:axId val="103607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263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Apartments!$L$29:$L$53</c:f>
              <c:numCache>
                <c:formatCode>General</c:formatCode>
                <c:ptCount val="25"/>
                <c:pt idx="0">
                  <c:v>-3913.1815615919331</c:v>
                </c:pt>
                <c:pt idx="1">
                  <c:v>1478.7456632495741</c:v>
                </c:pt>
                <c:pt idx="2">
                  <c:v>-9378.9021326822403</c:v>
                </c:pt>
                <c:pt idx="3">
                  <c:v>-765.48866800707765</c:v>
                </c:pt>
                <c:pt idx="4">
                  <c:v>-3274.610298712214</c:v>
                </c:pt>
                <c:pt idx="5">
                  <c:v>3589.8553218188463</c:v>
                </c:pt>
                <c:pt idx="6">
                  <c:v>4775.1427485430759</c:v>
                </c:pt>
                <c:pt idx="7">
                  <c:v>31309.583168049081</c:v>
                </c:pt>
                <c:pt idx="8">
                  <c:v>-1301.5250543469447</c:v>
                </c:pt>
                <c:pt idx="9">
                  <c:v>-5373.6290452617686</c:v>
                </c:pt>
                <c:pt idx="10">
                  <c:v>-50219.291223361739</c:v>
                </c:pt>
                <c:pt idx="11">
                  <c:v>17276.587885679299</c:v>
                </c:pt>
                <c:pt idx="12">
                  <c:v>22574.054402718146</c:v>
                </c:pt>
                <c:pt idx="13">
                  <c:v>-23506.291308818181</c:v>
                </c:pt>
                <c:pt idx="14">
                  <c:v>38767.293815267331</c:v>
                </c:pt>
                <c:pt idx="15">
                  <c:v>-18177.223440331087</c:v>
                </c:pt>
                <c:pt idx="16">
                  <c:v>34826.981354149117</c:v>
                </c:pt>
                <c:pt idx="17">
                  <c:v>-26502.234861983976</c:v>
                </c:pt>
                <c:pt idx="18">
                  <c:v>-39142.005832572264</c:v>
                </c:pt>
                <c:pt idx="19">
                  <c:v>-31194.700785955065</c:v>
                </c:pt>
                <c:pt idx="20">
                  <c:v>5823.6674529583543</c:v>
                </c:pt>
                <c:pt idx="21">
                  <c:v>-18047.84794332771</c:v>
                </c:pt>
                <c:pt idx="22">
                  <c:v>27456.0217947606</c:v>
                </c:pt>
                <c:pt idx="23">
                  <c:v>-9763.702349951709</c:v>
                </c:pt>
                <c:pt idx="24">
                  <c:v>52682.700899710617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3-466F-9B7D-A6DC327FE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35376"/>
        <c:axId val="1125465456"/>
      </c:scatterChart>
      <c:valAx>
        <c:axId val="127723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5465456"/>
        <c:crosses val="autoZero"/>
        <c:crossBetween val="midCat"/>
      </c:valAx>
      <c:valAx>
        <c:axId val="1125465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235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Apartments!$L$29:$L$53</c:f>
              <c:numCache>
                <c:formatCode>General</c:formatCode>
                <c:ptCount val="25"/>
                <c:pt idx="0">
                  <c:v>-3913.1815615919331</c:v>
                </c:pt>
                <c:pt idx="1">
                  <c:v>1478.7456632495741</c:v>
                </c:pt>
                <c:pt idx="2">
                  <c:v>-9378.9021326822403</c:v>
                </c:pt>
                <c:pt idx="3">
                  <c:v>-765.48866800707765</c:v>
                </c:pt>
                <c:pt idx="4">
                  <c:v>-3274.610298712214</c:v>
                </c:pt>
                <c:pt idx="5">
                  <c:v>3589.8553218188463</c:v>
                </c:pt>
                <c:pt idx="6">
                  <c:v>4775.1427485430759</c:v>
                </c:pt>
                <c:pt idx="7">
                  <c:v>31309.583168049081</c:v>
                </c:pt>
                <c:pt idx="8">
                  <c:v>-1301.5250543469447</c:v>
                </c:pt>
                <c:pt idx="9">
                  <c:v>-5373.6290452617686</c:v>
                </c:pt>
                <c:pt idx="10">
                  <c:v>-50219.291223361739</c:v>
                </c:pt>
                <c:pt idx="11">
                  <c:v>17276.587885679299</c:v>
                </c:pt>
                <c:pt idx="12">
                  <c:v>22574.054402718146</c:v>
                </c:pt>
                <c:pt idx="13">
                  <c:v>-23506.291308818181</c:v>
                </c:pt>
                <c:pt idx="14">
                  <c:v>38767.293815267331</c:v>
                </c:pt>
                <c:pt idx="15">
                  <c:v>-18177.223440331087</c:v>
                </c:pt>
                <c:pt idx="16">
                  <c:v>34826.981354149117</c:v>
                </c:pt>
                <c:pt idx="17">
                  <c:v>-26502.234861983976</c:v>
                </c:pt>
                <c:pt idx="18">
                  <c:v>-39142.005832572264</c:v>
                </c:pt>
                <c:pt idx="19">
                  <c:v>-31194.700785955065</c:v>
                </c:pt>
                <c:pt idx="20">
                  <c:v>5823.6674529583543</c:v>
                </c:pt>
                <c:pt idx="21">
                  <c:v>-18047.84794332771</c:v>
                </c:pt>
                <c:pt idx="22">
                  <c:v>27456.0217947606</c:v>
                </c:pt>
                <c:pt idx="23">
                  <c:v>-9763.702349951709</c:v>
                </c:pt>
                <c:pt idx="24">
                  <c:v>52682.700899710617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C-4C55-AF13-D8F60AB7D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28288"/>
        <c:axId val="1129247520"/>
      </c:scatterChart>
      <c:valAx>
        <c:axId val="11373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9247520"/>
        <c:crosses val="autoZero"/>
        <c:crossBetween val="midCat"/>
      </c:valAx>
      <c:valAx>
        <c:axId val="1129247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328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Apartments!$L$29:$L$53</c:f>
              <c:numCache>
                <c:formatCode>General</c:formatCode>
                <c:ptCount val="25"/>
                <c:pt idx="0">
                  <c:v>-3913.1815615919331</c:v>
                </c:pt>
                <c:pt idx="1">
                  <c:v>1478.7456632495741</c:v>
                </c:pt>
                <c:pt idx="2">
                  <c:v>-9378.9021326822403</c:v>
                </c:pt>
                <c:pt idx="3">
                  <c:v>-765.48866800707765</c:v>
                </c:pt>
                <c:pt idx="4">
                  <c:v>-3274.610298712214</c:v>
                </c:pt>
                <c:pt idx="5">
                  <c:v>3589.8553218188463</c:v>
                </c:pt>
                <c:pt idx="6">
                  <c:v>4775.1427485430759</c:v>
                </c:pt>
                <c:pt idx="7">
                  <c:v>31309.583168049081</c:v>
                </c:pt>
                <c:pt idx="8">
                  <c:v>-1301.5250543469447</c:v>
                </c:pt>
                <c:pt idx="9">
                  <c:v>-5373.6290452617686</c:v>
                </c:pt>
                <c:pt idx="10">
                  <c:v>-50219.291223361739</c:v>
                </c:pt>
                <c:pt idx="11">
                  <c:v>17276.587885679299</c:v>
                </c:pt>
                <c:pt idx="12">
                  <c:v>22574.054402718146</c:v>
                </c:pt>
                <c:pt idx="13">
                  <c:v>-23506.291308818181</c:v>
                </c:pt>
                <c:pt idx="14">
                  <c:v>38767.293815267331</c:v>
                </c:pt>
                <c:pt idx="15">
                  <c:v>-18177.223440331087</c:v>
                </c:pt>
                <c:pt idx="16">
                  <c:v>34826.981354149117</c:v>
                </c:pt>
                <c:pt idx="17">
                  <c:v>-26502.234861983976</c:v>
                </c:pt>
                <c:pt idx="18">
                  <c:v>-39142.005832572264</c:v>
                </c:pt>
                <c:pt idx="19">
                  <c:v>-31194.700785955065</c:v>
                </c:pt>
                <c:pt idx="20">
                  <c:v>5823.6674529583543</c:v>
                </c:pt>
                <c:pt idx="21">
                  <c:v>-18047.84794332771</c:v>
                </c:pt>
                <c:pt idx="22">
                  <c:v>27456.0217947606</c:v>
                </c:pt>
                <c:pt idx="23">
                  <c:v>-9763.702349951709</c:v>
                </c:pt>
                <c:pt idx="24">
                  <c:v>52682.700899710617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7-44CB-9FDF-89C9CE21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00959"/>
        <c:axId val="307605279"/>
      </c:scatterChart>
      <c:valAx>
        <c:axId val="30760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7605279"/>
        <c:crosses val="autoZero"/>
        <c:crossBetween val="midCat"/>
      </c:valAx>
      <c:valAx>
        <c:axId val="307605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76009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 Spaces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Apartments!$L$29:$L$53</c:f>
              <c:numCache>
                <c:formatCode>General</c:formatCode>
                <c:ptCount val="25"/>
                <c:pt idx="0">
                  <c:v>-3913.1815615919331</c:v>
                </c:pt>
                <c:pt idx="1">
                  <c:v>1478.7456632495741</c:v>
                </c:pt>
                <c:pt idx="2">
                  <c:v>-9378.9021326822403</c:v>
                </c:pt>
                <c:pt idx="3">
                  <c:v>-765.48866800707765</c:v>
                </c:pt>
                <c:pt idx="4">
                  <c:v>-3274.610298712214</c:v>
                </c:pt>
                <c:pt idx="5">
                  <c:v>3589.8553218188463</c:v>
                </c:pt>
                <c:pt idx="6">
                  <c:v>4775.1427485430759</c:v>
                </c:pt>
                <c:pt idx="7">
                  <c:v>31309.583168049081</c:v>
                </c:pt>
                <c:pt idx="8">
                  <c:v>-1301.5250543469447</c:v>
                </c:pt>
                <c:pt idx="9">
                  <c:v>-5373.6290452617686</c:v>
                </c:pt>
                <c:pt idx="10">
                  <c:v>-50219.291223361739</c:v>
                </c:pt>
                <c:pt idx="11">
                  <c:v>17276.587885679299</c:v>
                </c:pt>
                <c:pt idx="12">
                  <c:v>22574.054402718146</c:v>
                </c:pt>
                <c:pt idx="13">
                  <c:v>-23506.291308818181</c:v>
                </c:pt>
                <c:pt idx="14">
                  <c:v>38767.293815267331</c:v>
                </c:pt>
                <c:pt idx="15">
                  <c:v>-18177.223440331087</c:v>
                </c:pt>
                <c:pt idx="16">
                  <c:v>34826.981354149117</c:v>
                </c:pt>
                <c:pt idx="17">
                  <c:v>-26502.234861983976</c:v>
                </c:pt>
                <c:pt idx="18">
                  <c:v>-39142.005832572264</c:v>
                </c:pt>
                <c:pt idx="19">
                  <c:v>-31194.700785955065</c:v>
                </c:pt>
                <c:pt idx="20">
                  <c:v>5823.6674529583543</c:v>
                </c:pt>
                <c:pt idx="21">
                  <c:v>-18047.84794332771</c:v>
                </c:pt>
                <c:pt idx="22">
                  <c:v>27456.0217947606</c:v>
                </c:pt>
                <c:pt idx="23">
                  <c:v>-9763.702349951709</c:v>
                </c:pt>
                <c:pt idx="24">
                  <c:v>52682.700899710617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9-4E0C-9BD7-FD2CCD89E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04799"/>
        <c:axId val="307603839"/>
      </c:scatterChart>
      <c:valAx>
        <c:axId val="307604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7603839"/>
        <c:crosses val="autoZero"/>
        <c:crossBetween val="midCat"/>
      </c:valAx>
      <c:valAx>
        <c:axId val="307603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76047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47-437D-9E83-03AE99E0E7F5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Apartments!$K$29:$K$53</c:f>
              <c:numCache>
                <c:formatCode>General</c:formatCode>
                <c:ptCount val="25"/>
                <c:pt idx="0">
                  <c:v>94213.181561591933</c:v>
                </c:pt>
                <c:pt idx="1">
                  <c:v>382521.25433675043</c:v>
                </c:pt>
                <c:pt idx="2">
                  <c:v>166878.90213268224</c:v>
                </c:pt>
                <c:pt idx="3">
                  <c:v>676965.48866800708</c:v>
                </c:pt>
                <c:pt idx="4">
                  <c:v>168274.61029871221</c:v>
                </c:pt>
                <c:pt idx="5">
                  <c:v>296410.14467818115</c:v>
                </c:pt>
                <c:pt idx="6">
                  <c:v>103974.85725145692</c:v>
                </c:pt>
                <c:pt idx="7">
                  <c:v>245228.41683195092</c:v>
                </c:pt>
                <c:pt idx="8">
                  <c:v>421301.52505434694</c:v>
                </c:pt>
                <c:pt idx="9">
                  <c:v>955373.62904526177</c:v>
                </c:pt>
                <c:pt idx="10">
                  <c:v>610219.29122336174</c:v>
                </c:pt>
                <c:pt idx="11">
                  <c:v>250723.4121143207</c:v>
                </c:pt>
                <c:pt idx="12">
                  <c:v>267425.94559728185</c:v>
                </c:pt>
                <c:pt idx="13">
                  <c:v>196706.29130881818</c:v>
                </c:pt>
                <c:pt idx="14">
                  <c:v>284882.70618473267</c:v>
                </c:pt>
                <c:pt idx="15">
                  <c:v>180677.22344033109</c:v>
                </c:pt>
                <c:pt idx="16">
                  <c:v>318673.01864585088</c:v>
                </c:pt>
                <c:pt idx="17">
                  <c:v>160902.23486198398</c:v>
                </c:pt>
                <c:pt idx="18">
                  <c:v>226142.00583257226</c:v>
                </c:pt>
                <c:pt idx="19">
                  <c:v>186894.70078595506</c:v>
                </c:pt>
                <c:pt idx="20">
                  <c:v>87776.332547041646</c:v>
                </c:pt>
                <c:pt idx="21">
                  <c:v>128047.84794332771</c:v>
                </c:pt>
                <c:pt idx="22">
                  <c:v>545743.9782052394</c:v>
                </c:pt>
                <c:pt idx="23">
                  <c:v>89063.702349951709</c:v>
                </c:pt>
                <c:pt idx="24">
                  <c:v>219317.29910028938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7-437D-9E83-03AE99E0E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90095"/>
        <c:axId val="305687215"/>
      </c:scatterChart>
      <c:valAx>
        <c:axId val="30569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87215"/>
        <c:crosses val="autoZero"/>
        <c:crossBetween val="midCat"/>
      </c:valAx>
      <c:valAx>
        <c:axId val="3056872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90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4-4BE9-A2D1-6AAAF6E5FE27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Apartments!$K$29:$K$53</c:f>
              <c:numCache>
                <c:formatCode>General</c:formatCode>
                <c:ptCount val="25"/>
                <c:pt idx="0">
                  <c:v>94213.181561591933</c:v>
                </c:pt>
                <c:pt idx="1">
                  <c:v>382521.25433675043</c:v>
                </c:pt>
                <c:pt idx="2">
                  <c:v>166878.90213268224</c:v>
                </c:pt>
                <c:pt idx="3">
                  <c:v>676965.48866800708</c:v>
                </c:pt>
                <c:pt idx="4">
                  <c:v>168274.61029871221</c:v>
                </c:pt>
                <c:pt idx="5">
                  <c:v>296410.14467818115</c:v>
                </c:pt>
                <c:pt idx="6">
                  <c:v>103974.85725145692</c:v>
                </c:pt>
                <c:pt idx="7">
                  <c:v>245228.41683195092</c:v>
                </c:pt>
                <c:pt idx="8">
                  <c:v>421301.52505434694</c:v>
                </c:pt>
                <c:pt idx="9">
                  <c:v>955373.62904526177</c:v>
                </c:pt>
                <c:pt idx="10">
                  <c:v>610219.29122336174</c:v>
                </c:pt>
                <c:pt idx="11">
                  <c:v>250723.4121143207</c:v>
                </c:pt>
                <c:pt idx="12">
                  <c:v>267425.94559728185</c:v>
                </c:pt>
                <c:pt idx="13">
                  <c:v>196706.29130881818</c:v>
                </c:pt>
                <c:pt idx="14">
                  <c:v>284882.70618473267</c:v>
                </c:pt>
                <c:pt idx="15">
                  <c:v>180677.22344033109</c:v>
                </c:pt>
                <c:pt idx="16">
                  <c:v>318673.01864585088</c:v>
                </c:pt>
                <c:pt idx="17">
                  <c:v>160902.23486198398</c:v>
                </c:pt>
                <c:pt idx="18">
                  <c:v>226142.00583257226</c:v>
                </c:pt>
                <c:pt idx="19">
                  <c:v>186894.70078595506</c:v>
                </c:pt>
                <c:pt idx="20">
                  <c:v>87776.332547041646</c:v>
                </c:pt>
                <c:pt idx="21">
                  <c:v>128047.84794332771</c:v>
                </c:pt>
                <c:pt idx="22">
                  <c:v>545743.9782052394</c:v>
                </c:pt>
                <c:pt idx="23">
                  <c:v>89063.702349951709</c:v>
                </c:pt>
                <c:pt idx="24">
                  <c:v>219317.29910028938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84-4BE9-A2D1-6AAAF6E5F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87695"/>
        <c:axId val="305686735"/>
      </c:scatterChart>
      <c:valAx>
        <c:axId val="305687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86735"/>
        <c:crosses val="autoZero"/>
        <c:crossBetween val="midCat"/>
      </c:valAx>
      <c:valAx>
        <c:axId val="305686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87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E3-4559-9AE6-670D03F6E12E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Apartments!$K$29:$K$53</c:f>
              <c:numCache>
                <c:formatCode>General</c:formatCode>
                <c:ptCount val="25"/>
                <c:pt idx="0">
                  <c:v>94213.181561591933</c:v>
                </c:pt>
                <c:pt idx="1">
                  <c:v>382521.25433675043</c:v>
                </c:pt>
                <c:pt idx="2">
                  <c:v>166878.90213268224</c:v>
                </c:pt>
                <c:pt idx="3">
                  <c:v>676965.48866800708</c:v>
                </c:pt>
                <c:pt idx="4">
                  <c:v>168274.61029871221</c:v>
                </c:pt>
                <c:pt idx="5">
                  <c:v>296410.14467818115</c:v>
                </c:pt>
                <c:pt idx="6">
                  <c:v>103974.85725145692</c:v>
                </c:pt>
                <c:pt idx="7">
                  <c:v>245228.41683195092</c:v>
                </c:pt>
                <c:pt idx="8">
                  <c:v>421301.52505434694</c:v>
                </c:pt>
                <c:pt idx="9">
                  <c:v>955373.62904526177</c:v>
                </c:pt>
                <c:pt idx="10">
                  <c:v>610219.29122336174</c:v>
                </c:pt>
                <c:pt idx="11">
                  <c:v>250723.4121143207</c:v>
                </c:pt>
                <c:pt idx="12">
                  <c:v>267425.94559728185</c:v>
                </c:pt>
                <c:pt idx="13">
                  <c:v>196706.29130881818</c:v>
                </c:pt>
                <c:pt idx="14">
                  <c:v>284882.70618473267</c:v>
                </c:pt>
                <c:pt idx="15">
                  <c:v>180677.22344033109</c:v>
                </c:pt>
                <c:pt idx="16">
                  <c:v>318673.01864585088</c:v>
                </c:pt>
                <c:pt idx="17">
                  <c:v>160902.23486198398</c:v>
                </c:pt>
                <c:pt idx="18">
                  <c:v>226142.00583257226</c:v>
                </c:pt>
                <c:pt idx="19">
                  <c:v>186894.70078595506</c:v>
                </c:pt>
                <c:pt idx="20">
                  <c:v>87776.332547041646</c:v>
                </c:pt>
                <c:pt idx="21">
                  <c:v>128047.84794332771</c:v>
                </c:pt>
                <c:pt idx="22">
                  <c:v>545743.9782052394</c:v>
                </c:pt>
                <c:pt idx="23">
                  <c:v>89063.702349951709</c:v>
                </c:pt>
                <c:pt idx="24">
                  <c:v>219317.29910028938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3-4559-9AE6-670D03F6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89135"/>
        <c:axId val="1137330688"/>
      </c:scatterChart>
      <c:valAx>
        <c:axId val="305689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330688"/>
        <c:crosses val="autoZero"/>
        <c:crossBetween val="midCat"/>
      </c:valAx>
      <c:valAx>
        <c:axId val="113733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89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Park Spaces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0F-41AD-9879-364180444F76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Apartments!$K$29:$K$53</c:f>
              <c:numCache>
                <c:formatCode>General</c:formatCode>
                <c:ptCount val="25"/>
                <c:pt idx="0">
                  <c:v>94213.181561591933</c:v>
                </c:pt>
                <c:pt idx="1">
                  <c:v>382521.25433675043</c:v>
                </c:pt>
                <c:pt idx="2">
                  <c:v>166878.90213268224</c:v>
                </c:pt>
                <c:pt idx="3">
                  <c:v>676965.48866800708</c:v>
                </c:pt>
                <c:pt idx="4">
                  <c:v>168274.61029871221</c:v>
                </c:pt>
                <c:pt idx="5">
                  <c:v>296410.14467818115</c:v>
                </c:pt>
                <c:pt idx="6">
                  <c:v>103974.85725145692</c:v>
                </c:pt>
                <c:pt idx="7">
                  <c:v>245228.41683195092</c:v>
                </c:pt>
                <c:pt idx="8">
                  <c:v>421301.52505434694</c:v>
                </c:pt>
                <c:pt idx="9">
                  <c:v>955373.62904526177</c:v>
                </c:pt>
                <c:pt idx="10">
                  <c:v>610219.29122336174</c:v>
                </c:pt>
                <c:pt idx="11">
                  <c:v>250723.4121143207</c:v>
                </c:pt>
                <c:pt idx="12">
                  <c:v>267425.94559728185</c:v>
                </c:pt>
                <c:pt idx="13">
                  <c:v>196706.29130881818</c:v>
                </c:pt>
                <c:pt idx="14">
                  <c:v>284882.70618473267</c:v>
                </c:pt>
                <c:pt idx="15">
                  <c:v>180677.22344033109</c:v>
                </c:pt>
                <c:pt idx="16">
                  <c:v>318673.01864585088</c:v>
                </c:pt>
                <c:pt idx="17">
                  <c:v>160902.23486198398</c:v>
                </c:pt>
                <c:pt idx="18">
                  <c:v>226142.00583257226</c:v>
                </c:pt>
                <c:pt idx="19">
                  <c:v>186894.70078595506</c:v>
                </c:pt>
                <c:pt idx="20">
                  <c:v>87776.332547041646</c:v>
                </c:pt>
                <c:pt idx="21">
                  <c:v>128047.84794332771</c:v>
                </c:pt>
                <c:pt idx="22">
                  <c:v>545743.9782052394</c:v>
                </c:pt>
                <c:pt idx="23">
                  <c:v>89063.702349951709</c:v>
                </c:pt>
                <c:pt idx="24">
                  <c:v>219317.29910028938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0F-41AD-9879-364180444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656512"/>
        <c:axId val="1277654592"/>
      </c:scatterChart>
      <c:valAx>
        <c:axId val="127765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654592"/>
        <c:crosses val="autoZero"/>
        <c:crossBetween val="midCat"/>
      </c:valAx>
      <c:valAx>
        <c:axId val="1277654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656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Building Condition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E0-4DA4-82E5-69B078EE63EF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</c:numCache>
            </c:numRef>
          </c:xVal>
          <c:yVal>
            <c:numRef>
              <c:f>Apartments!$K$29:$K$53</c:f>
              <c:numCache>
                <c:formatCode>General</c:formatCode>
                <c:ptCount val="25"/>
                <c:pt idx="0">
                  <c:v>94213.181561591933</c:v>
                </c:pt>
                <c:pt idx="1">
                  <c:v>382521.25433675043</c:v>
                </c:pt>
                <c:pt idx="2">
                  <c:v>166878.90213268224</c:v>
                </c:pt>
                <c:pt idx="3">
                  <c:v>676965.48866800708</c:v>
                </c:pt>
                <c:pt idx="4">
                  <c:v>168274.61029871221</c:v>
                </c:pt>
                <c:pt idx="5">
                  <c:v>296410.14467818115</c:v>
                </c:pt>
                <c:pt idx="6">
                  <c:v>103974.85725145692</c:v>
                </c:pt>
                <c:pt idx="7">
                  <c:v>245228.41683195092</c:v>
                </c:pt>
                <c:pt idx="8">
                  <c:v>421301.52505434694</c:v>
                </c:pt>
                <c:pt idx="9">
                  <c:v>955373.62904526177</c:v>
                </c:pt>
                <c:pt idx="10">
                  <c:v>610219.29122336174</c:v>
                </c:pt>
                <c:pt idx="11">
                  <c:v>250723.4121143207</c:v>
                </c:pt>
                <c:pt idx="12">
                  <c:v>267425.94559728185</c:v>
                </c:pt>
                <c:pt idx="13">
                  <c:v>196706.29130881818</c:v>
                </c:pt>
                <c:pt idx="14">
                  <c:v>284882.70618473267</c:v>
                </c:pt>
                <c:pt idx="15">
                  <c:v>180677.22344033109</c:v>
                </c:pt>
                <c:pt idx="16">
                  <c:v>318673.01864585088</c:v>
                </c:pt>
                <c:pt idx="17">
                  <c:v>160902.23486198398</c:v>
                </c:pt>
                <c:pt idx="18">
                  <c:v>226142.00583257226</c:v>
                </c:pt>
                <c:pt idx="19">
                  <c:v>186894.70078595506</c:v>
                </c:pt>
                <c:pt idx="20">
                  <c:v>87776.332547041646</c:v>
                </c:pt>
                <c:pt idx="21">
                  <c:v>128047.84794332771</c:v>
                </c:pt>
                <c:pt idx="22">
                  <c:v>545743.9782052394</c:v>
                </c:pt>
                <c:pt idx="23">
                  <c:v>89063.702349951709</c:v>
                </c:pt>
                <c:pt idx="24">
                  <c:v>219317.29910028938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E0-4DA4-82E5-69B078EE6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655552"/>
        <c:axId val="1277656512"/>
      </c:scatterChart>
      <c:valAx>
        <c:axId val="127765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Building Condition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656512"/>
        <c:crosses val="autoZero"/>
        <c:crossBetween val="midCat"/>
      </c:valAx>
      <c:valAx>
        <c:axId val="127765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6555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Apartments!$O$29:$O$53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Apartments!$P$29:$P$53</c:f>
              <c:numCache>
                <c:formatCode>General</c:formatCode>
                <c:ptCount val="25"/>
                <c:pt idx="0">
                  <c:v>79300</c:v>
                </c:pt>
                <c:pt idx="1">
                  <c:v>90300</c:v>
                </c:pt>
                <c:pt idx="2">
                  <c:v>93600</c:v>
                </c:pt>
                <c:pt idx="3">
                  <c:v>108750</c:v>
                </c:pt>
                <c:pt idx="4">
                  <c:v>110000</c:v>
                </c:pt>
                <c:pt idx="5">
                  <c:v>134400</c:v>
                </c:pt>
                <c:pt idx="6">
                  <c:v>155700</c:v>
                </c:pt>
                <c:pt idx="7">
                  <c:v>157500</c:v>
                </c:pt>
                <c:pt idx="8">
                  <c:v>162500</c:v>
                </c:pt>
                <c:pt idx="9">
                  <c:v>165000</c:v>
                </c:pt>
                <c:pt idx="10">
                  <c:v>173200</c:v>
                </c:pt>
                <c:pt idx="11">
                  <c:v>187000</c:v>
                </c:pt>
                <c:pt idx="12">
                  <c:v>268000</c:v>
                </c:pt>
                <c:pt idx="13">
                  <c:v>272000</c:v>
                </c:pt>
                <c:pt idx="14">
                  <c:v>276538</c:v>
                </c:pt>
                <c:pt idx="15">
                  <c:v>290000</c:v>
                </c:pt>
                <c:pt idx="16">
                  <c:v>300000</c:v>
                </c:pt>
                <c:pt idx="17">
                  <c:v>323650</c:v>
                </c:pt>
                <c:pt idx="18">
                  <c:v>353500</c:v>
                </c:pt>
                <c:pt idx="19">
                  <c:v>384000</c:v>
                </c:pt>
                <c:pt idx="20">
                  <c:v>420000</c:v>
                </c:pt>
                <c:pt idx="21">
                  <c:v>560000</c:v>
                </c:pt>
                <c:pt idx="22">
                  <c:v>573200</c:v>
                </c:pt>
                <c:pt idx="23">
                  <c:v>676200</c:v>
                </c:pt>
                <c:pt idx="24">
                  <c:v>950000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4-4FCA-9B3A-E8DD0D2C0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90095"/>
        <c:axId val="1277235376"/>
      </c:scatterChart>
      <c:valAx>
        <c:axId val="30569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7235376"/>
        <c:crosses val="autoZero"/>
        <c:crossBetween val="midCat"/>
      </c:valAx>
      <c:valAx>
        <c:axId val="127723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6900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Apartments!$B$31:$B$55</c:f>
              <c:numCache>
                <c:formatCode>General</c:formatCode>
                <c:ptCount val="25"/>
                <c:pt idx="0">
                  <c:v>1.3862943611198906</c:v>
                </c:pt>
                <c:pt idx="1">
                  <c:v>2.9957322735539909</c:v>
                </c:pt>
                <c:pt idx="2">
                  <c:v>1.6094379124341003</c:v>
                </c:pt>
                <c:pt idx="3">
                  <c:v>3.2580965380214821</c:v>
                </c:pt>
                <c:pt idx="4">
                  <c:v>1.6094379124341003</c:v>
                </c:pt>
                <c:pt idx="5">
                  <c:v>2.3025850929940459</c:v>
                </c:pt>
                <c:pt idx="6">
                  <c:v>1.3862943611198906</c:v>
                </c:pt>
                <c:pt idx="7">
                  <c:v>2.3978952727983707</c:v>
                </c:pt>
                <c:pt idx="8">
                  <c:v>2.9957322735539909</c:v>
                </c:pt>
                <c:pt idx="9">
                  <c:v>4.1271343850450917</c:v>
                </c:pt>
                <c:pt idx="10">
                  <c:v>3.2580965380214821</c:v>
                </c:pt>
                <c:pt idx="11">
                  <c:v>2.5649493574615367</c:v>
                </c:pt>
                <c:pt idx="12">
                  <c:v>2.1972245773362196</c:v>
                </c:pt>
                <c:pt idx="13">
                  <c:v>1.791759469228055</c:v>
                </c:pt>
                <c:pt idx="14">
                  <c:v>2.3978952727983707</c:v>
                </c:pt>
                <c:pt idx="15">
                  <c:v>1.6094379124341003</c:v>
                </c:pt>
                <c:pt idx="16">
                  <c:v>2.9957322735539909</c:v>
                </c:pt>
                <c:pt idx="17">
                  <c:v>1.3862943611198906</c:v>
                </c:pt>
                <c:pt idx="18">
                  <c:v>2.0794415416798357</c:v>
                </c:pt>
                <c:pt idx="19">
                  <c:v>1.3862943611198906</c:v>
                </c:pt>
                <c:pt idx="20">
                  <c:v>1.3862943611198906</c:v>
                </c:pt>
                <c:pt idx="21">
                  <c:v>1.3862943611198906</c:v>
                </c:pt>
                <c:pt idx="22">
                  <c:v>2.6390573296152584</c:v>
                </c:pt>
                <c:pt idx="23">
                  <c:v>1.3862943611198906</c:v>
                </c:pt>
                <c:pt idx="24">
                  <c:v>1.6094379124341003</c:v>
                </c:pt>
              </c:numCache>
            </c:numRef>
          </c:xVal>
          <c:yVal>
            <c:numRef>
              <c:f>'Logarithmic Apartments'!$C$28:$C$52</c:f>
              <c:numCache>
                <c:formatCode>General</c:formatCode>
                <c:ptCount val="25"/>
                <c:pt idx="0">
                  <c:v>-8.2097916404705984E-2</c:v>
                </c:pt>
                <c:pt idx="1">
                  <c:v>-0.1694995036345297</c:v>
                </c:pt>
                <c:pt idx="2">
                  <c:v>-3.1027938451678949E-2</c:v>
                </c:pt>
                <c:pt idx="3">
                  <c:v>-6.7564100266121585E-2</c:v>
                </c:pt>
                <c:pt idx="4">
                  <c:v>3.2154661868013079E-2</c:v>
                </c:pt>
                <c:pt idx="5">
                  <c:v>3.6650047641977324E-3</c:v>
                </c:pt>
                <c:pt idx="6">
                  <c:v>6.2966594720421654E-3</c:v>
                </c:pt>
                <c:pt idx="7">
                  <c:v>3.4913220357969621E-2</c:v>
                </c:pt>
                <c:pt idx="8">
                  <c:v>-8.3071846480091693E-3</c:v>
                </c:pt>
                <c:pt idx="9">
                  <c:v>-3.4185822625760309E-2</c:v>
                </c:pt>
                <c:pt idx="10">
                  <c:v>-6.3979051292484712E-2</c:v>
                </c:pt>
                <c:pt idx="11">
                  <c:v>0.20970491731867469</c:v>
                </c:pt>
                <c:pt idx="12">
                  <c:v>-1.1828478863566971E-2</c:v>
                </c:pt>
                <c:pt idx="13">
                  <c:v>4.4417269379788848E-2</c:v>
                </c:pt>
                <c:pt idx="14">
                  <c:v>0.14695468760952046</c:v>
                </c:pt>
                <c:pt idx="15">
                  <c:v>0.11920526838731327</c:v>
                </c:pt>
                <c:pt idx="16">
                  <c:v>0.10343917035046957</c:v>
                </c:pt>
                <c:pt idx="17">
                  <c:v>-9.3544816730526392E-2</c:v>
                </c:pt>
                <c:pt idx="18">
                  <c:v>-0.20040551069526735</c:v>
                </c:pt>
                <c:pt idx="19">
                  <c:v>-5.0719565624254059E-2</c:v>
                </c:pt>
                <c:pt idx="20">
                  <c:v>-5.1882449008999743E-4</c:v>
                </c:pt>
                <c:pt idx="21">
                  <c:v>-2.8184573383342126E-2</c:v>
                </c:pt>
                <c:pt idx="22">
                  <c:v>5.6336016936493039E-2</c:v>
                </c:pt>
                <c:pt idx="23">
                  <c:v>-0.1759112935529803</c:v>
                </c:pt>
                <c:pt idx="24">
                  <c:v>0.26068770421893994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B6-46DC-B257-EB6E98926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642176"/>
        <c:axId val="983645056"/>
      </c:scatterChart>
      <c:valAx>
        <c:axId val="98364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645056"/>
        <c:crosses val="autoZero"/>
        <c:crossBetween val="midCat"/>
      </c:valAx>
      <c:valAx>
        <c:axId val="98364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642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Apartments!$C$31:$C$55</c:f>
              <c:numCache>
                <c:formatCode>General</c:formatCode>
                <c:ptCount val="25"/>
                <c:pt idx="0">
                  <c:v>4.4067192472642533</c:v>
                </c:pt>
                <c:pt idx="1">
                  <c:v>2.5649493574615367</c:v>
                </c:pt>
                <c:pt idx="2">
                  <c:v>4.1896547420264252</c:v>
                </c:pt>
                <c:pt idx="3">
                  <c:v>4.1588830833596715</c:v>
                </c:pt>
                <c:pt idx="4">
                  <c:v>4.0073331852324712</c:v>
                </c:pt>
                <c:pt idx="5">
                  <c:v>4.1743872698956368</c:v>
                </c:pt>
                <c:pt idx="6">
                  <c:v>4.4067192472642533</c:v>
                </c:pt>
                <c:pt idx="7">
                  <c:v>3.1354942159291497</c:v>
                </c:pt>
                <c:pt idx="8">
                  <c:v>2.8903717578961645</c:v>
                </c:pt>
                <c:pt idx="9">
                  <c:v>4.2626798770413155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4.3307333402863311</c:v>
                </c:pt>
                <c:pt idx="13">
                  <c:v>3.044522437723423</c:v>
                </c:pt>
                <c:pt idx="14">
                  <c:v>3.1780538303479458</c:v>
                </c:pt>
                <c:pt idx="15">
                  <c:v>2.9444389791664403</c:v>
                </c:pt>
                <c:pt idx="16">
                  <c:v>4.1271343850450917</c:v>
                </c:pt>
                <c:pt idx="17">
                  <c:v>4.2484952420493594</c:v>
                </c:pt>
                <c:pt idx="18">
                  <c:v>2.9444389791664403</c:v>
                </c:pt>
                <c:pt idx="19">
                  <c:v>4.0430512678345503</c:v>
                </c:pt>
                <c:pt idx="20">
                  <c:v>4.4067192472642533</c:v>
                </c:pt>
                <c:pt idx="21">
                  <c:v>3.912023005428146</c:v>
                </c:pt>
                <c:pt idx="22">
                  <c:v>2.3025850929940459</c:v>
                </c:pt>
                <c:pt idx="23">
                  <c:v>4.4067192472642533</c:v>
                </c:pt>
                <c:pt idx="24">
                  <c:v>4.4067192472642533</c:v>
                </c:pt>
              </c:numCache>
            </c:numRef>
          </c:xVal>
          <c:yVal>
            <c:numRef>
              <c:f>'Logarithmic Apartments'!$C$28:$C$52</c:f>
              <c:numCache>
                <c:formatCode>General</c:formatCode>
                <c:ptCount val="25"/>
                <c:pt idx="0">
                  <c:v>-8.2097916404705984E-2</c:v>
                </c:pt>
                <c:pt idx="1">
                  <c:v>-0.1694995036345297</c:v>
                </c:pt>
                <c:pt idx="2">
                  <c:v>-3.1027938451678949E-2</c:v>
                </c:pt>
                <c:pt idx="3">
                  <c:v>-6.7564100266121585E-2</c:v>
                </c:pt>
                <c:pt idx="4">
                  <c:v>3.2154661868013079E-2</c:v>
                </c:pt>
                <c:pt idx="5">
                  <c:v>3.6650047641977324E-3</c:v>
                </c:pt>
                <c:pt idx="6">
                  <c:v>6.2966594720421654E-3</c:v>
                </c:pt>
                <c:pt idx="7">
                  <c:v>3.4913220357969621E-2</c:v>
                </c:pt>
                <c:pt idx="8">
                  <c:v>-8.3071846480091693E-3</c:v>
                </c:pt>
                <c:pt idx="9">
                  <c:v>-3.4185822625760309E-2</c:v>
                </c:pt>
                <c:pt idx="10">
                  <c:v>-6.3979051292484712E-2</c:v>
                </c:pt>
                <c:pt idx="11">
                  <c:v>0.20970491731867469</c:v>
                </c:pt>
                <c:pt idx="12">
                  <c:v>-1.1828478863566971E-2</c:v>
                </c:pt>
                <c:pt idx="13">
                  <c:v>4.4417269379788848E-2</c:v>
                </c:pt>
                <c:pt idx="14">
                  <c:v>0.14695468760952046</c:v>
                </c:pt>
                <c:pt idx="15">
                  <c:v>0.11920526838731327</c:v>
                </c:pt>
                <c:pt idx="16">
                  <c:v>0.10343917035046957</c:v>
                </c:pt>
                <c:pt idx="17">
                  <c:v>-9.3544816730526392E-2</c:v>
                </c:pt>
                <c:pt idx="18">
                  <c:v>-0.20040551069526735</c:v>
                </c:pt>
                <c:pt idx="19">
                  <c:v>-5.0719565624254059E-2</c:v>
                </c:pt>
                <c:pt idx="20">
                  <c:v>-5.1882449008999743E-4</c:v>
                </c:pt>
                <c:pt idx="21">
                  <c:v>-2.8184573383342126E-2</c:v>
                </c:pt>
                <c:pt idx="22">
                  <c:v>5.6336016936493039E-2</c:v>
                </c:pt>
                <c:pt idx="23">
                  <c:v>-0.1759112935529803</c:v>
                </c:pt>
                <c:pt idx="24">
                  <c:v>0.26068770421893994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86-4BA7-9D00-1B8CE5FAE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642656"/>
        <c:axId val="983646016"/>
      </c:scatterChart>
      <c:valAx>
        <c:axId val="9836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646016"/>
        <c:crosses val="autoZero"/>
        <c:crossBetween val="midCat"/>
      </c:valAx>
      <c:valAx>
        <c:axId val="98364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642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Apartments!$D$31:$D$55</c:f>
              <c:numCache>
                <c:formatCode>General</c:formatCode>
                <c:ptCount val="25"/>
                <c:pt idx="0">
                  <c:v>3.7612001156935624</c:v>
                </c:pt>
                <c:pt idx="1">
                  <c:v>4.9698132995760007</c:v>
                </c:pt>
                <c:pt idx="2">
                  <c:v>4.1896547420264252</c:v>
                </c:pt>
                <c:pt idx="3">
                  <c:v>5.8318824772835169</c:v>
                </c:pt>
                <c:pt idx="4">
                  <c:v>4.1108738641733114</c:v>
                </c:pt>
                <c:pt idx="5">
                  <c:v>4.9836066217083363</c:v>
                </c:pt>
                <c:pt idx="6">
                  <c:v>3.4011973816621555</c:v>
                </c:pt>
                <c:pt idx="7">
                  <c:v>4.3694478524670215</c:v>
                </c:pt>
                <c:pt idx="8">
                  <c:v>4.836281906951478</c:v>
                </c:pt>
                <c:pt idx="9">
                  <c:v>5.9763509092979339</c:v>
                </c:pt>
                <c:pt idx="10">
                  <c:v>5.7037824746562009</c:v>
                </c:pt>
                <c:pt idx="11">
                  <c:v>4.3944491546724391</c:v>
                </c:pt>
                <c:pt idx="12">
                  <c:v>4.7273878187123408</c:v>
                </c:pt>
                <c:pt idx="13">
                  <c:v>3.8066624897703196</c:v>
                </c:pt>
                <c:pt idx="14">
                  <c:v>4.499809670330265</c:v>
                </c:pt>
                <c:pt idx="15">
                  <c:v>3.6375861597263857</c:v>
                </c:pt>
                <c:pt idx="16">
                  <c:v>4.9199809258281251</c:v>
                </c:pt>
                <c:pt idx="17">
                  <c:v>3.8501476017100584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3.6375861597263857</c:v>
                </c:pt>
                <c:pt idx="21">
                  <c:v>3.4339872044851463</c:v>
                </c:pt>
                <c:pt idx="22">
                  <c:v>5.4680601411351315</c:v>
                </c:pt>
                <c:pt idx="23">
                  <c:v>3.6635616461296463</c:v>
                </c:pt>
                <c:pt idx="24">
                  <c:v>4.5538768916005408</c:v>
                </c:pt>
              </c:numCache>
            </c:numRef>
          </c:xVal>
          <c:yVal>
            <c:numRef>
              <c:f>'Logarithmic Apartments'!$C$28:$C$52</c:f>
              <c:numCache>
                <c:formatCode>General</c:formatCode>
                <c:ptCount val="25"/>
                <c:pt idx="0">
                  <c:v>-8.2097916404705984E-2</c:v>
                </c:pt>
                <c:pt idx="1">
                  <c:v>-0.1694995036345297</c:v>
                </c:pt>
                <c:pt idx="2">
                  <c:v>-3.1027938451678949E-2</c:v>
                </c:pt>
                <c:pt idx="3">
                  <c:v>-6.7564100266121585E-2</c:v>
                </c:pt>
                <c:pt idx="4">
                  <c:v>3.2154661868013079E-2</c:v>
                </c:pt>
                <c:pt idx="5">
                  <c:v>3.6650047641977324E-3</c:v>
                </c:pt>
                <c:pt idx="6">
                  <c:v>6.2966594720421654E-3</c:v>
                </c:pt>
                <c:pt idx="7">
                  <c:v>3.4913220357969621E-2</c:v>
                </c:pt>
                <c:pt idx="8">
                  <c:v>-8.3071846480091693E-3</c:v>
                </c:pt>
                <c:pt idx="9">
                  <c:v>-3.4185822625760309E-2</c:v>
                </c:pt>
                <c:pt idx="10">
                  <c:v>-6.3979051292484712E-2</c:v>
                </c:pt>
                <c:pt idx="11">
                  <c:v>0.20970491731867469</c:v>
                </c:pt>
                <c:pt idx="12">
                  <c:v>-1.1828478863566971E-2</c:v>
                </c:pt>
                <c:pt idx="13">
                  <c:v>4.4417269379788848E-2</c:v>
                </c:pt>
                <c:pt idx="14">
                  <c:v>0.14695468760952046</c:v>
                </c:pt>
                <c:pt idx="15">
                  <c:v>0.11920526838731327</c:v>
                </c:pt>
                <c:pt idx="16">
                  <c:v>0.10343917035046957</c:v>
                </c:pt>
                <c:pt idx="17">
                  <c:v>-9.3544816730526392E-2</c:v>
                </c:pt>
                <c:pt idx="18">
                  <c:v>-0.20040551069526735</c:v>
                </c:pt>
                <c:pt idx="19">
                  <c:v>-5.0719565624254059E-2</c:v>
                </c:pt>
                <c:pt idx="20">
                  <c:v>-5.1882449008999743E-4</c:v>
                </c:pt>
                <c:pt idx="21">
                  <c:v>-2.8184573383342126E-2</c:v>
                </c:pt>
                <c:pt idx="22">
                  <c:v>5.6336016936493039E-2</c:v>
                </c:pt>
                <c:pt idx="23">
                  <c:v>-0.1759112935529803</c:v>
                </c:pt>
                <c:pt idx="24">
                  <c:v>0.26068770421893994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47-4FF4-BEEE-ECE5443AF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573568"/>
        <c:axId val="911574048"/>
      </c:scatterChart>
      <c:valAx>
        <c:axId val="91157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1574048"/>
        <c:crosses val="autoZero"/>
        <c:crossBetween val="midCat"/>
      </c:valAx>
      <c:valAx>
        <c:axId val="911574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15735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Building Condition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Apartments!$E$31:$E$55</c:f>
              <c:numCache>
                <c:formatCode>General</c:formatCode>
                <c:ptCount val="25"/>
                <c:pt idx="0">
                  <c:v>0</c:v>
                </c:pt>
                <c:pt idx="1">
                  <c:v>0.69314718055994529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0.69314718055994529</c:v>
                </c:pt>
                <c:pt idx="5">
                  <c:v>0.69314718055994529</c:v>
                </c:pt>
                <c:pt idx="6">
                  <c:v>0.69314718055994529</c:v>
                </c:pt>
                <c:pt idx="7">
                  <c:v>0.69314718055994529</c:v>
                </c:pt>
                <c:pt idx="8">
                  <c:v>0.69314718055994529</c:v>
                </c:pt>
                <c:pt idx="9">
                  <c:v>0.69314718055994529</c:v>
                </c:pt>
                <c:pt idx="10">
                  <c:v>0.69314718055994529</c:v>
                </c:pt>
                <c:pt idx="11">
                  <c:v>0</c:v>
                </c:pt>
                <c:pt idx="12">
                  <c:v>1.0986122886681098</c:v>
                </c:pt>
                <c:pt idx="13">
                  <c:v>0.69314718055994529</c:v>
                </c:pt>
                <c:pt idx="14">
                  <c:v>0.69314718055994529</c:v>
                </c:pt>
                <c:pt idx="15">
                  <c:v>0.69314718055994529</c:v>
                </c:pt>
                <c:pt idx="16">
                  <c:v>0</c:v>
                </c:pt>
                <c:pt idx="17">
                  <c:v>1.0986122886681098</c:v>
                </c:pt>
                <c:pt idx="18">
                  <c:v>0.69314718055994529</c:v>
                </c:pt>
                <c:pt idx="19">
                  <c:v>1.0986122886681098</c:v>
                </c:pt>
                <c:pt idx="20">
                  <c:v>0</c:v>
                </c:pt>
                <c:pt idx="21">
                  <c:v>0.69314718055994529</c:v>
                </c:pt>
                <c:pt idx="22">
                  <c:v>1.0986122886681098</c:v>
                </c:pt>
                <c:pt idx="23">
                  <c:v>0</c:v>
                </c:pt>
                <c:pt idx="24">
                  <c:v>1.0986122886681098</c:v>
                </c:pt>
              </c:numCache>
            </c:numRef>
          </c:xVal>
          <c:yVal>
            <c:numRef>
              <c:f>'Logarithmic Apartments'!$C$28:$C$52</c:f>
              <c:numCache>
                <c:formatCode>General</c:formatCode>
                <c:ptCount val="25"/>
                <c:pt idx="0">
                  <c:v>-8.2097916404705984E-2</c:v>
                </c:pt>
                <c:pt idx="1">
                  <c:v>-0.1694995036345297</c:v>
                </c:pt>
                <c:pt idx="2">
                  <c:v>-3.1027938451678949E-2</c:v>
                </c:pt>
                <c:pt idx="3">
                  <c:v>-6.7564100266121585E-2</c:v>
                </c:pt>
                <c:pt idx="4">
                  <c:v>3.2154661868013079E-2</c:v>
                </c:pt>
                <c:pt idx="5">
                  <c:v>3.6650047641977324E-3</c:v>
                </c:pt>
                <c:pt idx="6">
                  <c:v>6.2966594720421654E-3</c:v>
                </c:pt>
                <c:pt idx="7">
                  <c:v>3.4913220357969621E-2</c:v>
                </c:pt>
                <c:pt idx="8">
                  <c:v>-8.3071846480091693E-3</c:v>
                </c:pt>
                <c:pt idx="9">
                  <c:v>-3.4185822625760309E-2</c:v>
                </c:pt>
                <c:pt idx="10">
                  <c:v>-6.3979051292484712E-2</c:v>
                </c:pt>
                <c:pt idx="11">
                  <c:v>0.20970491731867469</c:v>
                </c:pt>
                <c:pt idx="12">
                  <c:v>-1.1828478863566971E-2</c:v>
                </c:pt>
                <c:pt idx="13">
                  <c:v>4.4417269379788848E-2</c:v>
                </c:pt>
                <c:pt idx="14">
                  <c:v>0.14695468760952046</c:v>
                </c:pt>
                <c:pt idx="15">
                  <c:v>0.11920526838731327</c:v>
                </c:pt>
                <c:pt idx="16">
                  <c:v>0.10343917035046957</c:v>
                </c:pt>
                <c:pt idx="17">
                  <c:v>-9.3544816730526392E-2</c:v>
                </c:pt>
                <c:pt idx="18">
                  <c:v>-0.20040551069526735</c:v>
                </c:pt>
                <c:pt idx="19">
                  <c:v>-5.0719565624254059E-2</c:v>
                </c:pt>
                <c:pt idx="20">
                  <c:v>-5.1882449008999743E-4</c:v>
                </c:pt>
                <c:pt idx="21">
                  <c:v>-2.8184573383342126E-2</c:v>
                </c:pt>
                <c:pt idx="22">
                  <c:v>5.6336016936493039E-2</c:v>
                </c:pt>
                <c:pt idx="23">
                  <c:v>-0.1759112935529803</c:v>
                </c:pt>
                <c:pt idx="24">
                  <c:v>0.26068770421893994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EC-4B50-B40B-C5FA395F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47840"/>
        <c:axId val="1283145920"/>
      </c:scatterChart>
      <c:valAx>
        <c:axId val="128314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Building Condition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145920"/>
        <c:crosses val="autoZero"/>
        <c:crossBetween val="midCat"/>
      </c:valAx>
      <c:valAx>
        <c:axId val="128314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1478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Apartments!$B$31:$B$55</c:f>
              <c:numCache>
                <c:formatCode>General</c:formatCode>
                <c:ptCount val="25"/>
                <c:pt idx="0">
                  <c:v>1.3862943611198906</c:v>
                </c:pt>
                <c:pt idx="1">
                  <c:v>2.9957322735539909</c:v>
                </c:pt>
                <c:pt idx="2">
                  <c:v>1.6094379124341003</c:v>
                </c:pt>
                <c:pt idx="3">
                  <c:v>3.2580965380214821</c:v>
                </c:pt>
                <c:pt idx="4">
                  <c:v>1.6094379124341003</c:v>
                </c:pt>
                <c:pt idx="5">
                  <c:v>2.3025850929940459</c:v>
                </c:pt>
                <c:pt idx="6">
                  <c:v>1.3862943611198906</c:v>
                </c:pt>
                <c:pt idx="7">
                  <c:v>2.3978952727983707</c:v>
                </c:pt>
                <c:pt idx="8">
                  <c:v>2.9957322735539909</c:v>
                </c:pt>
                <c:pt idx="9">
                  <c:v>4.1271343850450917</c:v>
                </c:pt>
                <c:pt idx="10">
                  <c:v>3.2580965380214821</c:v>
                </c:pt>
                <c:pt idx="11">
                  <c:v>2.5649493574615367</c:v>
                </c:pt>
                <c:pt idx="12">
                  <c:v>2.1972245773362196</c:v>
                </c:pt>
                <c:pt idx="13">
                  <c:v>1.791759469228055</c:v>
                </c:pt>
                <c:pt idx="14">
                  <c:v>2.3978952727983707</c:v>
                </c:pt>
                <c:pt idx="15">
                  <c:v>1.6094379124341003</c:v>
                </c:pt>
                <c:pt idx="16">
                  <c:v>2.9957322735539909</c:v>
                </c:pt>
                <c:pt idx="17">
                  <c:v>1.3862943611198906</c:v>
                </c:pt>
                <c:pt idx="18">
                  <c:v>2.0794415416798357</c:v>
                </c:pt>
                <c:pt idx="19">
                  <c:v>1.3862943611198906</c:v>
                </c:pt>
                <c:pt idx="20">
                  <c:v>1.3862943611198906</c:v>
                </c:pt>
                <c:pt idx="21">
                  <c:v>1.3862943611198906</c:v>
                </c:pt>
                <c:pt idx="22">
                  <c:v>2.6390573296152584</c:v>
                </c:pt>
                <c:pt idx="23">
                  <c:v>1.3862943611198906</c:v>
                </c:pt>
                <c:pt idx="24">
                  <c:v>1.6094379124341003</c:v>
                </c:pt>
              </c:numCache>
            </c:numRef>
          </c:xVal>
          <c:yVal>
            <c:numRef>
              <c:f>Apartments!$A$31:$A$55</c:f>
              <c:numCache>
                <c:formatCode>General</c:formatCode>
                <c:ptCount val="25"/>
                <c:pt idx="0">
                  <c:v>11.410892739405076</c:v>
                </c:pt>
                <c:pt idx="1">
                  <c:v>12.858397831569864</c:v>
                </c:pt>
                <c:pt idx="2">
                  <c:v>11.967180737247824</c:v>
                </c:pt>
                <c:pt idx="3">
                  <c:v>13.424244169255923</c:v>
                </c:pt>
                <c:pt idx="4">
                  <c:v>12.013700752882718</c:v>
                </c:pt>
                <c:pt idx="5">
                  <c:v>12.611537753638338</c:v>
                </c:pt>
                <c:pt idx="6">
                  <c:v>11.596806948950931</c:v>
                </c:pt>
                <c:pt idx="7">
                  <c:v>12.530103522689654</c:v>
                </c:pt>
                <c:pt idx="8">
                  <c:v>12.948009990259552</c:v>
                </c:pt>
                <c:pt idx="9">
                  <c:v>13.764217263576723</c:v>
                </c:pt>
                <c:pt idx="10">
                  <c:v>13.235692062711331</c:v>
                </c:pt>
                <c:pt idx="11">
                  <c:v>12.498742259492994</c:v>
                </c:pt>
                <c:pt idx="12">
                  <c:v>12.577636201962656</c:v>
                </c:pt>
                <c:pt idx="13">
                  <c:v>12.062202275110472</c:v>
                </c:pt>
                <c:pt idx="14">
                  <c:v>12.687417963973656</c:v>
                </c:pt>
                <c:pt idx="15">
                  <c:v>11.998433280751929</c:v>
                </c:pt>
                <c:pt idx="16">
                  <c:v>12.775638764318764</c:v>
                </c:pt>
                <c:pt idx="17">
                  <c:v>11.808575707071187</c:v>
                </c:pt>
                <c:pt idx="18">
                  <c:v>12.138863895836725</c:v>
                </c:pt>
                <c:pt idx="19">
                  <c:v>11.95568635782209</c:v>
                </c:pt>
                <c:pt idx="20">
                  <c:v>11.446785662465684</c:v>
                </c:pt>
                <c:pt idx="21">
                  <c:v>11.608235644774552</c:v>
                </c:pt>
                <c:pt idx="22">
                  <c:v>13.258989974936155</c:v>
                </c:pt>
                <c:pt idx="23">
                  <c:v>11.280993407622939</c:v>
                </c:pt>
                <c:pt idx="24">
                  <c:v>12.513557345278134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B2-4054-9618-A4C0AFF36B35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Apartments!$B$31:$B$55</c:f>
              <c:numCache>
                <c:formatCode>General</c:formatCode>
                <c:ptCount val="25"/>
                <c:pt idx="0">
                  <c:v>1.3862943611198906</c:v>
                </c:pt>
                <c:pt idx="1">
                  <c:v>2.9957322735539909</c:v>
                </c:pt>
                <c:pt idx="2">
                  <c:v>1.6094379124341003</c:v>
                </c:pt>
                <c:pt idx="3">
                  <c:v>3.2580965380214821</c:v>
                </c:pt>
                <c:pt idx="4">
                  <c:v>1.6094379124341003</c:v>
                </c:pt>
                <c:pt idx="5">
                  <c:v>2.3025850929940459</c:v>
                </c:pt>
                <c:pt idx="6">
                  <c:v>1.3862943611198906</c:v>
                </c:pt>
                <c:pt idx="7">
                  <c:v>2.3978952727983707</c:v>
                </c:pt>
                <c:pt idx="8">
                  <c:v>2.9957322735539909</c:v>
                </c:pt>
                <c:pt idx="9">
                  <c:v>4.1271343850450917</c:v>
                </c:pt>
                <c:pt idx="10">
                  <c:v>3.2580965380214821</c:v>
                </c:pt>
                <c:pt idx="11">
                  <c:v>2.5649493574615367</c:v>
                </c:pt>
                <c:pt idx="12">
                  <c:v>2.1972245773362196</c:v>
                </c:pt>
                <c:pt idx="13">
                  <c:v>1.791759469228055</c:v>
                </c:pt>
                <c:pt idx="14">
                  <c:v>2.3978952727983707</c:v>
                </c:pt>
                <c:pt idx="15">
                  <c:v>1.6094379124341003</c:v>
                </c:pt>
                <c:pt idx="16">
                  <c:v>2.9957322735539909</c:v>
                </c:pt>
                <c:pt idx="17">
                  <c:v>1.3862943611198906</c:v>
                </c:pt>
                <c:pt idx="18">
                  <c:v>2.0794415416798357</c:v>
                </c:pt>
                <c:pt idx="19">
                  <c:v>1.3862943611198906</c:v>
                </c:pt>
                <c:pt idx="20">
                  <c:v>1.3862943611198906</c:v>
                </c:pt>
                <c:pt idx="21">
                  <c:v>1.3862943611198906</c:v>
                </c:pt>
                <c:pt idx="22">
                  <c:v>2.6390573296152584</c:v>
                </c:pt>
                <c:pt idx="23">
                  <c:v>1.3862943611198906</c:v>
                </c:pt>
                <c:pt idx="24">
                  <c:v>1.6094379124341003</c:v>
                </c:pt>
              </c:numCache>
            </c:numRef>
          </c:xVal>
          <c:yVal>
            <c:numRef>
              <c:f>'Logarithmic Apartments'!$B$28:$B$52</c:f>
              <c:numCache>
                <c:formatCode>General</c:formatCode>
                <c:ptCount val="25"/>
                <c:pt idx="0">
                  <c:v>11.492990655809782</c:v>
                </c:pt>
                <c:pt idx="1">
                  <c:v>13.027897335204393</c:v>
                </c:pt>
                <c:pt idx="2">
                  <c:v>11.998208675699503</c:v>
                </c:pt>
                <c:pt idx="3">
                  <c:v>13.491808269522044</c:v>
                </c:pt>
                <c:pt idx="4">
                  <c:v>11.981546091014705</c:v>
                </c:pt>
                <c:pt idx="5">
                  <c:v>12.60787274887414</c:v>
                </c:pt>
                <c:pt idx="6">
                  <c:v>11.590510289478889</c:v>
                </c:pt>
                <c:pt idx="7">
                  <c:v>12.495190302331684</c:v>
                </c:pt>
                <c:pt idx="8">
                  <c:v>12.956317174907561</c:v>
                </c:pt>
                <c:pt idx="9">
                  <c:v>13.798403086202484</c:v>
                </c:pt>
                <c:pt idx="10">
                  <c:v>13.299671114003816</c:v>
                </c:pt>
                <c:pt idx="11">
                  <c:v>12.28903734217432</c:v>
                </c:pt>
                <c:pt idx="12">
                  <c:v>12.589464680826223</c:v>
                </c:pt>
                <c:pt idx="13">
                  <c:v>12.017785005730683</c:v>
                </c:pt>
                <c:pt idx="14">
                  <c:v>12.540463276364136</c:v>
                </c:pt>
                <c:pt idx="15">
                  <c:v>11.879228012364615</c:v>
                </c:pt>
                <c:pt idx="16">
                  <c:v>12.672199593968294</c:v>
                </c:pt>
                <c:pt idx="17">
                  <c:v>11.902120523801713</c:v>
                </c:pt>
                <c:pt idx="18">
                  <c:v>12.339269406531992</c:v>
                </c:pt>
                <c:pt idx="19">
                  <c:v>12.006405923446344</c:v>
                </c:pt>
                <c:pt idx="20">
                  <c:v>11.447304486955774</c:v>
                </c:pt>
                <c:pt idx="21">
                  <c:v>11.636420218157895</c:v>
                </c:pt>
                <c:pt idx="22">
                  <c:v>13.202653957999662</c:v>
                </c:pt>
                <c:pt idx="23">
                  <c:v>11.456904701175919</c:v>
                </c:pt>
                <c:pt idx="24">
                  <c:v>12.252869641059194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B2-4054-9618-A4C0AFF36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46400"/>
        <c:axId val="1283153120"/>
      </c:scatterChart>
      <c:valAx>
        <c:axId val="128314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153120"/>
        <c:crosses val="autoZero"/>
        <c:crossBetween val="midCat"/>
      </c:valAx>
      <c:valAx>
        <c:axId val="128315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146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Apartments!$C$31:$C$55</c:f>
              <c:numCache>
                <c:formatCode>General</c:formatCode>
                <c:ptCount val="25"/>
                <c:pt idx="0">
                  <c:v>4.4067192472642533</c:v>
                </c:pt>
                <c:pt idx="1">
                  <c:v>2.5649493574615367</c:v>
                </c:pt>
                <c:pt idx="2">
                  <c:v>4.1896547420264252</c:v>
                </c:pt>
                <c:pt idx="3">
                  <c:v>4.1588830833596715</c:v>
                </c:pt>
                <c:pt idx="4">
                  <c:v>4.0073331852324712</c:v>
                </c:pt>
                <c:pt idx="5">
                  <c:v>4.1743872698956368</c:v>
                </c:pt>
                <c:pt idx="6">
                  <c:v>4.4067192472642533</c:v>
                </c:pt>
                <c:pt idx="7">
                  <c:v>3.1354942159291497</c:v>
                </c:pt>
                <c:pt idx="8">
                  <c:v>2.8903717578961645</c:v>
                </c:pt>
                <c:pt idx="9">
                  <c:v>4.2626798770413155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4.3307333402863311</c:v>
                </c:pt>
                <c:pt idx="13">
                  <c:v>3.044522437723423</c:v>
                </c:pt>
                <c:pt idx="14">
                  <c:v>3.1780538303479458</c:v>
                </c:pt>
                <c:pt idx="15">
                  <c:v>2.9444389791664403</c:v>
                </c:pt>
                <c:pt idx="16">
                  <c:v>4.1271343850450917</c:v>
                </c:pt>
                <c:pt idx="17">
                  <c:v>4.2484952420493594</c:v>
                </c:pt>
                <c:pt idx="18">
                  <c:v>2.9444389791664403</c:v>
                </c:pt>
                <c:pt idx="19">
                  <c:v>4.0430512678345503</c:v>
                </c:pt>
                <c:pt idx="20">
                  <c:v>4.4067192472642533</c:v>
                </c:pt>
                <c:pt idx="21">
                  <c:v>3.912023005428146</c:v>
                </c:pt>
                <c:pt idx="22">
                  <c:v>2.3025850929940459</c:v>
                </c:pt>
                <c:pt idx="23">
                  <c:v>4.4067192472642533</c:v>
                </c:pt>
                <c:pt idx="24">
                  <c:v>4.4067192472642533</c:v>
                </c:pt>
              </c:numCache>
            </c:numRef>
          </c:xVal>
          <c:yVal>
            <c:numRef>
              <c:f>Apartments!$A$31:$A$55</c:f>
              <c:numCache>
                <c:formatCode>General</c:formatCode>
                <c:ptCount val="25"/>
                <c:pt idx="0">
                  <c:v>11.410892739405076</c:v>
                </c:pt>
                <c:pt idx="1">
                  <c:v>12.858397831569864</c:v>
                </c:pt>
                <c:pt idx="2">
                  <c:v>11.967180737247824</c:v>
                </c:pt>
                <c:pt idx="3">
                  <c:v>13.424244169255923</c:v>
                </c:pt>
                <c:pt idx="4">
                  <c:v>12.013700752882718</c:v>
                </c:pt>
                <c:pt idx="5">
                  <c:v>12.611537753638338</c:v>
                </c:pt>
                <c:pt idx="6">
                  <c:v>11.596806948950931</c:v>
                </c:pt>
                <c:pt idx="7">
                  <c:v>12.530103522689654</c:v>
                </c:pt>
                <c:pt idx="8">
                  <c:v>12.948009990259552</c:v>
                </c:pt>
                <c:pt idx="9">
                  <c:v>13.764217263576723</c:v>
                </c:pt>
                <c:pt idx="10">
                  <c:v>13.235692062711331</c:v>
                </c:pt>
                <c:pt idx="11">
                  <c:v>12.498742259492994</c:v>
                </c:pt>
                <c:pt idx="12">
                  <c:v>12.577636201962656</c:v>
                </c:pt>
                <c:pt idx="13">
                  <c:v>12.062202275110472</c:v>
                </c:pt>
                <c:pt idx="14">
                  <c:v>12.687417963973656</c:v>
                </c:pt>
                <c:pt idx="15">
                  <c:v>11.998433280751929</c:v>
                </c:pt>
                <c:pt idx="16">
                  <c:v>12.775638764318764</c:v>
                </c:pt>
                <c:pt idx="17">
                  <c:v>11.808575707071187</c:v>
                </c:pt>
                <c:pt idx="18">
                  <c:v>12.138863895836725</c:v>
                </c:pt>
                <c:pt idx="19">
                  <c:v>11.95568635782209</c:v>
                </c:pt>
                <c:pt idx="20">
                  <c:v>11.446785662465684</c:v>
                </c:pt>
                <c:pt idx="21">
                  <c:v>11.608235644774552</c:v>
                </c:pt>
                <c:pt idx="22">
                  <c:v>13.258989974936155</c:v>
                </c:pt>
                <c:pt idx="23">
                  <c:v>11.280993407622939</c:v>
                </c:pt>
                <c:pt idx="24">
                  <c:v>12.513557345278134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3-4A27-8822-CCDFA24870AB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Apartments!$C$31:$C$55</c:f>
              <c:numCache>
                <c:formatCode>General</c:formatCode>
                <c:ptCount val="25"/>
                <c:pt idx="0">
                  <c:v>4.4067192472642533</c:v>
                </c:pt>
                <c:pt idx="1">
                  <c:v>2.5649493574615367</c:v>
                </c:pt>
                <c:pt idx="2">
                  <c:v>4.1896547420264252</c:v>
                </c:pt>
                <c:pt idx="3">
                  <c:v>4.1588830833596715</c:v>
                </c:pt>
                <c:pt idx="4">
                  <c:v>4.0073331852324712</c:v>
                </c:pt>
                <c:pt idx="5">
                  <c:v>4.1743872698956368</c:v>
                </c:pt>
                <c:pt idx="6">
                  <c:v>4.4067192472642533</c:v>
                </c:pt>
                <c:pt idx="7">
                  <c:v>3.1354942159291497</c:v>
                </c:pt>
                <c:pt idx="8">
                  <c:v>2.8903717578961645</c:v>
                </c:pt>
                <c:pt idx="9">
                  <c:v>4.2626798770413155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4.3307333402863311</c:v>
                </c:pt>
                <c:pt idx="13">
                  <c:v>3.044522437723423</c:v>
                </c:pt>
                <c:pt idx="14">
                  <c:v>3.1780538303479458</c:v>
                </c:pt>
                <c:pt idx="15">
                  <c:v>2.9444389791664403</c:v>
                </c:pt>
                <c:pt idx="16">
                  <c:v>4.1271343850450917</c:v>
                </c:pt>
                <c:pt idx="17">
                  <c:v>4.2484952420493594</c:v>
                </c:pt>
                <c:pt idx="18">
                  <c:v>2.9444389791664403</c:v>
                </c:pt>
                <c:pt idx="19">
                  <c:v>4.0430512678345503</c:v>
                </c:pt>
                <c:pt idx="20">
                  <c:v>4.4067192472642533</c:v>
                </c:pt>
                <c:pt idx="21">
                  <c:v>3.912023005428146</c:v>
                </c:pt>
                <c:pt idx="22">
                  <c:v>2.3025850929940459</c:v>
                </c:pt>
                <c:pt idx="23">
                  <c:v>4.4067192472642533</c:v>
                </c:pt>
                <c:pt idx="24">
                  <c:v>4.4067192472642533</c:v>
                </c:pt>
              </c:numCache>
            </c:numRef>
          </c:xVal>
          <c:yVal>
            <c:numRef>
              <c:f>'Logarithmic Apartments'!$B$28:$B$52</c:f>
              <c:numCache>
                <c:formatCode>General</c:formatCode>
                <c:ptCount val="25"/>
                <c:pt idx="0">
                  <c:v>11.492990655809782</c:v>
                </c:pt>
                <c:pt idx="1">
                  <c:v>13.027897335204393</c:v>
                </c:pt>
                <c:pt idx="2">
                  <c:v>11.998208675699503</c:v>
                </c:pt>
                <c:pt idx="3">
                  <c:v>13.491808269522044</c:v>
                </c:pt>
                <c:pt idx="4">
                  <c:v>11.981546091014705</c:v>
                </c:pt>
                <c:pt idx="5">
                  <c:v>12.60787274887414</c:v>
                </c:pt>
                <c:pt idx="6">
                  <c:v>11.590510289478889</c:v>
                </c:pt>
                <c:pt idx="7">
                  <c:v>12.495190302331684</c:v>
                </c:pt>
                <c:pt idx="8">
                  <c:v>12.956317174907561</c:v>
                </c:pt>
                <c:pt idx="9">
                  <c:v>13.798403086202484</c:v>
                </c:pt>
                <c:pt idx="10">
                  <c:v>13.299671114003816</c:v>
                </c:pt>
                <c:pt idx="11">
                  <c:v>12.28903734217432</c:v>
                </c:pt>
                <c:pt idx="12">
                  <c:v>12.589464680826223</c:v>
                </c:pt>
                <c:pt idx="13">
                  <c:v>12.017785005730683</c:v>
                </c:pt>
                <c:pt idx="14">
                  <c:v>12.540463276364136</c:v>
                </c:pt>
                <c:pt idx="15">
                  <c:v>11.879228012364615</c:v>
                </c:pt>
                <c:pt idx="16">
                  <c:v>12.672199593968294</c:v>
                </c:pt>
                <c:pt idx="17">
                  <c:v>11.902120523801713</c:v>
                </c:pt>
                <c:pt idx="18">
                  <c:v>12.339269406531992</c:v>
                </c:pt>
                <c:pt idx="19">
                  <c:v>12.006405923446344</c:v>
                </c:pt>
                <c:pt idx="20">
                  <c:v>11.447304486955774</c:v>
                </c:pt>
                <c:pt idx="21">
                  <c:v>11.636420218157895</c:v>
                </c:pt>
                <c:pt idx="22">
                  <c:v>13.202653957999662</c:v>
                </c:pt>
                <c:pt idx="23">
                  <c:v>11.456904701175919</c:v>
                </c:pt>
                <c:pt idx="24">
                  <c:v>12.252869641059194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3-4A27-8822-CCDFA248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46880"/>
        <c:axId val="983639024"/>
      </c:scatterChart>
      <c:valAx>
        <c:axId val="128314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639024"/>
        <c:crosses val="autoZero"/>
        <c:crossBetween val="midCat"/>
      </c:valAx>
      <c:valAx>
        <c:axId val="98363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146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Apartments!$D$31:$D$55</c:f>
              <c:numCache>
                <c:formatCode>General</c:formatCode>
                <c:ptCount val="25"/>
                <c:pt idx="0">
                  <c:v>3.7612001156935624</c:v>
                </c:pt>
                <c:pt idx="1">
                  <c:v>4.9698132995760007</c:v>
                </c:pt>
                <c:pt idx="2">
                  <c:v>4.1896547420264252</c:v>
                </c:pt>
                <c:pt idx="3">
                  <c:v>5.8318824772835169</c:v>
                </c:pt>
                <c:pt idx="4">
                  <c:v>4.1108738641733114</c:v>
                </c:pt>
                <c:pt idx="5">
                  <c:v>4.9836066217083363</c:v>
                </c:pt>
                <c:pt idx="6">
                  <c:v>3.4011973816621555</c:v>
                </c:pt>
                <c:pt idx="7">
                  <c:v>4.3694478524670215</c:v>
                </c:pt>
                <c:pt idx="8">
                  <c:v>4.836281906951478</c:v>
                </c:pt>
                <c:pt idx="9">
                  <c:v>5.9763509092979339</c:v>
                </c:pt>
                <c:pt idx="10">
                  <c:v>5.7037824746562009</c:v>
                </c:pt>
                <c:pt idx="11">
                  <c:v>4.3944491546724391</c:v>
                </c:pt>
                <c:pt idx="12">
                  <c:v>4.7273878187123408</c:v>
                </c:pt>
                <c:pt idx="13">
                  <c:v>3.8066624897703196</c:v>
                </c:pt>
                <c:pt idx="14">
                  <c:v>4.499809670330265</c:v>
                </c:pt>
                <c:pt idx="15">
                  <c:v>3.6375861597263857</c:v>
                </c:pt>
                <c:pt idx="16">
                  <c:v>4.9199809258281251</c:v>
                </c:pt>
                <c:pt idx="17">
                  <c:v>3.8501476017100584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3.6375861597263857</c:v>
                </c:pt>
                <c:pt idx="21">
                  <c:v>3.4339872044851463</c:v>
                </c:pt>
                <c:pt idx="22">
                  <c:v>5.4680601411351315</c:v>
                </c:pt>
                <c:pt idx="23">
                  <c:v>3.6635616461296463</c:v>
                </c:pt>
                <c:pt idx="24">
                  <c:v>4.5538768916005408</c:v>
                </c:pt>
              </c:numCache>
            </c:numRef>
          </c:xVal>
          <c:yVal>
            <c:numRef>
              <c:f>Apartments!$A$31:$A$55</c:f>
              <c:numCache>
                <c:formatCode>General</c:formatCode>
                <c:ptCount val="25"/>
                <c:pt idx="0">
                  <c:v>11.410892739405076</c:v>
                </c:pt>
                <c:pt idx="1">
                  <c:v>12.858397831569864</c:v>
                </c:pt>
                <c:pt idx="2">
                  <c:v>11.967180737247824</c:v>
                </c:pt>
                <c:pt idx="3">
                  <c:v>13.424244169255923</c:v>
                </c:pt>
                <c:pt idx="4">
                  <c:v>12.013700752882718</c:v>
                </c:pt>
                <c:pt idx="5">
                  <c:v>12.611537753638338</c:v>
                </c:pt>
                <c:pt idx="6">
                  <c:v>11.596806948950931</c:v>
                </c:pt>
                <c:pt idx="7">
                  <c:v>12.530103522689654</c:v>
                </c:pt>
                <c:pt idx="8">
                  <c:v>12.948009990259552</c:v>
                </c:pt>
                <c:pt idx="9">
                  <c:v>13.764217263576723</c:v>
                </c:pt>
                <c:pt idx="10">
                  <c:v>13.235692062711331</c:v>
                </c:pt>
                <c:pt idx="11">
                  <c:v>12.498742259492994</c:v>
                </c:pt>
                <c:pt idx="12">
                  <c:v>12.577636201962656</c:v>
                </c:pt>
                <c:pt idx="13">
                  <c:v>12.062202275110472</c:v>
                </c:pt>
                <c:pt idx="14">
                  <c:v>12.687417963973656</c:v>
                </c:pt>
                <c:pt idx="15">
                  <c:v>11.998433280751929</c:v>
                </c:pt>
                <c:pt idx="16">
                  <c:v>12.775638764318764</c:v>
                </c:pt>
                <c:pt idx="17">
                  <c:v>11.808575707071187</c:v>
                </c:pt>
                <c:pt idx="18">
                  <c:v>12.138863895836725</c:v>
                </c:pt>
                <c:pt idx="19">
                  <c:v>11.95568635782209</c:v>
                </c:pt>
                <c:pt idx="20">
                  <c:v>11.446785662465684</c:v>
                </c:pt>
                <c:pt idx="21">
                  <c:v>11.608235644774552</c:v>
                </c:pt>
                <c:pt idx="22">
                  <c:v>13.258989974936155</c:v>
                </c:pt>
                <c:pt idx="23">
                  <c:v>11.280993407622939</c:v>
                </c:pt>
                <c:pt idx="24">
                  <c:v>12.513557345278134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59-4C4A-A35B-ECF0FF051F72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Apartments!$D$31:$D$55</c:f>
              <c:numCache>
                <c:formatCode>General</c:formatCode>
                <c:ptCount val="25"/>
                <c:pt idx="0">
                  <c:v>3.7612001156935624</c:v>
                </c:pt>
                <c:pt idx="1">
                  <c:v>4.9698132995760007</c:v>
                </c:pt>
                <c:pt idx="2">
                  <c:v>4.1896547420264252</c:v>
                </c:pt>
                <c:pt idx="3">
                  <c:v>5.8318824772835169</c:v>
                </c:pt>
                <c:pt idx="4">
                  <c:v>4.1108738641733114</c:v>
                </c:pt>
                <c:pt idx="5">
                  <c:v>4.9836066217083363</c:v>
                </c:pt>
                <c:pt idx="6">
                  <c:v>3.4011973816621555</c:v>
                </c:pt>
                <c:pt idx="7">
                  <c:v>4.3694478524670215</c:v>
                </c:pt>
                <c:pt idx="8">
                  <c:v>4.836281906951478</c:v>
                </c:pt>
                <c:pt idx="9">
                  <c:v>5.9763509092979339</c:v>
                </c:pt>
                <c:pt idx="10">
                  <c:v>5.7037824746562009</c:v>
                </c:pt>
                <c:pt idx="11">
                  <c:v>4.3944491546724391</c:v>
                </c:pt>
                <c:pt idx="12">
                  <c:v>4.7273878187123408</c:v>
                </c:pt>
                <c:pt idx="13">
                  <c:v>3.8066624897703196</c:v>
                </c:pt>
                <c:pt idx="14">
                  <c:v>4.499809670330265</c:v>
                </c:pt>
                <c:pt idx="15">
                  <c:v>3.6375861597263857</c:v>
                </c:pt>
                <c:pt idx="16">
                  <c:v>4.9199809258281251</c:v>
                </c:pt>
                <c:pt idx="17">
                  <c:v>3.8501476017100584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3.6375861597263857</c:v>
                </c:pt>
                <c:pt idx="21">
                  <c:v>3.4339872044851463</c:v>
                </c:pt>
                <c:pt idx="22">
                  <c:v>5.4680601411351315</c:v>
                </c:pt>
                <c:pt idx="23">
                  <c:v>3.6635616461296463</c:v>
                </c:pt>
                <c:pt idx="24">
                  <c:v>4.5538768916005408</c:v>
                </c:pt>
              </c:numCache>
            </c:numRef>
          </c:xVal>
          <c:yVal>
            <c:numRef>
              <c:f>'Logarithmic Apartments'!$B$28:$B$52</c:f>
              <c:numCache>
                <c:formatCode>General</c:formatCode>
                <c:ptCount val="25"/>
                <c:pt idx="0">
                  <c:v>11.492990655809782</c:v>
                </c:pt>
                <c:pt idx="1">
                  <c:v>13.027897335204393</c:v>
                </c:pt>
                <c:pt idx="2">
                  <c:v>11.998208675699503</c:v>
                </c:pt>
                <c:pt idx="3">
                  <c:v>13.491808269522044</c:v>
                </c:pt>
                <c:pt idx="4">
                  <c:v>11.981546091014705</c:v>
                </c:pt>
                <c:pt idx="5">
                  <c:v>12.60787274887414</c:v>
                </c:pt>
                <c:pt idx="6">
                  <c:v>11.590510289478889</c:v>
                </c:pt>
                <c:pt idx="7">
                  <c:v>12.495190302331684</c:v>
                </c:pt>
                <c:pt idx="8">
                  <c:v>12.956317174907561</c:v>
                </c:pt>
                <c:pt idx="9">
                  <c:v>13.798403086202484</c:v>
                </c:pt>
                <c:pt idx="10">
                  <c:v>13.299671114003816</c:v>
                </c:pt>
                <c:pt idx="11">
                  <c:v>12.28903734217432</c:v>
                </c:pt>
                <c:pt idx="12">
                  <c:v>12.589464680826223</c:v>
                </c:pt>
                <c:pt idx="13">
                  <c:v>12.017785005730683</c:v>
                </c:pt>
                <c:pt idx="14">
                  <c:v>12.540463276364136</c:v>
                </c:pt>
                <c:pt idx="15">
                  <c:v>11.879228012364615</c:v>
                </c:pt>
                <c:pt idx="16">
                  <c:v>12.672199593968294</c:v>
                </c:pt>
                <c:pt idx="17">
                  <c:v>11.902120523801713</c:v>
                </c:pt>
                <c:pt idx="18">
                  <c:v>12.339269406531992</c:v>
                </c:pt>
                <c:pt idx="19">
                  <c:v>12.006405923446344</c:v>
                </c:pt>
                <c:pt idx="20">
                  <c:v>11.447304486955774</c:v>
                </c:pt>
                <c:pt idx="21">
                  <c:v>11.636420218157895</c:v>
                </c:pt>
                <c:pt idx="22">
                  <c:v>13.202653957999662</c:v>
                </c:pt>
                <c:pt idx="23">
                  <c:v>11.456904701175919</c:v>
                </c:pt>
                <c:pt idx="24">
                  <c:v>12.252869641059194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59-4C4A-A35B-ECF0FF051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39887"/>
        <c:axId val="1122841327"/>
      </c:scatterChart>
      <c:valAx>
        <c:axId val="1122839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41327"/>
        <c:crosses val="autoZero"/>
        <c:crossBetween val="midCat"/>
      </c:valAx>
      <c:valAx>
        <c:axId val="1122841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39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Building Condition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>
              <a:noFill/>
            </a:ln>
          </c:spPr>
          <c:xVal>
            <c:numRef>
              <c:f>Apartments!$E$31:$E$55</c:f>
              <c:numCache>
                <c:formatCode>General</c:formatCode>
                <c:ptCount val="25"/>
                <c:pt idx="0">
                  <c:v>0</c:v>
                </c:pt>
                <c:pt idx="1">
                  <c:v>0.69314718055994529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0.69314718055994529</c:v>
                </c:pt>
                <c:pt idx="5">
                  <c:v>0.69314718055994529</c:v>
                </c:pt>
                <c:pt idx="6">
                  <c:v>0.69314718055994529</c:v>
                </c:pt>
                <c:pt idx="7">
                  <c:v>0.69314718055994529</c:v>
                </c:pt>
                <c:pt idx="8">
                  <c:v>0.69314718055994529</c:v>
                </c:pt>
                <c:pt idx="9">
                  <c:v>0.69314718055994529</c:v>
                </c:pt>
                <c:pt idx="10">
                  <c:v>0.69314718055994529</c:v>
                </c:pt>
                <c:pt idx="11">
                  <c:v>0</c:v>
                </c:pt>
                <c:pt idx="12">
                  <c:v>1.0986122886681098</c:v>
                </c:pt>
                <c:pt idx="13">
                  <c:v>0.69314718055994529</c:v>
                </c:pt>
                <c:pt idx="14">
                  <c:v>0.69314718055994529</c:v>
                </c:pt>
                <c:pt idx="15">
                  <c:v>0.69314718055994529</c:v>
                </c:pt>
                <c:pt idx="16">
                  <c:v>0</c:v>
                </c:pt>
                <c:pt idx="17">
                  <c:v>1.0986122886681098</c:v>
                </c:pt>
                <c:pt idx="18">
                  <c:v>0.69314718055994529</c:v>
                </c:pt>
                <c:pt idx="19">
                  <c:v>1.0986122886681098</c:v>
                </c:pt>
                <c:pt idx="20">
                  <c:v>0</c:v>
                </c:pt>
                <c:pt idx="21">
                  <c:v>0.69314718055994529</c:v>
                </c:pt>
                <c:pt idx="22">
                  <c:v>1.0986122886681098</c:v>
                </c:pt>
                <c:pt idx="23">
                  <c:v>0</c:v>
                </c:pt>
                <c:pt idx="24">
                  <c:v>1.0986122886681098</c:v>
                </c:pt>
              </c:numCache>
            </c:numRef>
          </c:xVal>
          <c:yVal>
            <c:numRef>
              <c:f>Apartments!$A$31:$A$55</c:f>
              <c:numCache>
                <c:formatCode>General</c:formatCode>
                <c:ptCount val="25"/>
                <c:pt idx="0">
                  <c:v>11.410892739405076</c:v>
                </c:pt>
                <c:pt idx="1">
                  <c:v>12.858397831569864</c:v>
                </c:pt>
                <c:pt idx="2">
                  <c:v>11.967180737247824</c:v>
                </c:pt>
                <c:pt idx="3">
                  <c:v>13.424244169255923</c:v>
                </c:pt>
                <c:pt idx="4">
                  <c:v>12.013700752882718</c:v>
                </c:pt>
                <c:pt idx="5">
                  <c:v>12.611537753638338</c:v>
                </c:pt>
                <c:pt idx="6">
                  <c:v>11.596806948950931</c:v>
                </c:pt>
                <c:pt idx="7">
                  <c:v>12.530103522689654</c:v>
                </c:pt>
                <c:pt idx="8">
                  <c:v>12.948009990259552</c:v>
                </c:pt>
                <c:pt idx="9">
                  <c:v>13.764217263576723</c:v>
                </c:pt>
                <c:pt idx="10">
                  <c:v>13.235692062711331</c:v>
                </c:pt>
                <c:pt idx="11">
                  <c:v>12.498742259492994</c:v>
                </c:pt>
                <c:pt idx="12">
                  <c:v>12.577636201962656</c:v>
                </c:pt>
                <c:pt idx="13">
                  <c:v>12.062202275110472</c:v>
                </c:pt>
                <c:pt idx="14">
                  <c:v>12.687417963973656</c:v>
                </c:pt>
                <c:pt idx="15">
                  <c:v>11.998433280751929</c:v>
                </c:pt>
                <c:pt idx="16">
                  <c:v>12.775638764318764</c:v>
                </c:pt>
                <c:pt idx="17">
                  <c:v>11.808575707071187</c:v>
                </c:pt>
                <c:pt idx="18">
                  <c:v>12.138863895836725</c:v>
                </c:pt>
                <c:pt idx="19">
                  <c:v>11.95568635782209</c:v>
                </c:pt>
                <c:pt idx="20">
                  <c:v>11.446785662465684</c:v>
                </c:pt>
                <c:pt idx="21">
                  <c:v>11.608235644774552</c:v>
                </c:pt>
                <c:pt idx="22">
                  <c:v>13.258989974936155</c:v>
                </c:pt>
                <c:pt idx="23">
                  <c:v>11.280993407622939</c:v>
                </c:pt>
                <c:pt idx="24">
                  <c:v>12.513557345278134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62-4703-9AE3-5697DD30F469}"/>
            </c:ext>
          </c:extLst>
        </c:ser>
        <c:ser>
          <c:idx val="1"/>
          <c:order val="1"/>
          <c:tx>
            <c:v>Predicted Sale Price</c:v>
          </c:tx>
          <c:spPr>
            <a:ln w="19050">
              <a:noFill/>
            </a:ln>
          </c:spPr>
          <c:xVal>
            <c:numRef>
              <c:f>Apartments!$E$31:$E$55</c:f>
              <c:numCache>
                <c:formatCode>General</c:formatCode>
                <c:ptCount val="25"/>
                <c:pt idx="0">
                  <c:v>0</c:v>
                </c:pt>
                <c:pt idx="1">
                  <c:v>0.69314718055994529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0.69314718055994529</c:v>
                </c:pt>
                <c:pt idx="5">
                  <c:v>0.69314718055994529</c:v>
                </c:pt>
                <c:pt idx="6">
                  <c:v>0.69314718055994529</c:v>
                </c:pt>
                <c:pt idx="7">
                  <c:v>0.69314718055994529</c:v>
                </c:pt>
                <c:pt idx="8">
                  <c:v>0.69314718055994529</c:v>
                </c:pt>
                <c:pt idx="9">
                  <c:v>0.69314718055994529</c:v>
                </c:pt>
                <c:pt idx="10">
                  <c:v>0.69314718055994529</c:v>
                </c:pt>
                <c:pt idx="11">
                  <c:v>0</c:v>
                </c:pt>
                <c:pt idx="12">
                  <c:v>1.0986122886681098</c:v>
                </c:pt>
                <c:pt idx="13">
                  <c:v>0.69314718055994529</c:v>
                </c:pt>
                <c:pt idx="14">
                  <c:v>0.69314718055994529</c:v>
                </c:pt>
                <c:pt idx="15">
                  <c:v>0.69314718055994529</c:v>
                </c:pt>
                <c:pt idx="16">
                  <c:v>0</c:v>
                </c:pt>
                <c:pt idx="17">
                  <c:v>1.0986122886681098</c:v>
                </c:pt>
                <c:pt idx="18">
                  <c:v>0.69314718055994529</c:v>
                </c:pt>
                <c:pt idx="19">
                  <c:v>1.0986122886681098</c:v>
                </c:pt>
                <c:pt idx="20">
                  <c:v>0</c:v>
                </c:pt>
                <c:pt idx="21">
                  <c:v>0.69314718055994529</c:v>
                </c:pt>
                <c:pt idx="22">
                  <c:v>1.0986122886681098</c:v>
                </c:pt>
                <c:pt idx="23">
                  <c:v>0</c:v>
                </c:pt>
                <c:pt idx="24">
                  <c:v>1.0986122886681098</c:v>
                </c:pt>
              </c:numCache>
            </c:numRef>
          </c:xVal>
          <c:yVal>
            <c:numRef>
              <c:f>'Logarithmic Apartments'!$B$28:$B$52</c:f>
              <c:numCache>
                <c:formatCode>General</c:formatCode>
                <c:ptCount val="25"/>
                <c:pt idx="0">
                  <c:v>11.492990655809782</c:v>
                </c:pt>
                <c:pt idx="1">
                  <c:v>13.027897335204393</c:v>
                </c:pt>
                <c:pt idx="2">
                  <c:v>11.998208675699503</c:v>
                </c:pt>
                <c:pt idx="3">
                  <c:v>13.491808269522044</c:v>
                </c:pt>
                <c:pt idx="4">
                  <c:v>11.981546091014705</c:v>
                </c:pt>
                <c:pt idx="5">
                  <c:v>12.60787274887414</c:v>
                </c:pt>
                <c:pt idx="6">
                  <c:v>11.590510289478889</c:v>
                </c:pt>
                <c:pt idx="7">
                  <c:v>12.495190302331684</c:v>
                </c:pt>
                <c:pt idx="8">
                  <c:v>12.956317174907561</c:v>
                </c:pt>
                <c:pt idx="9">
                  <c:v>13.798403086202484</c:v>
                </c:pt>
                <c:pt idx="10">
                  <c:v>13.299671114003816</c:v>
                </c:pt>
                <c:pt idx="11">
                  <c:v>12.28903734217432</c:v>
                </c:pt>
                <c:pt idx="12">
                  <c:v>12.589464680826223</c:v>
                </c:pt>
                <c:pt idx="13">
                  <c:v>12.017785005730683</c:v>
                </c:pt>
                <c:pt idx="14">
                  <c:v>12.540463276364136</c:v>
                </c:pt>
                <c:pt idx="15">
                  <c:v>11.879228012364615</c:v>
                </c:pt>
                <c:pt idx="16">
                  <c:v>12.672199593968294</c:v>
                </c:pt>
                <c:pt idx="17">
                  <c:v>11.902120523801713</c:v>
                </c:pt>
                <c:pt idx="18">
                  <c:v>12.339269406531992</c:v>
                </c:pt>
                <c:pt idx="19">
                  <c:v>12.006405923446344</c:v>
                </c:pt>
                <c:pt idx="20">
                  <c:v>11.447304486955774</c:v>
                </c:pt>
                <c:pt idx="21">
                  <c:v>11.636420218157895</c:v>
                </c:pt>
                <c:pt idx="22">
                  <c:v>13.202653957999662</c:v>
                </c:pt>
                <c:pt idx="23">
                  <c:v>11.456904701175919</c:v>
                </c:pt>
                <c:pt idx="24">
                  <c:v>12.252869641059194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62-4703-9AE3-5697DD30F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37967"/>
        <c:axId val="1122841807"/>
      </c:scatterChart>
      <c:valAx>
        <c:axId val="1122837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Building Condition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41807"/>
        <c:crosses val="autoZero"/>
        <c:crossBetween val="midCat"/>
      </c:valAx>
      <c:valAx>
        <c:axId val="112284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37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'Logarithmic Apartments'!$F$28:$F$52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'Logarithmic Apartments'!$G$28:$G$52</c:f>
              <c:numCache>
                <c:formatCode>General</c:formatCode>
                <c:ptCount val="25"/>
                <c:pt idx="0">
                  <c:v>11.280993407622939</c:v>
                </c:pt>
                <c:pt idx="1">
                  <c:v>11.410892739405076</c:v>
                </c:pt>
                <c:pt idx="2">
                  <c:v>11.446785662465684</c:v>
                </c:pt>
                <c:pt idx="3">
                  <c:v>11.596806948950931</c:v>
                </c:pt>
                <c:pt idx="4">
                  <c:v>11.608235644774552</c:v>
                </c:pt>
                <c:pt idx="5">
                  <c:v>11.808575707071187</c:v>
                </c:pt>
                <c:pt idx="6">
                  <c:v>11.95568635782209</c:v>
                </c:pt>
                <c:pt idx="7">
                  <c:v>11.967180737247824</c:v>
                </c:pt>
                <c:pt idx="8">
                  <c:v>11.998433280751929</c:v>
                </c:pt>
                <c:pt idx="9">
                  <c:v>12.013700752882718</c:v>
                </c:pt>
                <c:pt idx="10">
                  <c:v>12.062202275110472</c:v>
                </c:pt>
                <c:pt idx="11">
                  <c:v>12.138863895836725</c:v>
                </c:pt>
                <c:pt idx="12">
                  <c:v>12.498742259492994</c:v>
                </c:pt>
                <c:pt idx="13">
                  <c:v>12.513557345278134</c:v>
                </c:pt>
                <c:pt idx="14">
                  <c:v>12.530103522689654</c:v>
                </c:pt>
                <c:pt idx="15">
                  <c:v>12.577636201962656</c:v>
                </c:pt>
                <c:pt idx="16">
                  <c:v>12.611537753638338</c:v>
                </c:pt>
                <c:pt idx="17">
                  <c:v>12.687417963973656</c:v>
                </c:pt>
                <c:pt idx="18">
                  <c:v>12.775638764318764</c:v>
                </c:pt>
                <c:pt idx="19">
                  <c:v>12.858397831569864</c:v>
                </c:pt>
                <c:pt idx="20">
                  <c:v>12.948009990259552</c:v>
                </c:pt>
                <c:pt idx="21">
                  <c:v>13.235692062711331</c:v>
                </c:pt>
                <c:pt idx="22">
                  <c:v>13.258989974936155</c:v>
                </c:pt>
                <c:pt idx="23">
                  <c:v>13.424244169255923</c:v>
                </c:pt>
                <c:pt idx="24">
                  <c:v>13.764217263576723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5-442F-8869-22C46FC6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42287"/>
        <c:axId val="1122837967"/>
      </c:scatterChart>
      <c:valAx>
        <c:axId val="1122842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37967"/>
        <c:crosses val="autoZero"/>
        <c:crossBetween val="midCat"/>
      </c:valAx>
      <c:valAx>
        <c:axId val="1122837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8422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0</xdr:rowOff>
    </xdr:from>
    <xdr:to>
      <xdr:col>12</xdr:col>
      <xdr:colOff>510540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665B9-6019-4689-B9E4-A5A9F1902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15</xdr:row>
      <xdr:rowOff>3810</xdr:rowOff>
    </xdr:from>
    <xdr:to>
      <xdr:col>12</xdr:col>
      <xdr:colOff>480060</xdr:colOff>
      <xdr:row>30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C9F5BF-5127-7274-2956-FD9A5DAC7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118717</xdr:colOff>
      <xdr:row>0</xdr:row>
      <xdr:rowOff>8965</xdr:rowOff>
    </xdr:from>
    <xdr:to>
      <xdr:col>28</xdr:col>
      <xdr:colOff>348661</xdr:colOff>
      <xdr:row>14</xdr:row>
      <xdr:rowOff>161365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C89062-A455-9A50-C730-BE59D5C85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706582</xdr:colOff>
      <xdr:row>15</xdr:row>
      <xdr:rowOff>55418</xdr:rowOff>
    </xdr:from>
    <xdr:to>
      <xdr:col>29</xdr:col>
      <xdr:colOff>221672</xdr:colOff>
      <xdr:row>25</xdr:row>
      <xdr:rowOff>17929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AD79645-8BF0-A72F-10DE-4AE108355704}"/>
            </a:ext>
          </a:extLst>
        </xdr:cNvPr>
        <xdr:cNvSpPr txBox="1"/>
      </xdr:nvSpPr>
      <xdr:spPr>
        <a:xfrm>
          <a:off x="9949194" y="2744830"/>
          <a:ext cx="9546596" cy="1755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 i="0" u="sng" kern="1200"/>
            <a:t>Παρατήρηση:</a:t>
          </a:r>
        </a:p>
        <a:p>
          <a:r>
            <a:rPr lang="el-GR" sz="1100" b="0" i="0" u="none" kern="1200"/>
            <a:t>Έχουμε</a:t>
          </a:r>
          <a:r>
            <a:rPr lang="el-GR" sz="1100" b="0" i="0" u="none" kern="1200" baseline="0"/>
            <a:t> ένα </a:t>
          </a:r>
          <a:r>
            <a:rPr lang="en-US" sz="1100" b="0" i="0" u="none" kern="1200" baseline="0"/>
            <a:t>outlier </a:t>
          </a:r>
          <a:r>
            <a:rPr lang="el-GR" sz="1100" b="0" i="0" u="none" kern="1200" baseline="0"/>
            <a:t>(-0.23) το οποίο επηρεάζει σημαντικά τη λοξότητα των δεδομένων μας (καθώς παρατηρούμε ότι το επόμενο δεδομένο είναι το -0.1) </a:t>
          </a:r>
          <a:endParaRPr lang="en-US" sz="1100" b="0" i="0" u="none" kern="1200"/>
        </a:p>
        <a:p>
          <a:endParaRPr lang="en-US" sz="1100" b="1" i="0" u="sng" kern="1200"/>
        </a:p>
        <a:p>
          <a:r>
            <a:rPr lang="el-GR" sz="1100" b="1" i="0" u="sng" kern="1200"/>
            <a:t>Διερμήνευση</a:t>
          </a:r>
        </a:p>
        <a:p>
          <a:r>
            <a:rPr lang="el-GR" sz="1100" b="0" i="0" u="none" kern="1200"/>
            <a:t>1)</a:t>
          </a:r>
          <a:r>
            <a:rPr lang="el-GR" sz="1100" b="0" i="0" u="none" kern="1200" baseline="0"/>
            <a:t> Το 1ο τεταρτημόριο δέιχνει, κάτω απο ποιά τιμή βρίσκουμε το 25% των τιμών. Το 2ο (ή </a:t>
          </a:r>
          <a:r>
            <a:rPr lang="en-US" sz="1100" b="0" i="0" u="none" kern="1200" baseline="0"/>
            <a:t>median) </a:t>
          </a:r>
          <a:r>
            <a:rPr lang="el-GR" sz="1100" b="0" i="0" u="none" kern="1200" baseline="0"/>
            <a:t>δείχνει το 50% , και το 3ο το 75%.</a:t>
          </a:r>
        </a:p>
        <a:p>
          <a:r>
            <a:rPr lang="el-GR" sz="1100" b="0" i="0" u="none" kern="1200" baseline="0"/>
            <a:t>2) Ο μέσος όρος και η διακύμανση (</a:t>
          </a:r>
          <a:r>
            <a:rPr lang="en-US" sz="1100" b="0" i="0" u="none" kern="1200" baseline="0"/>
            <a:t>var &amp; st.dev) </a:t>
          </a:r>
          <a:r>
            <a:rPr lang="el-GR" sz="1100" b="0" i="0" u="none" kern="1200" baseline="0"/>
            <a:t>δείχνει τη μέση τιμή των τιμών , και τη διασπορά των τιμών γύρω απο αυτή.</a:t>
          </a:r>
        </a:p>
        <a:p>
          <a:r>
            <a:rPr lang="el-GR" sz="1100" b="0" i="0" u="none" kern="1200" baseline="0"/>
            <a:t>3) Η λοξότητα (-0.86781) δείχνει την ασυμμετρία των δεδομένων μας , δηλαδή ότι τα δεδομένα μας είναι λοξά προς τα αριστερά.</a:t>
          </a:r>
        </a:p>
        <a:p>
          <a:r>
            <a:rPr lang="el-GR" sz="1100" b="0" i="0" u="none" kern="1200" baseline="0"/>
            <a:t>4) Το διάγραμμα συχνοτήτων μας δείχνει όλα αυτά τα μέτρα διαγραμματικά. Δείχνει τη διασπορά, τη λοξότητα, και την μεταβολή των συχνοτήτων των παρατηρήσεων όσο αυξάνεται το </a:t>
          </a:r>
          <a:r>
            <a:rPr lang="en-US" sz="1100" b="0" i="0" u="none" kern="1200" baseline="0"/>
            <a:t>Rate.</a:t>
          </a:r>
          <a:endParaRPr lang="en-US" sz="1100" b="0" i="0" u="none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130628</xdr:colOff>
      <xdr:row>16</xdr:row>
      <xdr:rowOff>119743</xdr:rowOff>
    </xdr:from>
    <xdr:to>
      <xdr:col>11</xdr:col>
      <xdr:colOff>283027</xdr:colOff>
      <xdr:row>30</xdr:row>
      <xdr:rowOff>62113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83B447E-3D4F-B35C-A7A5-121CBCC4D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164693</xdr:colOff>
      <xdr:row>30</xdr:row>
      <xdr:rowOff>115902</xdr:rowOff>
    </xdr:from>
    <xdr:to>
      <xdr:col>11</xdr:col>
      <xdr:colOff>399569</xdr:colOff>
      <xdr:row>46</xdr:row>
      <xdr:rowOff>105656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BBFFE70-D199-6BBE-0D54-FE38A8E2D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146764</xdr:colOff>
      <xdr:row>47</xdr:row>
      <xdr:rowOff>24974</xdr:rowOff>
    </xdr:from>
    <xdr:to>
      <xdr:col>11</xdr:col>
      <xdr:colOff>32015</xdr:colOff>
      <xdr:row>61</xdr:row>
      <xdr:rowOff>114620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BE0EB64-8C92-AF93-A15A-627BB9874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35859</xdr:colOff>
      <xdr:row>0</xdr:row>
      <xdr:rowOff>0</xdr:rowOff>
    </xdr:from>
    <xdr:to>
      <xdr:col>11</xdr:col>
      <xdr:colOff>510988</xdr:colOff>
      <xdr:row>16</xdr:row>
      <xdr:rowOff>17930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4AD2FD3-0EB4-B2A0-1317-6111B2A46761}"/>
            </a:ext>
          </a:extLst>
        </xdr:cNvPr>
        <xdr:cNvSpPr txBox="1"/>
      </xdr:nvSpPr>
      <xdr:spPr>
        <a:xfrm>
          <a:off x="3209365" y="0"/>
          <a:ext cx="4742329" cy="2931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Παρατηρούμε</a:t>
          </a:r>
          <a:r>
            <a:rPr lang="el-GR" sz="1100" kern="1200" baseline="0"/>
            <a:t> ότι η παλινδρόμηση είναι αρκετά σημαντική. </a:t>
          </a:r>
        </a:p>
        <a:p>
          <a:endParaRPr lang="el-GR" sz="1100" kern="1200" baseline="0"/>
        </a:p>
        <a:p>
          <a:r>
            <a:rPr lang="el-GR" sz="1100" kern="1200" baseline="0"/>
            <a:t>Γνωρίζουμε ότι στη λογαριθμική αναγωγή, οι ελαστικότητες είναι ίσες με τους συντελεστές των μεταβλητών. Συνεπώς μία αύξηση του </a:t>
          </a:r>
          <a:r>
            <a:rPr lang="en-US" sz="1100" kern="1200" baseline="0"/>
            <a:t>GDP per capita </a:t>
          </a:r>
          <a:r>
            <a:rPr lang="el-GR" sz="1100" kern="1200" baseline="0"/>
            <a:t>κατά 1% θα μειώσει το </a:t>
          </a:r>
          <a:r>
            <a:rPr lang="en-US" sz="1100" kern="1200" baseline="0"/>
            <a:t>Mortality </a:t>
          </a:r>
          <a:r>
            <a:rPr lang="el-GR" sz="1100" kern="1200" baseline="0"/>
            <a:t>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0.606784683</a:t>
          </a:r>
          <a:r>
            <a:rPr lang="en-US">
              <a:effectLst/>
            </a:rPr>
            <a:t> </a:t>
          </a:r>
          <a:r>
            <a:rPr lang="el-GR">
              <a:effectLst/>
            </a:rPr>
            <a:t>(Αντίστοιχα αυξηση</a:t>
          </a:r>
          <a:r>
            <a:rPr lang="el-GR" baseline="0">
              <a:effectLst/>
            </a:rPr>
            <a:t> κατά 10% οδηγεί σε μείωση 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06784683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>
              <a:effectLst/>
            </a:rPr>
            <a:t> </a:t>
          </a:r>
          <a:endParaRPr lang="el-GR">
            <a:effectLst/>
          </a:endParaRP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Βλέπουμε συνεπώς ότι το </a:t>
          </a:r>
          <a:r>
            <a:rPr lang="en-US" sz="1100" kern="1200" baseline="0">
              <a:effectLst/>
            </a:rPr>
            <a:t>Child Mortality Rate</a:t>
          </a:r>
          <a:r>
            <a:rPr lang="el-GR" sz="1100" kern="1200" baseline="0">
              <a:effectLst/>
            </a:rPr>
            <a:t> είναι πολύ στενά συσχετισμένο με το κατα κεφαλήν αέπ της χώρας. Συνεπώς για να αντιμετωπιστεί η παιδική θνησιμότητα, θα πρέπει να ενισχυθεί το κατα κεφαλήν ΑΕΠ των χωρών.</a:t>
          </a: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Επίσης παρατηρούμε ότι υπάρχουν κάποια </a:t>
          </a:r>
          <a:r>
            <a:rPr lang="en-US" sz="1100" kern="1200" baseline="0">
              <a:effectLst/>
            </a:rPr>
            <a:t>outliers </a:t>
          </a:r>
          <a:r>
            <a:rPr lang="el-GR" sz="1100" kern="1200" baseline="0">
              <a:effectLst/>
            </a:rPr>
            <a:t>και σε πολύ ψηλά εισοδήματα παρατηρούμε αρκετά υψηλό δείκτη θνησιμότητας. Αυτό πιθανώς να οφείλεται σε μεγάλη οικονομική - κοινωνική ανισσότητα , δηλαδή σε περιπτώσεις όπου το κατα κεφαλήν ΑΕΠ είναι υψηλό , αλλά το εισόδημα είναι συγκεντρωμένο σε λίγους.</a:t>
          </a:r>
          <a:endParaRPr lang="el-GR" sz="1100" kern="12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8</xdr:row>
      <xdr:rowOff>137160</xdr:rowOff>
    </xdr:from>
    <xdr:to>
      <xdr:col>11</xdr:col>
      <xdr:colOff>464820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852E2-3F1C-76A9-9EC5-90A7C4292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22</xdr:row>
      <xdr:rowOff>137160</xdr:rowOff>
    </xdr:from>
    <xdr:to>
      <xdr:col>11</xdr:col>
      <xdr:colOff>464820</xdr:colOff>
      <xdr:row>38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21DF9B-F1CB-8990-BB35-DF27D61BE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39</xdr:row>
      <xdr:rowOff>68580</xdr:rowOff>
    </xdr:from>
    <xdr:to>
      <xdr:col>11</xdr:col>
      <xdr:colOff>449580</xdr:colOff>
      <xdr:row>56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36C6C3-E583-B224-7E10-D30DE1BC3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</xdr:colOff>
      <xdr:row>0</xdr:row>
      <xdr:rowOff>83820</xdr:rowOff>
    </xdr:from>
    <xdr:to>
      <xdr:col>11</xdr:col>
      <xdr:colOff>579120</xdr:colOff>
      <xdr:row>8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5F5C20-59CC-D472-4E95-49BA474C780C}"/>
            </a:ext>
          </a:extLst>
        </xdr:cNvPr>
        <xdr:cNvSpPr txBox="1"/>
      </xdr:nvSpPr>
      <xdr:spPr>
        <a:xfrm>
          <a:off x="3246120" y="83820"/>
          <a:ext cx="481584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Τα </a:t>
          </a:r>
          <a:r>
            <a:rPr lang="en-US" sz="1100" kern="1200"/>
            <a:t>data </a:t>
          </a:r>
          <a:r>
            <a:rPr lang="el-GR" sz="1100" kern="1200"/>
            <a:t>είναι του 2022 και η</a:t>
          </a:r>
          <a:r>
            <a:rPr lang="el-GR" sz="1100" kern="1200" baseline="0"/>
            <a:t> πηγή τους είναι: </a:t>
          </a:r>
        </a:p>
        <a:p>
          <a:r>
            <a:rPr lang="en-US">
              <a:hlinkClick xmlns:r="http://schemas.openxmlformats.org/officeDocument/2006/relationships" r:id=""/>
            </a:rPr>
            <a:t>Child mortality rate vs. GDP per capita, 2022</a:t>
          </a:r>
          <a:endParaRPr lang="el-GR" sz="1100" kern="1200"/>
        </a:p>
        <a:p>
          <a:endParaRPr lang="el-GR" sz="1100" kern="1200"/>
        </a:p>
        <a:p>
          <a:r>
            <a:rPr lang="el-GR" sz="1100" kern="1200"/>
            <a:t>Παρατηρούμε</a:t>
          </a:r>
          <a:r>
            <a:rPr lang="el-GR" sz="1100" kern="1200" baseline="0"/>
            <a:t> ότι τα αποτελέσματα είναι σχεδόν ίδια , </a:t>
          </a:r>
        </a:p>
        <a:p>
          <a:endParaRPr lang="el-GR" sz="1100" kern="1200" baseline="0"/>
        </a:p>
        <a:p>
          <a:r>
            <a:rPr lang="el-GR" sz="1100" kern="1200" baseline="0"/>
            <a:t>Ίσως βλέπουμε λιγότερα </a:t>
          </a:r>
          <a:r>
            <a:rPr lang="en-US" sz="1100" kern="1200" baseline="0"/>
            <a:t>outliers , </a:t>
          </a:r>
          <a:r>
            <a:rPr lang="el-GR" sz="1100" kern="1200" baseline="0"/>
            <a:t>τα οποία μπορεί να σημαίνουν μέιωση των κοινωνικών ανισοτήτων.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419100</xdr:colOff>
      <xdr:row>9</xdr:row>
      <xdr:rowOff>3810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6346D-4CB4-1690-E9ED-05D8147E07EA}"/>
            </a:ext>
          </a:extLst>
        </xdr:cNvPr>
        <xdr:cNvSpPr txBox="1"/>
      </xdr:nvSpPr>
      <xdr:spPr>
        <a:xfrm>
          <a:off x="6629400" y="20688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24</xdr:col>
      <xdr:colOff>497990</xdr:colOff>
      <xdr:row>10</xdr:row>
      <xdr:rowOff>171898</xdr:rowOff>
    </xdr:from>
    <xdr:to>
      <xdr:col>30</xdr:col>
      <xdr:colOff>497990</xdr:colOff>
      <xdr:row>20</xdr:row>
      <xdr:rowOff>171898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7606E1-FE79-AB16-EEFD-E9390527A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205741</xdr:colOff>
      <xdr:row>0</xdr:row>
      <xdr:rowOff>160020</xdr:rowOff>
    </xdr:from>
    <xdr:to>
      <xdr:col>24</xdr:col>
      <xdr:colOff>205741</xdr:colOff>
      <xdr:row>10</xdr:row>
      <xdr:rowOff>160020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8F82988-7FC5-AFCE-6309-F66508A29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304801</xdr:colOff>
      <xdr:row>0</xdr:row>
      <xdr:rowOff>175260</xdr:rowOff>
    </xdr:from>
    <xdr:to>
      <xdr:col>30</xdr:col>
      <xdr:colOff>304801</xdr:colOff>
      <xdr:row>10</xdr:row>
      <xdr:rowOff>53340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F62346D-B964-BBE9-E7EA-D493C9FC1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396241</xdr:colOff>
      <xdr:row>0</xdr:row>
      <xdr:rowOff>175260</xdr:rowOff>
    </xdr:from>
    <xdr:to>
      <xdr:col>36</xdr:col>
      <xdr:colOff>396241</xdr:colOff>
      <xdr:row>10</xdr:row>
      <xdr:rowOff>60960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DBDE93-F010-86E0-765A-D0849A1C3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182881</xdr:colOff>
      <xdr:row>11</xdr:row>
      <xdr:rowOff>68580</xdr:rowOff>
    </xdr:from>
    <xdr:to>
      <xdr:col>24</xdr:col>
      <xdr:colOff>182881</xdr:colOff>
      <xdr:row>21</xdr:row>
      <xdr:rowOff>83820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C8AFF40-7FC1-2181-71A9-A57E33343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30481</xdr:colOff>
      <xdr:row>10</xdr:row>
      <xdr:rowOff>160020</xdr:rowOff>
    </xdr:from>
    <xdr:to>
      <xdr:col>37</xdr:col>
      <xdr:colOff>30481</xdr:colOff>
      <xdr:row>20</xdr:row>
      <xdr:rowOff>160020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5FE61B1-E7DA-A8EA-3C4F-00C349159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175261</xdr:colOff>
      <xdr:row>22</xdr:row>
      <xdr:rowOff>0</xdr:rowOff>
    </xdr:from>
    <xdr:to>
      <xdr:col>24</xdr:col>
      <xdr:colOff>175261</xdr:colOff>
      <xdr:row>31</xdr:row>
      <xdr:rowOff>68580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99B5583-611A-3A8B-DE2C-CCE2FFAD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457201</xdr:colOff>
      <xdr:row>21</xdr:row>
      <xdr:rowOff>152400</xdr:rowOff>
    </xdr:from>
    <xdr:to>
      <xdr:col>30</xdr:col>
      <xdr:colOff>457201</xdr:colOff>
      <xdr:row>31</xdr:row>
      <xdr:rowOff>22860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EEB5F41-95DA-4A35-C230-6EB0BDDA2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60961</xdr:colOff>
      <xdr:row>22</xdr:row>
      <xdr:rowOff>15240</xdr:rowOff>
    </xdr:from>
    <xdr:to>
      <xdr:col>37</xdr:col>
      <xdr:colOff>60961</xdr:colOff>
      <xdr:row>31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7313BCD-5308-717B-64A0-88947DD1A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297181</xdr:colOff>
      <xdr:row>31</xdr:row>
      <xdr:rowOff>38100</xdr:rowOff>
    </xdr:from>
    <xdr:to>
      <xdr:col>24</xdr:col>
      <xdr:colOff>297181</xdr:colOff>
      <xdr:row>41</xdr:row>
      <xdr:rowOff>60960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BAA9C25-E77F-9D9C-29EF-A196792FD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556261</xdr:colOff>
      <xdr:row>31</xdr:row>
      <xdr:rowOff>114300</xdr:rowOff>
    </xdr:from>
    <xdr:to>
      <xdr:col>30</xdr:col>
      <xdr:colOff>556261</xdr:colOff>
      <xdr:row>42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8894181-ADC3-6F60-267D-831F5A851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965AB0-3AD6-C767-047E-7913B9855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209896</xdr:colOff>
      <xdr:row>1</xdr:row>
      <xdr:rowOff>22860</xdr:rowOff>
    </xdr:from>
    <xdr:to>
      <xdr:col>22</xdr:col>
      <xdr:colOff>209896</xdr:colOff>
      <xdr:row>11</xdr:row>
      <xdr:rowOff>9005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B92A13-2EA9-899B-0E2C-704C49CD9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327660</xdr:colOff>
      <xdr:row>1</xdr:row>
      <xdr:rowOff>22860</xdr:rowOff>
    </xdr:from>
    <xdr:to>
      <xdr:col>28</xdr:col>
      <xdr:colOff>327660</xdr:colOff>
      <xdr:row>11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09D16-9DCD-CD1D-3B9C-C3DB84BA5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305888</xdr:colOff>
      <xdr:row>11</xdr:row>
      <xdr:rowOff>120831</xdr:rowOff>
    </xdr:from>
    <xdr:to>
      <xdr:col>15</xdr:col>
      <xdr:colOff>305888</xdr:colOff>
      <xdr:row>21</xdr:row>
      <xdr:rowOff>131717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454138-495E-F39B-5284-B9423A438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327661</xdr:colOff>
      <xdr:row>12</xdr:row>
      <xdr:rowOff>33746</xdr:rowOff>
    </xdr:from>
    <xdr:to>
      <xdr:col>22</xdr:col>
      <xdr:colOff>327661</xdr:colOff>
      <xdr:row>22</xdr:row>
      <xdr:rowOff>33746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4A547C-48EA-4347-C0C4-6A204FC75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512717</xdr:colOff>
      <xdr:row>12</xdr:row>
      <xdr:rowOff>44632</xdr:rowOff>
    </xdr:from>
    <xdr:to>
      <xdr:col>28</xdr:col>
      <xdr:colOff>512717</xdr:colOff>
      <xdr:row>22</xdr:row>
      <xdr:rowOff>33746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D145D1-C492-4695-E902-CAA444CD1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414746</xdr:colOff>
      <xdr:row>22</xdr:row>
      <xdr:rowOff>153489</xdr:rowOff>
    </xdr:from>
    <xdr:to>
      <xdr:col>15</xdr:col>
      <xdr:colOff>414747</xdr:colOff>
      <xdr:row>32</xdr:row>
      <xdr:rowOff>175259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62E1C3-512C-0BC6-3A41-724BFEB28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327660</xdr:colOff>
      <xdr:row>23</xdr:row>
      <xdr:rowOff>44631</xdr:rowOff>
    </xdr:from>
    <xdr:to>
      <xdr:col>22</xdr:col>
      <xdr:colOff>327661</xdr:colOff>
      <xdr:row>33</xdr:row>
      <xdr:rowOff>55517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EB5741-F4F2-2D1D-189B-750CB0D48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11975</xdr:colOff>
      <xdr:row>23</xdr:row>
      <xdr:rowOff>44631</xdr:rowOff>
    </xdr:from>
    <xdr:to>
      <xdr:col>29</xdr:col>
      <xdr:colOff>11976</xdr:colOff>
      <xdr:row>33</xdr:row>
      <xdr:rowOff>55517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FF08CC-C183-B8DB-B95D-9A9014FC9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opLeftCell="E1" zoomScale="85" zoomScaleNormal="85" workbookViewId="0">
      <selection activeCell="AD10" sqref="AD10"/>
    </sheetView>
  </sheetViews>
  <sheetFormatPr defaultColWidth="9" defaultRowHeight="14.4"/>
  <cols>
    <col min="1" max="1" width="5" bestFit="1" customWidth="1"/>
    <col min="2" max="2" width="6.44140625" bestFit="1" customWidth="1"/>
    <col min="3" max="3" width="11.33203125" bestFit="1" customWidth="1"/>
    <col min="4" max="4" width="12.5546875" style="11" bestFit="1" customWidth="1"/>
    <col min="5" max="5" width="16.6640625" bestFit="1" customWidth="1"/>
    <col min="14" max="14" width="10.5546875" bestFit="1" customWidth="1"/>
    <col min="15" max="16" width="10.88671875" bestFit="1" customWidth="1"/>
    <col min="19" max="19" width="8.88671875" bestFit="1" customWidth="1"/>
    <col min="20" max="20" width="10.21875" bestFit="1" customWidth="1"/>
    <col min="21" max="21" width="17.21875" bestFit="1" customWidth="1"/>
  </cols>
  <sheetData>
    <row r="1" spans="1:21">
      <c r="A1" s="14" t="s">
        <v>0</v>
      </c>
      <c r="B1" s="15" t="s">
        <v>1</v>
      </c>
      <c r="C1" s="15" t="s">
        <v>2</v>
      </c>
      <c r="D1" s="16" t="s">
        <v>3</v>
      </c>
      <c r="E1" s="13" t="s">
        <v>16</v>
      </c>
      <c r="N1" s="13" t="s">
        <v>17</v>
      </c>
      <c r="P1" s="13" t="s">
        <v>18</v>
      </c>
      <c r="Q1" s="12">
        <f>_xlfn.QUARTILE.EXC($N$2:$N$120,1)</f>
        <v>-1.5118332744613314E-2</v>
      </c>
      <c r="S1" s="13" t="s">
        <v>27</v>
      </c>
      <c r="T1" s="13" t="s">
        <v>28</v>
      </c>
      <c r="U1" s="13" t="s">
        <v>30</v>
      </c>
    </row>
    <row r="2" spans="1:21">
      <c r="A2" s="1">
        <v>1981</v>
      </c>
      <c r="B2" s="2" t="s">
        <v>4</v>
      </c>
      <c r="C2" s="3">
        <v>29587</v>
      </c>
      <c r="D2" s="7">
        <v>947.27</v>
      </c>
      <c r="N2">
        <v>-0.2321590891583343</v>
      </c>
      <c r="P2" s="13" t="s">
        <v>20</v>
      </c>
      <c r="Q2" s="12">
        <f>_xlfn.QUARTILE.EXC($N$2:$N$120,2)</f>
        <v>8.5308864981803213E-3</v>
      </c>
      <c r="S2" s="11">
        <f>$N$2+$Q$9</f>
        <v>-0.19511950345777554</v>
      </c>
      <c r="T2">
        <f t="array" ref="T2:T11">FREQUENCY(N2:N120,S2:S10)</f>
        <v>1</v>
      </c>
      <c r="U2" s="22">
        <f>T2/SUM($T$2:$T$11)</f>
        <v>8.4033613445378148E-3</v>
      </c>
    </row>
    <row r="3" spans="1:21">
      <c r="A3" s="1">
        <v>1981</v>
      </c>
      <c r="B3" s="2" t="s">
        <v>5</v>
      </c>
      <c r="C3" s="3">
        <v>29618</v>
      </c>
      <c r="D3" s="7">
        <v>974.58</v>
      </c>
      <c r="E3" s="9">
        <f>(D3-D2)/D2</f>
        <v>2.8830217361470394E-2</v>
      </c>
      <c r="N3">
        <v>-0.10011014732204314</v>
      </c>
      <c r="P3" s="13" t="s">
        <v>19</v>
      </c>
      <c r="Q3" s="12">
        <f>_xlfn.QUARTILE.EXC($N$2:$N$120,3)</f>
        <v>3.5333408499768529E-2</v>
      </c>
      <c r="S3" s="11">
        <f>S2+$Q$9</f>
        <v>-0.15807991775721678</v>
      </c>
      <c r="T3">
        <v>0</v>
      </c>
      <c r="U3" s="22">
        <f t="shared" ref="U3:U9" si="0">T3/SUM($T$2:$T$11)+U2</f>
        <v>8.4033613445378148E-3</v>
      </c>
    </row>
    <row r="4" spans="1:21">
      <c r="A4" s="1">
        <v>1981</v>
      </c>
      <c r="B4" s="2" t="s">
        <v>6</v>
      </c>
      <c r="C4" s="3">
        <v>29646</v>
      </c>
      <c r="D4" s="7">
        <v>1003.87</v>
      </c>
      <c r="E4" s="9">
        <f t="shared" ref="E4:E67" si="1">(D4-D3)/D3</f>
        <v>3.0053971967411563E-2</v>
      </c>
      <c r="N4">
        <v>-8.0249607480198451E-2</v>
      </c>
      <c r="P4" s="13" t="s">
        <v>21</v>
      </c>
      <c r="Q4">
        <f>AVERAGE(N2:N120)</f>
        <v>9.7988592421437617E-3</v>
      </c>
      <c r="S4" s="11">
        <f t="shared" ref="S4:S14" si="2">S3+$Q$9</f>
        <v>-0.12104033205665801</v>
      </c>
      <c r="T4">
        <v>0</v>
      </c>
      <c r="U4" s="22">
        <f t="shared" si="0"/>
        <v>8.4033613445378148E-3</v>
      </c>
    </row>
    <row r="5" spans="1:21">
      <c r="A5" s="1">
        <v>1981</v>
      </c>
      <c r="B5" s="2" t="s">
        <v>7</v>
      </c>
      <c r="C5" s="3">
        <v>29677</v>
      </c>
      <c r="D5" s="7">
        <v>997.75</v>
      </c>
      <c r="E5" s="9">
        <f t="shared" si="1"/>
        <v>-6.0964069052765841E-3</v>
      </c>
      <c r="N5">
        <v>-7.4416699918096477E-2</v>
      </c>
      <c r="P5" s="13" t="s">
        <v>24</v>
      </c>
      <c r="Q5">
        <f>_xlfn.VAR.S(N2:N120)</f>
        <v>2.297425556612174E-3</v>
      </c>
      <c r="S5" s="11">
        <f t="shared" si="2"/>
        <v>-8.4000746356099248E-2</v>
      </c>
      <c r="T5">
        <v>1</v>
      </c>
      <c r="U5" s="22">
        <f t="shared" si="0"/>
        <v>1.680672268907563E-2</v>
      </c>
    </row>
    <row r="6" spans="1:21">
      <c r="A6" s="1">
        <v>1981</v>
      </c>
      <c r="B6" s="2" t="s">
        <v>8</v>
      </c>
      <c r="C6" s="3">
        <v>29707</v>
      </c>
      <c r="D6" s="7">
        <v>991.75</v>
      </c>
      <c r="E6" s="9">
        <f t="shared" si="1"/>
        <v>-6.0135304434978699E-3</v>
      </c>
      <c r="N6">
        <v>-6.8881233077320178E-2</v>
      </c>
      <c r="P6" s="13" t="s">
        <v>25</v>
      </c>
      <c r="Q6">
        <f>_xlfn.STDEV.S(N2:N120)</f>
        <v>4.793146729041553E-2</v>
      </c>
      <c r="S6" s="11">
        <f t="shared" si="2"/>
        <v>-4.6961160655540485E-2</v>
      </c>
      <c r="T6">
        <v>9</v>
      </c>
      <c r="U6" s="22">
        <f t="shared" si="0"/>
        <v>9.2436974789915957E-2</v>
      </c>
    </row>
    <row r="7" spans="1:21">
      <c r="A7" s="1">
        <v>1981</v>
      </c>
      <c r="B7" s="2" t="s">
        <v>9</v>
      </c>
      <c r="C7" s="3">
        <v>29738</v>
      </c>
      <c r="D7" s="7">
        <v>976.88</v>
      </c>
      <c r="E7" s="9">
        <f t="shared" si="1"/>
        <v>-1.4993698008570713E-2</v>
      </c>
      <c r="N7">
        <v>-6.2032418952618497E-2</v>
      </c>
      <c r="P7" s="13" t="s">
        <v>26</v>
      </c>
      <c r="Q7">
        <f>SKEW(N2:N120)</f>
        <v>-0.86781326899455458</v>
      </c>
      <c r="S7" s="11">
        <f t="shared" si="2"/>
        <v>-9.9215749549817212E-3</v>
      </c>
      <c r="T7">
        <v>24</v>
      </c>
      <c r="U7" s="22">
        <f t="shared" si="0"/>
        <v>0.29411764705882354</v>
      </c>
    </row>
    <row r="8" spans="1:21">
      <c r="A8" s="1">
        <v>1981</v>
      </c>
      <c r="B8" s="2" t="s">
        <v>10</v>
      </c>
      <c r="C8" s="3">
        <v>29768</v>
      </c>
      <c r="D8" s="7">
        <v>952.34</v>
      </c>
      <c r="E8" s="9">
        <f t="shared" si="1"/>
        <v>-2.5120792727868279E-2</v>
      </c>
      <c r="N8">
        <v>-6.191955201272973E-2</v>
      </c>
      <c r="P8" s="13" t="s">
        <v>23</v>
      </c>
      <c r="Q8">
        <f>N120-N2</f>
        <v>0.37039585700558764</v>
      </c>
      <c r="S8" s="11">
        <f t="shared" si="2"/>
        <v>2.7118010745577042E-2</v>
      </c>
      <c r="T8">
        <v>44</v>
      </c>
      <c r="U8" s="22">
        <f t="shared" si="0"/>
        <v>0.66386554621848748</v>
      </c>
    </row>
    <row r="9" spans="1:21">
      <c r="A9" s="1">
        <v>1981</v>
      </c>
      <c r="B9" s="2" t="s">
        <v>11</v>
      </c>
      <c r="C9" s="3">
        <v>29799</v>
      </c>
      <c r="D9" s="7">
        <v>881.47</v>
      </c>
      <c r="E9" s="9">
        <f t="shared" si="1"/>
        <v>-7.4416699918096477E-2</v>
      </c>
      <c r="N9">
        <v>-5.9080342873746861E-2</v>
      </c>
      <c r="P9" s="13" t="s">
        <v>32</v>
      </c>
      <c r="Q9">
        <f>Q8/10</f>
        <v>3.7039585700558764E-2</v>
      </c>
      <c r="S9" s="11">
        <f t="shared" si="2"/>
        <v>6.4157596446135806E-2</v>
      </c>
      <c r="T9">
        <v>29</v>
      </c>
      <c r="U9" s="22">
        <f t="shared" si="0"/>
        <v>0.90756302521008414</v>
      </c>
    </row>
    <row r="10" spans="1:21">
      <c r="A10" s="1">
        <v>1981</v>
      </c>
      <c r="B10" s="2" t="s">
        <v>12</v>
      </c>
      <c r="C10" s="3">
        <v>29830</v>
      </c>
      <c r="D10" s="7">
        <v>849.98</v>
      </c>
      <c r="E10" s="9">
        <f t="shared" si="1"/>
        <v>-3.5724414897841117E-2</v>
      </c>
      <c r="N10">
        <v>-5.6288703822336188E-2</v>
      </c>
      <c r="S10" s="11">
        <f t="shared" si="2"/>
        <v>0.10119718214669457</v>
      </c>
      <c r="T10">
        <v>8</v>
      </c>
      <c r="U10" s="22">
        <f>T10/SUM($T$2:$T$11)+U9</f>
        <v>0.97478991596638664</v>
      </c>
    </row>
    <row r="11" spans="1:21">
      <c r="A11" s="1">
        <v>1981</v>
      </c>
      <c r="B11" s="2" t="s">
        <v>13</v>
      </c>
      <c r="C11" s="3">
        <v>29860</v>
      </c>
      <c r="D11" s="7">
        <v>852.55</v>
      </c>
      <c r="E11" s="9">
        <f t="shared" si="1"/>
        <v>3.0236005553071089E-3</v>
      </c>
      <c r="N11">
        <v>-5.4031689852365124E-2</v>
      </c>
      <c r="S11" s="23" t="s">
        <v>29</v>
      </c>
      <c r="T11">
        <v>3</v>
      </c>
      <c r="U11" s="22">
        <f>T11/SUM($T$2:$T$11)+U10</f>
        <v>1</v>
      </c>
    </row>
    <row r="12" spans="1:21">
      <c r="A12" s="1">
        <v>1981</v>
      </c>
      <c r="B12" s="2" t="s">
        <v>14</v>
      </c>
      <c r="C12" s="3">
        <v>29891</v>
      </c>
      <c r="D12" s="7">
        <v>888.98</v>
      </c>
      <c r="E12" s="9">
        <f t="shared" si="1"/>
        <v>4.2730631634508319E-2</v>
      </c>
      <c r="N12">
        <v>-5.3621857421650827E-2</v>
      </c>
      <c r="S12" s="11"/>
      <c r="U12" s="22"/>
    </row>
    <row r="13" spans="1:21">
      <c r="A13" s="1">
        <v>1981</v>
      </c>
      <c r="B13" s="2" t="s">
        <v>15</v>
      </c>
      <c r="C13" s="3">
        <v>29921</v>
      </c>
      <c r="D13" s="7">
        <v>875</v>
      </c>
      <c r="E13" s="9">
        <f t="shared" si="1"/>
        <v>-1.5725888096470131E-2</v>
      </c>
      <c r="N13">
        <v>-4.5604656297416737E-2</v>
      </c>
      <c r="U13" s="22"/>
    </row>
    <row r="14" spans="1:21">
      <c r="A14" s="1">
        <v>1982</v>
      </c>
      <c r="B14" s="2" t="s">
        <v>4</v>
      </c>
      <c r="C14" s="3">
        <v>29952</v>
      </c>
      <c r="D14" s="7">
        <v>871.1</v>
      </c>
      <c r="E14" s="9">
        <f t="shared" si="1"/>
        <v>-4.4571428571428314E-3</v>
      </c>
      <c r="N14">
        <v>-4.0335582780625767E-2</v>
      </c>
      <c r="S14" s="11"/>
      <c r="U14" s="22"/>
    </row>
    <row r="15" spans="1:21">
      <c r="A15" s="1">
        <v>1982</v>
      </c>
      <c r="B15" s="2" t="s">
        <v>5</v>
      </c>
      <c r="C15" s="3">
        <v>29983</v>
      </c>
      <c r="D15" s="7">
        <v>824.39</v>
      </c>
      <c r="E15" s="9">
        <f t="shared" si="1"/>
        <v>-5.3621857421650827E-2</v>
      </c>
      <c r="N15">
        <v>-3.5831995628266111E-2</v>
      </c>
    </row>
    <row r="16" spans="1:21">
      <c r="A16" s="1">
        <v>1982</v>
      </c>
      <c r="B16" s="2" t="s">
        <v>6</v>
      </c>
      <c r="C16" s="3">
        <v>30011</v>
      </c>
      <c r="D16" s="7">
        <v>822.77</v>
      </c>
      <c r="E16" s="9">
        <f t="shared" si="1"/>
        <v>-1.9650893387838336E-3</v>
      </c>
      <c r="N16">
        <v>-3.5724414897841117E-2</v>
      </c>
    </row>
    <row r="17" spans="1:15">
      <c r="A17" s="1">
        <v>1982</v>
      </c>
      <c r="B17" s="2" t="s">
        <v>7</v>
      </c>
      <c r="C17" s="3">
        <v>30042</v>
      </c>
      <c r="D17" s="7">
        <v>848.36</v>
      </c>
      <c r="E17" s="9">
        <f t="shared" si="1"/>
        <v>3.1102252148231015E-2</v>
      </c>
      <c r="N17">
        <v>-3.3971427224291632E-2</v>
      </c>
    </row>
    <row r="18" spans="1:15">
      <c r="A18" s="1">
        <v>1982</v>
      </c>
      <c r="B18" s="2" t="s">
        <v>8</v>
      </c>
      <c r="C18" s="3">
        <v>30072</v>
      </c>
      <c r="D18" s="7">
        <v>819.54</v>
      </c>
      <c r="E18" s="9">
        <f t="shared" si="1"/>
        <v>-3.3971427224291632E-2</v>
      </c>
      <c r="N18">
        <v>-3.0238988114155096E-2</v>
      </c>
    </row>
    <row r="19" spans="1:15">
      <c r="A19" s="1">
        <v>1982</v>
      </c>
      <c r="B19" s="2" t="s">
        <v>9</v>
      </c>
      <c r="C19" s="3">
        <v>30103</v>
      </c>
      <c r="D19" s="7">
        <v>811.93</v>
      </c>
      <c r="E19" s="9">
        <f t="shared" si="1"/>
        <v>-9.2856968543329355E-3</v>
      </c>
      <c r="N19">
        <v>-2.5120792727868279E-2</v>
      </c>
    </row>
    <row r="20" spans="1:15">
      <c r="A20" s="1">
        <v>1982</v>
      </c>
      <c r="B20" s="2" t="s">
        <v>10</v>
      </c>
      <c r="C20" s="3">
        <v>30133</v>
      </c>
      <c r="D20" s="7">
        <v>808.6</v>
      </c>
      <c r="E20" s="9">
        <f t="shared" si="1"/>
        <v>-4.1013387853631811E-3</v>
      </c>
      <c r="N20">
        <v>-2.5036144125875296E-2</v>
      </c>
    </row>
    <row r="21" spans="1:15">
      <c r="A21" s="1">
        <v>1982</v>
      </c>
      <c r="B21" s="2" t="s">
        <v>11</v>
      </c>
      <c r="C21" s="3">
        <v>30164</v>
      </c>
      <c r="D21" s="7">
        <v>901.31</v>
      </c>
      <c r="E21" s="9">
        <f t="shared" si="1"/>
        <v>0.11465495918872115</v>
      </c>
      <c r="N21">
        <v>-2.1383134888272735E-2</v>
      </c>
    </row>
    <row r="22" spans="1:15">
      <c r="A22" s="1">
        <v>1982</v>
      </c>
      <c r="B22" s="2" t="s">
        <v>12</v>
      </c>
      <c r="C22" s="3">
        <v>30195</v>
      </c>
      <c r="D22" s="7">
        <v>896.25</v>
      </c>
      <c r="E22" s="9">
        <f t="shared" si="1"/>
        <v>-5.6140506595954171E-3</v>
      </c>
      <c r="N22">
        <v>-1.9042015605324883E-2</v>
      </c>
    </row>
    <row r="23" spans="1:15">
      <c r="A23" s="1">
        <v>1982</v>
      </c>
      <c r="B23" s="2" t="s">
        <v>13</v>
      </c>
      <c r="C23" s="3">
        <v>30225</v>
      </c>
      <c r="D23" s="7">
        <v>991.72</v>
      </c>
      <c r="E23" s="9">
        <f t="shared" si="1"/>
        <v>0.10652161785216181</v>
      </c>
      <c r="N23">
        <v>-1.8635421707218804E-2</v>
      </c>
    </row>
    <row r="24" spans="1:15">
      <c r="A24" s="1">
        <v>1982</v>
      </c>
      <c r="B24" s="2" t="s">
        <v>14</v>
      </c>
      <c r="C24" s="3">
        <v>30256</v>
      </c>
      <c r="D24" s="7">
        <v>1039.28</v>
      </c>
      <c r="E24" s="9">
        <f t="shared" si="1"/>
        <v>4.7957084660992966E-2</v>
      </c>
      <c r="N24">
        <v>-1.860944711774527E-2</v>
      </c>
    </row>
    <row r="25" spans="1:15">
      <c r="A25" s="1">
        <v>1982</v>
      </c>
      <c r="B25" s="2" t="s">
        <v>15</v>
      </c>
      <c r="C25" s="3">
        <v>30286</v>
      </c>
      <c r="D25" s="7">
        <v>1046.54</v>
      </c>
      <c r="E25" s="9">
        <f t="shared" si="1"/>
        <v>6.9856054191363166E-3</v>
      </c>
      <c r="N25">
        <v>-1.7728626495644058E-2</v>
      </c>
    </row>
    <row r="26" spans="1:15">
      <c r="A26" s="1">
        <v>1983</v>
      </c>
      <c r="B26" s="2" t="s">
        <v>4</v>
      </c>
      <c r="C26" s="3">
        <v>30317</v>
      </c>
      <c r="D26" s="7">
        <v>1075.7</v>
      </c>
      <c r="E26" s="9">
        <f t="shared" si="1"/>
        <v>2.7863244596479909E-2</v>
      </c>
      <c r="N26">
        <v>-1.6238807278784999E-2</v>
      </c>
    </row>
    <row r="27" spans="1:15">
      <c r="A27" s="1">
        <v>1983</v>
      </c>
      <c r="B27" s="2" t="s">
        <v>5</v>
      </c>
      <c r="C27" s="3">
        <v>30348</v>
      </c>
      <c r="D27" s="7">
        <v>1112.6199999999999</v>
      </c>
      <c r="E27" s="9">
        <f t="shared" si="1"/>
        <v>3.4321836943385559E-2</v>
      </c>
      <c r="N27">
        <v>-1.6164344898494099E-2</v>
      </c>
    </row>
    <row r="28" spans="1:15">
      <c r="A28" s="1">
        <v>1983</v>
      </c>
      <c r="B28" s="2" t="s">
        <v>6</v>
      </c>
      <c r="C28" s="3">
        <v>30376</v>
      </c>
      <c r="D28" s="7">
        <v>1130.03</v>
      </c>
      <c r="E28" s="9">
        <f t="shared" si="1"/>
        <v>1.5647750355017961E-2</v>
      </c>
      <c r="N28">
        <v>-1.5889046610662448E-2</v>
      </c>
    </row>
    <row r="29" spans="1:15">
      <c r="A29" s="1">
        <v>1983</v>
      </c>
      <c r="B29" s="2" t="s">
        <v>7</v>
      </c>
      <c r="C29" s="3">
        <v>30407</v>
      </c>
      <c r="D29" s="7">
        <v>1226.2</v>
      </c>
      <c r="E29" s="9">
        <f t="shared" si="1"/>
        <v>8.5103935293753333E-2</v>
      </c>
      <c r="N29">
        <v>-1.5725888096470131E-2</v>
      </c>
    </row>
    <row r="30" spans="1:15">
      <c r="A30" s="1">
        <v>1983</v>
      </c>
      <c r="B30" s="2" t="s">
        <v>8</v>
      </c>
      <c r="C30" s="3">
        <v>30437</v>
      </c>
      <c r="D30" s="7">
        <v>1199.98</v>
      </c>
      <c r="E30" s="9">
        <f t="shared" si="1"/>
        <v>-2.1383134888272735E-2</v>
      </c>
      <c r="N30">
        <v>-1.5272739319849635E-2</v>
      </c>
    </row>
    <row r="31" spans="1:15">
      <c r="A31" s="1">
        <v>1983</v>
      </c>
      <c r="B31" s="2" t="s">
        <v>9</v>
      </c>
      <c r="C31" s="3">
        <v>30468</v>
      </c>
      <c r="D31" s="7">
        <v>1221.96</v>
      </c>
      <c r="E31" s="9">
        <f t="shared" si="1"/>
        <v>1.8316971949532506E-2</v>
      </c>
      <c r="N31" s="21">
        <v>-1.5118332744613314E-2</v>
      </c>
      <c r="O31" s="21" t="s">
        <v>18</v>
      </c>
    </row>
    <row r="32" spans="1:15">
      <c r="A32" s="1">
        <v>1983</v>
      </c>
      <c r="B32" s="2" t="s">
        <v>10</v>
      </c>
      <c r="C32" s="3">
        <v>30498</v>
      </c>
      <c r="D32" s="7">
        <v>1199.22</v>
      </c>
      <c r="E32" s="9">
        <f t="shared" si="1"/>
        <v>-1.860944711774527E-2</v>
      </c>
      <c r="N32">
        <v>-1.4993698008570713E-2</v>
      </c>
    </row>
    <row r="33" spans="1:14">
      <c r="A33" s="1">
        <v>1983</v>
      </c>
      <c r="B33" s="2" t="s">
        <v>11</v>
      </c>
      <c r="C33" s="3">
        <v>30529</v>
      </c>
      <c r="D33" s="7">
        <v>1216.1600000000001</v>
      </c>
      <c r="E33" s="9">
        <f t="shared" si="1"/>
        <v>1.4125848468171023E-2</v>
      </c>
      <c r="N33">
        <v>-1.4431794050866619E-2</v>
      </c>
    </row>
    <row r="34" spans="1:14">
      <c r="A34" s="1">
        <v>1983</v>
      </c>
      <c r="B34" s="2" t="s">
        <v>12</v>
      </c>
      <c r="C34" s="3">
        <v>30560</v>
      </c>
      <c r="D34" s="7">
        <v>1233.1300000000001</v>
      </c>
      <c r="E34" s="9">
        <f t="shared" si="1"/>
        <v>1.3953756084725715E-2</v>
      </c>
      <c r="N34">
        <v>-1.3620476168085047E-2</v>
      </c>
    </row>
    <row r="35" spans="1:14">
      <c r="A35" s="1">
        <v>1983</v>
      </c>
      <c r="B35" s="2" t="s">
        <v>13</v>
      </c>
      <c r="C35" s="3">
        <v>30590</v>
      </c>
      <c r="D35" s="7">
        <v>1225.2</v>
      </c>
      <c r="E35" s="9">
        <f t="shared" si="1"/>
        <v>-6.4307899410443858E-3</v>
      </c>
      <c r="N35">
        <v>-1.3418898606708685E-2</v>
      </c>
    </row>
    <row r="36" spans="1:14">
      <c r="A36" s="1">
        <v>1983</v>
      </c>
      <c r="B36" s="2" t="s">
        <v>14</v>
      </c>
      <c r="C36" s="3">
        <v>30621</v>
      </c>
      <c r="D36" s="7">
        <v>1276.02</v>
      </c>
      <c r="E36" s="9">
        <f t="shared" si="1"/>
        <v>4.1478942213516105E-2</v>
      </c>
      <c r="N36">
        <v>-9.9743960814872943E-3</v>
      </c>
    </row>
    <row r="37" spans="1:14">
      <c r="A37" s="1">
        <v>1983</v>
      </c>
      <c r="B37" s="2" t="s">
        <v>15</v>
      </c>
      <c r="C37" s="3">
        <v>30651</v>
      </c>
      <c r="D37" s="7">
        <v>1258.6400000000001</v>
      </c>
      <c r="E37" s="9">
        <f t="shared" si="1"/>
        <v>-1.3620476168085047E-2</v>
      </c>
      <c r="N37">
        <v>-9.5495316654738323E-3</v>
      </c>
    </row>
    <row r="38" spans="1:14">
      <c r="A38" s="1">
        <v>1984</v>
      </c>
      <c r="B38" s="2" t="s">
        <v>4</v>
      </c>
      <c r="C38" s="3">
        <v>30682</v>
      </c>
      <c r="D38" s="7">
        <v>1220.58</v>
      </c>
      <c r="E38" s="9">
        <f t="shared" si="1"/>
        <v>-3.0238988114155096E-2</v>
      </c>
      <c r="N38">
        <v>-9.2856968543329355E-3</v>
      </c>
    </row>
    <row r="39" spans="1:14">
      <c r="A39" s="1">
        <v>1984</v>
      </c>
      <c r="B39" s="2" t="s">
        <v>5</v>
      </c>
      <c r="C39" s="3">
        <v>30713</v>
      </c>
      <c r="D39" s="7">
        <v>1154.6300000000001</v>
      </c>
      <c r="E39" s="9">
        <f t="shared" si="1"/>
        <v>-5.4031689852365124E-2</v>
      </c>
      <c r="N39">
        <v>-7.95334730484357E-3</v>
      </c>
    </row>
    <row r="40" spans="1:14">
      <c r="A40" s="1">
        <v>1984</v>
      </c>
      <c r="B40" s="2" t="s">
        <v>6</v>
      </c>
      <c r="C40" s="3">
        <v>30742</v>
      </c>
      <c r="D40" s="7">
        <v>1164.8900000000001</v>
      </c>
      <c r="E40" s="9">
        <f t="shared" si="1"/>
        <v>8.8859634688168414E-3</v>
      </c>
      <c r="N40">
        <v>-6.8835946257440337E-3</v>
      </c>
    </row>
    <row r="41" spans="1:14">
      <c r="A41" s="1">
        <v>1984</v>
      </c>
      <c r="B41" s="2" t="s">
        <v>7</v>
      </c>
      <c r="C41" s="3">
        <v>30773</v>
      </c>
      <c r="D41" s="7">
        <v>1170.75</v>
      </c>
      <c r="E41" s="9">
        <f t="shared" si="1"/>
        <v>5.0305179029778773E-3</v>
      </c>
      <c r="N41">
        <v>-6.4307899410443858E-3</v>
      </c>
    </row>
    <row r="42" spans="1:14">
      <c r="A42" s="1">
        <v>1984</v>
      </c>
      <c r="B42" s="2" t="s">
        <v>8</v>
      </c>
      <c r="C42" s="3">
        <v>30803</v>
      </c>
      <c r="D42" s="7">
        <v>1104.8499999999999</v>
      </c>
      <c r="E42" s="9">
        <f t="shared" si="1"/>
        <v>-5.6288703822336188E-2</v>
      </c>
      <c r="N42">
        <v>-6.0964069052765841E-3</v>
      </c>
    </row>
    <row r="43" spans="1:14">
      <c r="A43" s="1">
        <v>1984</v>
      </c>
      <c r="B43" s="2" t="s">
        <v>9</v>
      </c>
      <c r="C43" s="3">
        <v>30834</v>
      </c>
      <c r="D43" s="7">
        <v>1132.4000000000001</v>
      </c>
      <c r="E43" s="9">
        <f t="shared" si="1"/>
        <v>2.4935511607910743E-2</v>
      </c>
      <c r="N43">
        <v>-6.0605777626289358E-3</v>
      </c>
    </row>
    <row r="44" spans="1:14">
      <c r="A44" s="1">
        <v>1984</v>
      </c>
      <c r="B44" s="2" t="s">
        <v>10</v>
      </c>
      <c r="C44" s="3">
        <v>30864</v>
      </c>
      <c r="D44" s="7">
        <v>1115.28</v>
      </c>
      <c r="E44" s="9">
        <f t="shared" si="1"/>
        <v>-1.5118332744613314E-2</v>
      </c>
      <c r="N44">
        <v>-6.0135304434978699E-3</v>
      </c>
    </row>
    <row r="45" spans="1:14">
      <c r="A45" s="1">
        <v>1984</v>
      </c>
      <c r="B45" s="2" t="s">
        <v>11</v>
      </c>
      <c r="C45" s="3">
        <v>30895</v>
      </c>
      <c r="D45" s="7">
        <v>1224.3800000000001</v>
      </c>
      <c r="E45" s="9">
        <f t="shared" si="1"/>
        <v>9.7822968223226572E-2</v>
      </c>
      <c r="N45">
        <v>-5.6140506595954171E-3</v>
      </c>
    </row>
    <row r="46" spans="1:14">
      <c r="A46" s="1">
        <v>1984</v>
      </c>
      <c r="B46" s="2" t="s">
        <v>12</v>
      </c>
      <c r="C46" s="3">
        <v>30926</v>
      </c>
      <c r="D46" s="7">
        <v>1206.71</v>
      </c>
      <c r="E46" s="9">
        <f t="shared" si="1"/>
        <v>-1.4431794050866619E-2</v>
      </c>
      <c r="N46">
        <v>-4.4571428571428314E-3</v>
      </c>
    </row>
    <row r="47" spans="1:14">
      <c r="A47" s="1">
        <v>1984</v>
      </c>
      <c r="B47" s="2" t="s">
        <v>13</v>
      </c>
      <c r="C47" s="3">
        <v>30956</v>
      </c>
      <c r="D47" s="7">
        <v>1207.3800000000001</v>
      </c>
      <c r="E47" s="9">
        <f t="shared" si="1"/>
        <v>5.5522867963311211E-4</v>
      </c>
      <c r="N47">
        <v>-4.138667797494818E-3</v>
      </c>
    </row>
    <row r="48" spans="1:14">
      <c r="A48" s="1">
        <v>1984</v>
      </c>
      <c r="B48" s="2" t="s">
        <v>14</v>
      </c>
      <c r="C48" s="3">
        <v>30987</v>
      </c>
      <c r="D48" s="7">
        <v>1188.94</v>
      </c>
      <c r="E48" s="9">
        <f t="shared" si="1"/>
        <v>-1.5272739319849635E-2</v>
      </c>
      <c r="N48">
        <v>-4.1013387853631811E-3</v>
      </c>
    </row>
    <row r="49" spans="1:15">
      <c r="A49" s="1">
        <v>1984</v>
      </c>
      <c r="B49" s="2" t="s">
        <v>15</v>
      </c>
      <c r="C49" s="3">
        <v>31017</v>
      </c>
      <c r="D49" s="7">
        <v>1211.57</v>
      </c>
      <c r="E49" s="9">
        <f t="shared" si="1"/>
        <v>1.9033761165407743E-2</v>
      </c>
      <c r="N49">
        <v>-4.0329532762122334E-3</v>
      </c>
    </row>
    <row r="50" spans="1:15">
      <c r="A50" s="1">
        <v>1985</v>
      </c>
      <c r="B50" s="2" t="s">
        <v>4</v>
      </c>
      <c r="C50" s="3">
        <v>31048</v>
      </c>
      <c r="D50" s="7">
        <v>1286.77</v>
      </c>
      <c r="E50" s="9">
        <f t="shared" si="1"/>
        <v>6.2068225525557789E-2</v>
      </c>
      <c r="N50">
        <v>-2.1449054609603822E-3</v>
      </c>
    </row>
    <row r="51" spans="1:15">
      <c r="A51" s="1">
        <v>1985</v>
      </c>
      <c r="B51" s="2" t="s">
        <v>5</v>
      </c>
      <c r="C51" s="3">
        <v>31079</v>
      </c>
      <c r="D51" s="7">
        <v>1284.01</v>
      </c>
      <c r="E51" s="9">
        <f t="shared" si="1"/>
        <v>-2.1449054609603822E-3</v>
      </c>
      <c r="N51">
        <v>-1.9650893387838336E-3</v>
      </c>
    </row>
    <row r="52" spans="1:15">
      <c r="A52" s="1">
        <v>1985</v>
      </c>
      <c r="B52" s="2" t="s">
        <v>6</v>
      </c>
      <c r="C52" s="3">
        <v>31107</v>
      </c>
      <c r="D52" s="7">
        <v>1266.78</v>
      </c>
      <c r="E52" s="9">
        <f t="shared" si="1"/>
        <v>-1.3418898606708685E-2</v>
      </c>
      <c r="N52">
        <v>-5.953757509853402E-4</v>
      </c>
    </row>
    <row r="53" spans="1:15">
      <c r="A53" s="1">
        <v>1985</v>
      </c>
      <c r="B53" s="2" t="s">
        <v>7</v>
      </c>
      <c r="C53" s="3">
        <v>31138</v>
      </c>
      <c r="D53" s="7">
        <v>1258.06</v>
      </c>
      <c r="E53" s="9">
        <f t="shared" si="1"/>
        <v>-6.8835946257440337E-3</v>
      </c>
      <c r="N53">
        <v>5.5522867963311211E-4</v>
      </c>
    </row>
    <row r="54" spans="1:15">
      <c r="A54" s="1">
        <v>1985</v>
      </c>
      <c r="B54" s="2" t="s">
        <v>8</v>
      </c>
      <c r="C54" s="3">
        <v>31168</v>
      </c>
      <c r="D54" s="7">
        <v>1315.41</v>
      </c>
      <c r="E54" s="9">
        <f t="shared" si="1"/>
        <v>4.558606107816808E-2</v>
      </c>
      <c r="N54">
        <v>1.4009302454931066E-3</v>
      </c>
    </row>
    <row r="55" spans="1:15">
      <c r="A55" s="1">
        <v>1985</v>
      </c>
      <c r="B55" s="2" t="s">
        <v>9</v>
      </c>
      <c r="C55" s="3">
        <v>31199</v>
      </c>
      <c r="D55" s="7">
        <v>1335.46</v>
      </c>
      <c r="E55" s="9">
        <f t="shared" si="1"/>
        <v>1.5242395906979537E-2</v>
      </c>
      <c r="N55">
        <v>2.2787312584195123E-3</v>
      </c>
    </row>
    <row r="56" spans="1:15">
      <c r="A56" s="1">
        <v>1985</v>
      </c>
      <c r="B56" s="2" t="s">
        <v>10</v>
      </c>
      <c r="C56" s="3">
        <v>31229</v>
      </c>
      <c r="D56" s="7">
        <v>1347.45</v>
      </c>
      <c r="E56" s="9">
        <f t="shared" si="1"/>
        <v>8.9781798032138802E-3</v>
      </c>
      <c r="N56">
        <v>3.0236005553071089E-3</v>
      </c>
    </row>
    <row r="57" spans="1:15">
      <c r="A57" s="1">
        <v>1985</v>
      </c>
      <c r="B57" s="2" t="s">
        <v>11</v>
      </c>
      <c r="C57" s="3">
        <v>31260</v>
      </c>
      <c r="D57" s="7">
        <v>1334.01</v>
      </c>
      <c r="E57" s="9">
        <f t="shared" si="1"/>
        <v>-9.9743960814872943E-3</v>
      </c>
      <c r="N57">
        <v>5.0305179029778773E-3</v>
      </c>
    </row>
    <row r="58" spans="1:15">
      <c r="A58" s="1">
        <v>1985</v>
      </c>
      <c r="B58" s="2" t="s">
        <v>12</v>
      </c>
      <c r="C58" s="3">
        <v>31291</v>
      </c>
      <c r="D58" s="7">
        <v>1328.63</v>
      </c>
      <c r="E58" s="9">
        <f t="shared" si="1"/>
        <v>-4.0329532762122334E-3</v>
      </c>
      <c r="N58">
        <v>6.9856054191363166E-3</v>
      </c>
    </row>
    <row r="59" spans="1:15">
      <c r="A59" s="1">
        <v>1985</v>
      </c>
      <c r="B59" s="2" t="s">
        <v>13</v>
      </c>
      <c r="C59" s="3">
        <v>31321</v>
      </c>
      <c r="D59" s="7">
        <v>1374.31</v>
      </c>
      <c r="E59" s="9">
        <f t="shared" si="1"/>
        <v>3.4381279965076679E-2</v>
      </c>
      <c r="N59">
        <v>8.4573523616381183E-3</v>
      </c>
    </row>
    <row r="60" spans="1:15">
      <c r="A60" s="1">
        <v>1985</v>
      </c>
      <c r="B60" s="2" t="s">
        <v>14</v>
      </c>
      <c r="C60" s="3">
        <v>31352</v>
      </c>
      <c r="D60" s="7">
        <v>1472.13</v>
      </c>
      <c r="E60" s="9">
        <f t="shared" si="1"/>
        <v>7.1177536363702637E-2</v>
      </c>
      <c r="N60">
        <v>8.5083782010559154E-3</v>
      </c>
    </row>
    <row r="61" spans="1:15">
      <c r="A61" s="1">
        <v>1985</v>
      </c>
      <c r="B61" s="2" t="s">
        <v>15</v>
      </c>
      <c r="C61" s="3">
        <v>31382</v>
      </c>
      <c r="D61" s="7">
        <v>1546.67</v>
      </c>
      <c r="E61" s="9">
        <f t="shared" si="1"/>
        <v>5.0634115193630966E-2</v>
      </c>
      <c r="N61" s="21">
        <v>8.5308864981803213E-3</v>
      </c>
      <c r="O61" s="21" t="s">
        <v>31</v>
      </c>
    </row>
    <row r="62" spans="1:15">
      <c r="A62" s="1">
        <v>1986</v>
      </c>
      <c r="B62" s="2" t="s">
        <v>4</v>
      </c>
      <c r="C62" s="3">
        <v>31413</v>
      </c>
      <c r="D62" s="7">
        <v>1570.99</v>
      </c>
      <c r="E62" s="9">
        <f t="shared" si="1"/>
        <v>1.5724104042879175E-2</v>
      </c>
      <c r="N62">
        <v>8.8859634688168414E-3</v>
      </c>
    </row>
    <row r="63" spans="1:15">
      <c r="A63" s="1">
        <v>1986</v>
      </c>
      <c r="B63" s="2" t="s">
        <v>5</v>
      </c>
      <c r="C63" s="3">
        <v>31444</v>
      </c>
      <c r="D63" s="7">
        <v>1709.06</v>
      </c>
      <c r="E63" s="9">
        <f t="shared" si="1"/>
        <v>8.7887255806847864E-2</v>
      </c>
      <c r="N63">
        <v>8.9781798032138802E-3</v>
      </c>
    </row>
    <row r="64" spans="1:15">
      <c r="A64" s="1">
        <v>1986</v>
      </c>
      <c r="B64" s="2" t="s">
        <v>6</v>
      </c>
      <c r="C64" s="3">
        <v>31472</v>
      </c>
      <c r="D64" s="7">
        <v>1818.61</v>
      </c>
      <c r="E64" s="9">
        <f t="shared" si="1"/>
        <v>6.4099563502744178E-2</v>
      </c>
      <c r="N64">
        <v>1.000087681746213E-2</v>
      </c>
    </row>
    <row r="65" spans="1:14">
      <c r="A65" s="1">
        <v>1986</v>
      </c>
      <c r="B65" s="2" t="s">
        <v>7</v>
      </c>
      <c r="C65" s="3">
        <v>31503</v>
      </c>
      <c r="D65" s="7">
        <v>1783.98</v>
      </c>
      <c r="E65" s="9">
        <f t="shared" si="1"/>
        <v>-1.9042015605324883E-2</v>
      </c>
      <c r="N65">
        <v>1.3953756084725715E-2</v>
      </c>
    </row>
    <row r="66" spans="1:14">
      <c r="A66" s="1">
        <v>1986</v>
      </c>
      <c r="B66" s="2" t="s">
        <v>8</v>
      </c>
      <c r="C66" s="3">
        <v>31533</v>
      </c>
      <c r="D66" s="7">
        <v>1876.71</v>
      </c>
      <c r="E66" s="9">
        <f t="shared" si="1"/>
        <v>5.1979282278949324E-2</v>
      </c>
      <c r="N66">
        <v>1.4125848468171023E-2</v>
      </c>
    </row>
    <row r="67" spans="1:14">
      <c r="A67" s="1">
        <v>1986</v>
      </c>
      <c r="B67" s="2" t="s">
        <v>9</v>
      </c>
      <c r="C67" s="3">
        <v>31564</v>
      </c>
      <c r="D67" s="7">
        <v>1892.72</v>
      </c>
      <c r="E67" s="9">
        <f t="shared" si="1"/>
        <v>8.5308864981803213E-3</v>
      </c>
      <c r="N67">
        <v>1.4170790645965721E-2</v>
      </c>
    </row>
    <row r="68" spans="1:14">
      <c r="A68" s="1">
        <v>1986</v>
      </c>
      <c r="B68" s="2" t="s">
        <v>10</v>
      </c>
      <c r="C68" s="3">
        <v>31594</v>
      </c>
      <c r="D68" s="7">
        <v>1775.31</v>
      </c>
      <c r="E68" s="9">
        <f t="shared" ref="E68:E121" si="3">(D68-D67)/D67</f>
        <v>-6.2032418952618497E-2</v>
      </c>
      <c r="N68">
        <v>1.5242395906979537E-2</v>
      </c>
    </row>
    <row r="69" spans="1:14">
      <c r="A69" s="1">
        <v>1986</v>
      </c>
      <c r="B69" s="2" t="s">
        <v>11</v>
      </c>
      <c r="C69" s="3">
        <v>31625</v>
      </c>
      <c r="D69" s="7">
        <v>1898.34</v>
      </c>
      <c r="E69" s="9">
        <f t="shared" si="3"/>
        <v>6.9300572857698084E-2</v>
      </c>
      <c r="N69">
        <v>1.5647750355017961E-2</v>
      </c>
    </row>
    <row r="70" spans="1:14">
      <c r="A70" s="1">
        <v>1986</v>
      </c>
      <c r="B70" s="2" t="s">
        <v>12</v>
      </c>
      <c r="C70" s="3">
        <v>31656</v>
      </c>
      <c r="D70" s="7">
        <v>1767.58</v>
      </c>
      <c r="E70" s="9">
        <f t="shared" si="3"/>
        <v>-6.8881233077320178E-2</v>
      </c>
      <c r="N70">
        <v>1.5724104042879175E-2</v>
      </c>
    </row>
    <row r="71" spans="1:14">
      <c r="A71" s="1">
        <v>1986</v>
      </c>
      <c r="B71" s="2" t="s">
        <v>13</v>
      </c>
      <c r="C71" s="3">
        <v>31686</v>
      </c>
      <c r="D71" s="7">
        <v>1877.81</v>
      </c>
      <c r="E71" s="9">
        <f t="shared" si="3"/>
        <v>6.236209959379492E-2</v>
      </c>
      <c r="N71">
        <v>1.6915060272325956E-2</v>
      </c>
    </row>
    <row r="72" spans="1:14">
      <c r="A72" s="1">
        <v>1986</v>
      </c>
      <c r="B72" s="2" t="s">
        <v>14</v>
      </c>
      <c r="C72" s="3">
        <v>31717</v>
      </c>
      <c r="D72" s="7">
        <v>1914.23</v>
      </c>
      <c r="E72" s="9">
        <f t="shared" si="3"/>
        <v>1.9394933459721736E-2</v>
      </c>
      <c r="N72">
        <v>1.7341211335158663E-2</v>
      </c>
    </row>
    <row r="73" spans="1:14">
      <c r="A73" s="1">
        <v>1986</v>
      </c>
      <c r="B73" s="2" t="s">
        <v>15</v>
      </c>
      <c r="C73" s="3">
        <v>31747</v>
      </c>
      <c r="D73" s="7">
        <v>1895.95</v>
      </c>
      <c r="E73" s="9">
        <f t="shared" si="3"/>
        <v>-9.5495316654738323E-3</v>
      </c>
      <c r="N73">
        <v>1.8316971949532506E-2</v>
      </c>
    </row>
    <row r="74" spans="1:14">
      <c r="A74" s="1">
        <v>1987</v>
      </c>
      <c r="B74" s="2" t="s">
        <v>4</v>
      </c>
      <c r="C74" s="3">
        <v>31778</v>
      </c>
      <c r="D74" s="7">
        <v>2158.04</v>
      </c>
      <c r="E74" s="9">
        <f t="shared" si="3"/>
        <v>0.13823676784725331</v>
      </c>
      <c r="N74">
        <v>1.9033761165407743E-2</v>
      </c>
    </row>
    <row r="75" spans="1:14">
      <c r="A75" s="1">
        <v>1987</v>
      </c>
      <c r="B75" s="2" t="s">
        <v>5</v>
      </c>
      <c r="C75" s="3">
        <v>31809</v>
      </c>
      <c r="D75" s="7">
        <v>2223.9899999999998</v>
      </c>
      <c r="E75" s="9">
        <f t="shared" si="3"/>
        <v>3.0560137902911819E-2</v>
      </c>
      <c r="N75">
        <v>1.9394933459721736E-2</v>
      </c>
    </row>
    <row r="76" spans="1:14">
      <c r="A76" s="1">
        <v>1987</v>
      </c>
      <c r="B76" s="2" t="s">
        <v>6</v>
      </c>
      <c r="C76" s="3">
        <v>31837</v>
      </c>
      <c r="D76" s="7">
        <v>2304.69</v>
      </c>
      <c r="E76" s="9">
        <f t="shared" si="3"/>
        <v>3.6286134380100754E-2</v>
      </c>
      <c r="N76">
        <v>2.2267939599408461E-2</v>
      </c>
    </row>
    <row r="77" spans="1:14">
      <c r="A77" s="1">
        <v>1987</v>
      </c>
      <c r="B77" s="2" t="s">
        <v>7</v>
      </c>
      <c r="C77" s="3">
        <v>31868</v>
      </c>
      <c r="D77" s="7">
        <v>2286.36</v>
      </c>
      <c r="E77" s="9">
        <f t="shared" si="3"/>
        <v>-7.95334730484357E-3</v>
      </c>
      <c r="N77">
        <v>2.3133515810485904E-2</v>
      </c>
    </row>
    <row r="78" spans="1:14">
      <c r="A78" s="1">
        <v>1987</v>
      </c>
      <c r="B78" s="2" t="s">
        <v>8</v>
      </c>
      <c r="C78" s="3">
        <v>31898</v>
      </c>
      <c r="D78" s="7">
        <v>2291.5700000000002</v>
      </c>
      <c r="E78" s="9">
        <f t="shared" si="3"/>
        <v>2.2787312584195123E-3</v>
      </c>
      <c r="N78">
        <v>2.4935511607910743E-2</v>
      </c>
    </row>
    <row r="79" spans="1:14">
      <c r="A79" s="1">
        <v>1987</v>
      </c>
      <c r="B79" s="2" t="s">
        <v>9</v>
      </c>
      <c r="C79" s="3">
        <v>31929</v>
      </c>
      <c r="D79" s="7">
        <v>2418.5300000000002</v>
      </c>
      <c r="E79" s="9">
        <f t="shared" si="3"/>
        <v>5.5403064274711235E-2</v>
      </c>
      <c r="N79">
        <v>2.5363816768645568E-2</v>
      </c>
    </row>
    <row r="80" spans="1:14">
      <c r="A80" s="1">
        <v>1987</v>
      </c>
      <c r="B80" s="2" t="s">
        <v>10</v>
      </c>
      <c r="C80" s="3">
        <v>31959</v>
      </c>
      <c r="D80" s="7">
        <v>2572.0700000000002</v>
      </c>
      <c r="E80" s="9">
        <f t="shared" si="3"/>
        <v>6.3484844099514978E-2</v>
      </c>
      <c r="N80">
        <v>2.5566206828059428E-2</v>
      </c>
    </row>
    <row r="81" spans="1:15">
      <c r="A81" s="1">
        <v>1987</v>
      </c>
      <c r="B81" s="2" t="s">
        <v>11</v>
      </c>
      <c r="C81" s="3">
        <v>31990</v>
      </c>
      <c r="D81" s="7">
        <v>2662.95</v>
      </c>
      <c r="E81" s="9">
        <f t="shared" si="3"/>
        <v>3.5333408499768529E-2</v>
      </c>
      <c r="N81">
        <v>2.7863244596479909E-2</v>
      </c>
    </row>
    <row r="82" spans="1:15">
      <c r="A82" s="1">
        <v>1987</v>
      </c>
      <c r="B82" s="2" t="s">
        <v>12</v>
      </c>
      <c r="C82" s="3">
        <v>32021</v>
      </c>
      <c r="D82" s="7">
        <v>2596.2800000000002</v>
      </c>
      <c r="E82" s="9">
        <f t="shared" si="3"/>
        <v>-2.5036144125875296E-2</v>
      </c>
      <c r="N82">
        <v>2.8793607601121575E-2</v>
      </c>
    </row>
    <row r="83" spans="1:15">
      <c r="A83" s="1">
        <v>1987</v>
      </c>
      <c r="B83" s="2" t="s">
        <v>13</v>
      </c>
      <c r="C83" s="3">
        <v>32051</v>
      </c>
      <c r="D83" s="7">
        <v>1993.53</v>
      </c>
      <c r="E83" s="9">
        <f t="shared" si="3"/>
        <v>-0.2321590891583343</v>
      </c>
      <c r="N83">
        <v>2.8830217361470394E-2</v>
      </c>
    </row>
    <row r="84" spans="1:15">
      <c r="A84" s="1">
        <v>1987</v>
      </c>
      <c r="B84" s="2" t="s">
        <v>14</v>
      </c>
      <c r="C84" s="3">
        <v>32082</v>
      </c>
      <c r="D84" s="7">
        <v>1833.55</v>
      </c>
      <c r="E84" s="9">
        <f t="shared" si="3"/>
        <v>-8.0249607480198451E-2</v>
      </c>
      <c r="N84">
        <v>2.8914109350887722E-2</v>
      </c>
    </row>
    <row r="85" spans="1:15">
      <c r="A85" s="1">
        <v>1987</v>
      </c>
      <c r="B85" s="2" t="s">
        <v>15</v>
      </c>
      <c r="C85" s="3">
        <v>32112</v>
      </c>
      <c r="D85" s="7">
        <v>1938.83</v>
      </c>
      <c r="E85" s="9">
        <f t="shared" si="3"/>
        <v>5.7418668702789659E-2</v>
      </c>
      <c r="N85">
        <v>3.0053971967411563E-2</v>
      </c>
    </row>
    <row r="86" spans="1:15">
      <c r="A86" s="1">
        <v>1988</v>
      </c>
      <c r="B86" s="2" t="s">
        <v>4</v>
      </c>
      <c r="C86" s="3">
        <v>32143</v>
      </c>
      <c r="D86" s="7">
        <v>1958.22</v>
      </c>
      <c r="E86" s="9">
        <f t="shared" si="3"/>
        <v>1.000087681746213E-2</v>
      </c>
      <c r="N86">
        <v>3.0434865353506532E-2</v>
      </c>
    </row>
    <row r="87" spans="1:15">
      <c r="A87" s="1">
        <v>1988</v>
      </c>
      <c r="B87" s="2" t="s">
        <v>5</v>
      </c>
      <c r="C87" s="3">
        <v>32174</v>
      </c>
      <c r="D87" s="7">
        <v>2071.62</v>
      </c>
      <c r="E87" s="9">
        <f t="shared" si="3"/>
        <v>5.7909734350583622E-2</v>
      </c>
      <c r="N87">
        <v>3.0560137902911819E-2</v>
      </c>
    </row>
    <row r="88" spans="1:15">
      <c r="A88" s="1">
        <v>1988</v>
      </c>
      <c r="B88" s="2" t="s">
        <v>6</v>
      </c>
      <c r="C88" s="3">
        <v>32203</v>
      </c>
      <c r="D88" s="7">
        <v>1988.06</v>
      </c>
      <c r="E88" s="9">
        <f t="shared" si="3"/>
        <v>-4.0335582780625767E-2</v>
      </c>
      <c r="N88">
        <v>3.1102252148231015E-2</v>
      </c>
    </row>
    <row r="89" spans="1:15">
      <c r="A89" s="1">
        <v>1988</v>
      </c>
      <c r="B89" s="2" t="s">
        <v>7</v>
      </c>
      <c r="C89" s="3">
        <v>32234</v>
      </c>
      <c r="D89" s="7">
        <v>2032.33</v>
      </c>
      <c r="E89" s="9">
        <f t="shared" si="3"/>
        <v>2.2267939599408461E-2</v>
      </c>
      <c r="N89">
        <v>3.4321836943385559E-2</v>
      </c>
    </row>
    <row r="90" spans="1:15">
      <c r="A90" s="1">
        <v>1988</v>
      </c>
      <c r="B90" s="2" t="s">
        <v>8</v>
      </c>
      <c r="C90" s="3">
        <v>32264</v>
      </c>
      <c r="D90" s="7">
        <v>2031.12</v>
      </c>
      <c r="E90" s="9">
        <f t="shared" si="3"/>
        <v>-5.953757509853402E-4</v>
      </c>
      <c r="N90">
        <v>3.4381279965076679E-2</v>
      </c>
    </row>
    <row r="91" spans="1:15">
      <c r="A91" s="1">
        <v>1988</v>
      </c>
      <c r="B91" s="2" t="s">
        <v>9</v>
      </c>
      <c r="C91" s="3">
        <v>32295</v>
      </c>
      <c r="D91" s="7">
        <v>2141.71</v>
      </c>
      <c r="E91" s="9">
        <f t="shared" si="3"/>
        <v>5.444779235101823E-2</v>
      </c>
      <c r="N91" s="21">
        <v>3.5333408499768529E-2</v>
      </c>
      <c r="O91" s="21" t="s">
        <v>19</v>
      </c>
    </row>
    <row r="92" spans="1:15">
      <c r="A92" s="1">
        <v>1988</v>
      </c>
      <c r="B92" s="2" t="s">
        <v>10</v>
      </c>
      <c r="C92" s="3">
        <v>32325</v>
      </c>
      <c r="D92" s="7">
        <v>2128.73</v>
      </c>
      <c r="E92" s="9">
        <f t="shared" si="3"/>
        <v>-6.0605777626289358E-3</v>
      </c>
      <c r="N92">
        <v>3.6286134380100754E-2</v>
      </c>
    </row>
    <row r="93" spans="1:15">
      <c r="A93" s="1">
        <v>1988</v>
      </c>
      <c r="B93" s="2" t="s">
        <v>11</v>
      </c>
      <c r="C93" s="3">
        <v>32356</v>
      </c>
      <c r="D93" s="7">
        <v>2031.65</v>
      </c>
      <c r="E93" s="9">
        <f t="shared" si="3"/>
        <v>-4.5604656297416737E-2</v>
      </c>
      <c r="N93">
        <v>3.9997046735411983E-2</v>
      </c>
    </row>
    <row r="94" spans="1:15">
      <c r="A94" s="1">
        <v>1988</v>
      </c>
      <c r="B94" s="2" t="s">
        <v>12</v>
      </c>
      <c r="C94" s="3">
        <v>32387</v>
      </c>
      <c r="D94" s="7">
        <v>2112.91</v>
      </c>
      <c r="E94" s="9">
        <f t="shared" si="3"/>
        <v>3.9997046735411983E-2</v>
      </c>
      <c r="N94">
        <v>4.1478942213516105E-2</v>
      </c>
    </row>
    <row r="95" spans="1:15">
      <c r="A95" s="1">
        <v>1988</v>
      </c>
      <c r="B95" s="2" t="s">
        <v>13</v>
      </c>
      <c r="C95" s="3">
        <v>32417</v>
      </c>
      <c r="D95" s="7">
        <v>2148.65</v>
      </c>
      <c r="E95" s="9">
        <f t="shared" si="3"/>
        <v>1.6915060272325956E-2</v>
      </c>
      <c r="N95">
        <v>4.2730631634508319E-2</v>
      </c>
    </row>
    <row r="96" spans="1:15">
      <c r="A96" s="1">
        <v>1988</v>
      </c>
      <c r="B96" s="2" t="s">
        <v>14</v>
      </c>
      <c r="C96" s="3">
        <v>32448</v>
      </c>
      <c r="D96" s="7">
        <v>2114.5100000000002</v>
      </c>
      <c r="E96" s="9">
        <f t="shared" si="3"/>
        <v>-1.5889046610662448E-2</v>
      </c>
      <c r="N96">
        <v>4.558606107816808E-2</v>
      </c>
    </row>
    <row r="97" spans="1:14">
      <c r="A97" s="1">
        <v>1988</v>
      </c>
      <c r="B97" s="2" t="s">
        <v>15</v>
      </c>
      <c r="C97" s="3">
        <v>32478</v>
      </c>
      <c r="D97" s="7">
        <v>2168.5700000000002</v>
      </c>
      <c r="E97" s="9">
        <f t="shared" si="3"/>
        <v>2.5566206828059428E-2</v>
      </c>
      <c r="N97">
        <v>4.7957084660992966E-2</v>
      </c>
    </row>
    <row r="98" spans="1:14">
      <c r="A98" s="1">
        <v>1989</v>
      </c>
      <c r="B98" s="2" t="s">
        <v>4</v>
      </c>
      <c r="C98" s="3">
        <v>32509</v>
      </c>
      <c r="D98" s="7">
        <v>2342.3200000000002</v>
      </c>
      <c r="E98" s="9">
        <f t="shared" si="3"/>
        <v>8.0121923663981326E-2</v>
      </c>
      <c r="N98">
        <v>4.8036096678172144E-2</v>
      </c>
    </row>
    <row r="99" spans="1:14">
      <c r="A99" s="1">
        <v>1989</v>
      </c>
      <c r="B99" s="2" t="s">
        <v>5</v>
      </c>
      <c r="C99" s="3">
        <v>32540</v>
      </c>
      <c r="D99" s="7">
        <v>2258.39</v>
      </c>
      <c r="E99" s="9">
        <f t="shared" si="3"/>
        <v>-3.5831995628266111E-2</v>
      </c>
      <c r="N99">
        <v>5.0634115193630966E-2</v>
      </c>
    </row>
    <row r="100" spans="1:14">
      <c r="A100" s="1">
        <v>1989</v>
      </c>
      <c r="B100" s="2" t="s">
        <v>6</v>
      </c>
      <c r="C100" s="3">
        <v>32568</v>
      </c>
      <c r="D100" s="7">
        <v>2277.4899999999998</v>
      </c>
      <c r="E100" s="9">
        <f t="shared" si="3"/>
        <v>8.4573523616381183E-3</v>
      </c>
      <c r="N100">
        <v>5.1979282278949324E-2</v>
      </c>
    </row>
    <row r="101" spans="1:14">
      <c r="A101" s="1">
        <v>1989</v>
      </c>
      <c r="B101" s="2" t="s">
        <v>7</v>
      </c>
      <c r="C101" s="3">
        <v>32599</v>
      </c>
      <c r="D101" s="7">
        <v>2418.8000000000002</v>
      </c>
      <c r="E101" s="9">
        <f t="shared" si="3"/>
        <v>6.2046375615260843E-2</v>
      </c>
      <c r="N101">
        <v>5.444779235101823E-2</v>
      </c>
    </row>
    <row r="102" spans="1:14">
      <c r="A102" s="1">
        <v>1989</v>
      </c>
      <c r="B102" s="2" t="s">
        <v>8</v>
      </c>
      <c r="C102" s="3">
        <v>32629</v>
      </c>
      <c r="D102" s="7">
        <v>2480.15</v>
      </c>
      <c r="E102" s="9">
        <f t="shared" si="3"/>
        <v>2.5363816768645568E-2</v>
      </c>
      <c r="N102">
        <v>5.5403064274711235E-2</v>
      </c>
    </row>
    <row r="103" spans="1:14">
      <c r="A103" s="1">
        <v>1989</v>
      </c>
      <c r="B103" s="2" t="s">
        <v>9</v>
      </c>
      <c r="C103" s="3">
        <v>32660</v>
      </c>
      <c r="D103" s="7">
        <v>2440.06</v>
      </c>
      <c r="E103" s="9">
        <f t="shared" si="3"/>
        <v>-1.6164344898494099E-2</v>
      </c>
      <c r="N103">
        <v>5.7418668702789659E-2</v>
      </c>
    </row>
    <row r="104" spans="1:14">
      <c r="A104" s="1">
        <v>1989</v>
      </c>
      <c r="B104" s="2" t="s">
        <v>10</v>
      </c>
      <c r="C104" s="3">
        <v>32690</v>
      </c>
      <c r="D104" s="7">
        <v>2660.66</v>
      </c>
      <c r="E104" s="9">
        <f t="shared" si="3"/>
        <v>9.0407612927550923E-2</v>
      </c>
      <c r="N104">
        <v>5.7909734350583622E-2</v>
      </c>
    </row>
    <row r="105" spans="1:14">
      <c r="A105" s="1">
        <v>1989</v>
      </c>
      <c r="B105" s="2" t="s">
        <v>11</v>
      </c>
      <c r="C105" s="3">
        <v>32721</v>
      </c>
      <c r="D105" s="7">
        <v>2737.27</v>
      </c>
      <c r="E105" s="9">
        <f t="shared" si="3"/>
        <v>2.8793607601121575E-2</v>
      </c>
      <c r="N105">
        <v>6.2046375615260843E-2</v>
      </c>
    </row>
    <row r="106" spans="1:14">
      <c r="A106" s="1">
        <v>1989</v>
      </c>
      <c r="B106" s="2" t="s">
        <v>12</v>
      </c>
      <c r="C106" s="3">
        <v>32752</v>
      </c>
      <c r="D106" s="7">
        <v>2692.82</v>
      </c>
      <c r="E106" s="9">
        <f t="shared" si="3"/>
        <v>-1.6238807278784999E-2</v>
      </c>
      <c r="N106">
        <v>6.2068225525557789E-2</v>
      </c>
    </row>
    <row r="107" spans="1:14">
      <c r="A107" s="1">
        <v>1989</v>
      </c>
      <c r="B107" s="2" t="s">
        <v>13</v>
      </c>
      <c r="C107" s="3">
        <v>32782</v>
      </c>
      <c r="D107" s="7">
        <v>2645.08</v>
      </c>
      <c r="E107" s="9">
        <f t="shared" si="3"/>
        <v>-1.7728626495644058E-2</v>
      </c>
      <c r="N107">
        <v>6.236209959379492E-2</v>
      </c>
    </row>
    <row r="108" spans="1:14">
      <c r="A108" s="1">
        <v>1989</v>
      </c>
      <c r="B108" s="2" t="s">
        <v>14</v>
      </c>
      <c r="C108" s="3">
        <v>32813</v>
      </c>
      <c r="D108" s="7">
        <v>2706.27</v>
      </c>
      <c r="E108" s="9">
        <f t="shared" si="3"/>
        <v>2.3133515810485904E-2</v>
      </c>
      <c r="N108">
        <v>6.3484844099514978E-2</v>
      </c>
    </row>
    <row r="109" spans="1:14">
      <c r="A109" s="1">
        <v>1989</v>
      </c>
      <c r="B109" s="2" t="s">
        <v>15</v>
      </c>
      <c r="C109" s="3">
        <v>32843</v>
      </c>
      <c r="D109" s="7">
        <v>2753.2</v>
      </c>
      <c r="E109" s="9">
        <f t="shared" si="3"/>
        <v>1.7341211335158663E-2</v>
      </c>
      <c r="N109">
        <v>6.4099563502744178E-2</v>
      </c>
    </row>
    <row r="110" spans="1:14">
      <c r="A110" s="1">
        <v>1990</v>
      </c>
      <c r="B110" s="2" t="s">
        <v>4</v>
      </c>
      <c r="C110" s="3">
        <v>32874</v>
      </c>
      <c r="D110" s="7">
        <v>2590.54</v>
      </c>
      <c r="E110" s="9">
        <f t="shared" si="3"/>
        <v>-5.9080342873746861E-2</v>
      </c>
      <c r="N110">
        <v>6.9300572857698084E-2</v>
      </c>
    </row>
    <row r="111" spans="1:14">
      <c r="A111" s="1">
        <v>1990</v>
      </c>
      <c r="B111" s="2" t="s">
        <v>5</v>
      </c>
      <c r="C111" s="3">
        <v>32905</v>
      </c>
      <c r="D111" s="7">
        <v>2627.25</v>
      </c>
      <c r="E111" s="9">
        <f t="shared" si="3"/>
        <v>1.4170790645965721E-2</v>
      </c>
      <c r="N111">
        <v>7.1177536363702637E-2</v>
      </c>
    </row>
    <row r="112" spans="1:14">
      <c r="A112" s="1">
        <v>1990</v>
      </c>
      <c r="B112" s="2" t="s">
        <v>6</v>
      </c>
      <c r="C112" s="3">
        <v>32933</v>
      </c>
      <c r="D112" s="7">
        <v>2707.21</v>
      </c>
      <c r="E112" s="9">
        <f t="shared" si="3"/>
        <v>3.0434865353506532E-2</v>
      </c>
      <c r="N112">
        <v>8.0121923663981326E-2</v>
      </c>
    </row>
    <row r="113" spans="1:14">
      <c r="A113" s="1">
        <v>1990</v>
      </c>
      <c r="B113" s="2" t="s">
        <v>7</v>
      </c>
      <c r="C113" s="3">
        <v>32964</v>
      </c>
      <c r="D113" s="7">
        <v>2656.76</v>
      </c>
      <c r="E113" s="9">
        <f t="shared" si="3"/>
        <v>-1.8635421707218804E-2</v>
      </c>
      <c r="N113">
        <v>8.2769990514762193E-2</v>
      </c>
    </row>
    <row r="114" spans="1:14">
      <c r="A114" s="1">
        <v>1990</v>
      </c>
      <c r="B114" s="2" t="s">
        <v>8</v>
      </c>
      <c r="C114" s="3">
        <v>32994</v>
      </c>
      <c r="D114" s="7">
        <v>2876.66</v>
      </c>
      <c r="E114" s="9">
        <f t="shared" si="3"/>
        <v>8.2769990514762193E-2</v>
      </c>
      <c r="N114">
        <v>8.5103935293753333E-2</v>
      </c>
    </row>
    <row r="115" spans="1:14">
      <c r="A115" s="1">
        <v>1990</v>
      </c>
      <c r="B115" s="2" t="s">
        <v>9</v>
      </c>
      <c r="C115" s="3">
        <v>33025</v>
      </c>
      <c r="D115" s="7">
        <v>2880.69</v>
      </c>
      <c r="E115" s="9">
        <f t="shared" si="3"/>
        <v>1.4009302454931066E-3</v>
      </c>
      <c r="N115">
        <v>8.7887255806847864E-2</v>
      </c>
    </row>
    <row r="116" spans="1:14">
      <c r="A116" s="1">
        <v>1990</v>
      </c>
      <c r="B116" s="2" t="s">
        <v>10</v>
      </c>
      <c r="C116" s="3">
        <v>33055</v>
      </c>
      <c r="D116" s="7">
        <v>2905.2</v>
      </c>
      <c r="E116" s="9">
        <f t="shared" si="3"/>
        <v>8.5083782010559154E-3</v>
      </c>
      <c r="N116">
        <v>9.0407612927550923E-2</v>
      </c>
    </row>
    <row r="117" spans="1:14">
      <c r="A117" s="1">
        <v>1990</v>
      </c>
      <c r="B117" s="2" t="s">
        <v>11</v>
      </c>
      <c r="C117" s="3">
        <v>33086</v>
      </c>
      <c r="D117" s="7">
        <v>2614.36</v>
      </c>
      <c r="E117" s="9">
        <f t="shared" si="3"/>
        <v>-0.10011014732204314</v>
      </c>
      <c r="N117">
        <v>9.7822968223226572E-2</v>
      </c>
    </row>
    <row r="118" spans="1:14">
      <c r="A118" s="1">
        <v>1990</v>
      </c>
      <c r="B118" s="2" t="s">
        <v>12</v>
      </c>
      <c r="C118" s="3">
        <v>33117</v>
      </c>
      <c r="D118" s="7">
        <v>2452.48</v>
      </c>
      <c r="E118" s="9">
        <f t="shared" si="3"/>
        <v>-6.191955201272973E-2</v>
      </c>
      <c r="N118">
        <v>0.10652161785216181</v>
      </c>
    </row>
    <row r="119" spans="1:14">
      <c r="A119" s="1">
        <v>1990</v>
      </c>
      <c r="B119" s="2" t="s">
        <v>13</v>
      </c>
      <c r="C119" s="3">
        <v>33147</v>
      </c>
      <c r="D119" s="7">
        <v>2442.33</v>
      </c>
      <c r="E119" s="9">
        <f t="shared" si="3"/>
        <v>-4.138667797494818E-3</v>
      </c>
      <c r="N119">
        <v>0.11465495918872115</v>
      </c>
    </row>
    <row r="120" spans="1:14">
      <c r="A120" s="1">
        <v>1990</v>
      </c>
      <c r="B120" s="2" t="s">
        <v>14</v>
      </c>
      <c r="C120" s="3">
        <v>33178</v>
      </c>
      <c r="D120" s="7">
        <v>2559.65</v>
      </c>
      <c r="E120" s="9">
        <f t="shared" si="3"/>
        <v>4.8036096678172144E-2</v>
      </c>
      <c r="N120">
        <v>0.13823676784725331</v>
      </c>
    </row>
    <row r="121" spans="1:14">
      <c r="A121" s="4">
        <v>1990</v>
      </c>
      <c r="B121" s="5" t="s">
        <v>15</v>
      </c>
      <c r="C121" s="6">
        <v>33208</v>
      </c>
      <c r="D121" s="8">
        <v>2633.66</v>
      </c>
      <c r="E121" s="9">
        <f t="shared" si="3"/>
        <v>2.8914109350887722E-2</v>
      </c>
    </row>
  </sheetData>
  <sortState xmlns:xlrd2="http://schemas.microsoft.com/office/spreadsheetml/2017/richdata2" ref="N2:N121">
    <sortCondition ref="N2:N1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0446-6E10-40F7-AB3C-784B816B2F20}">
  <dimension ref="A1:S173"/>
  <sheetViews>
    <sheetView zoomScale="55" zoomScaleNormal="55" workbookViewId="0">
      <selection activeCell="AH8" sqref="AH8"/>
    </sheetView>
  </sheetViews>
  <sheetFormatPr defaultRowHeight="14.4"/>
  <cols>
    <col min="1" max="1" width="13.88671875" bestFit="1" customWidth="1"/>
    <col min="2" max="2" width="9.77734375" bestFit="1" customWidth="1"/>
    <col min="3" max="3" width="13.44140625" bestFit="1" customWidth="1"/>
    <col min="4" max="4" width="9.109375" bestFit="1" customWidth="1"/>
    <col min="13" max="13" width="17.88671875" bestFit="1" customWidth="1"/>
    <col min="14" max="14" width="18.44140625" bestFit="1" customWidth="1"/>
    <col min="15" max="15" width="13.6640625" bestFit="1" customWidth="1"/>
    <col min="16" max="16" width="17.77734375" bestFit="1" customWidth="1"/>
    <col min="17" max="17" width="12.44140625" bestFit="1" customWidth="1"/>
    <col min="18" max="18" width="20.109375" bestFit="1" customWidth="1"/>
    <col min="19" max="19" width="13" bestFit="1" customWidth="1"/>
  </cols>
  <sheetData>
    <row r="1" spans="1:19">
      <c r="A1" s="30" t="s">
        <v>33</v>
      </c>
      <c r="B1" s="32" t="s">
        <v>64</v>
      </c>
      <c r="C1" s="31" t="s">
        <v>34</v>
      </c>
      <c r="D1" s="13" t="s">
        <v>65</v>
      </c>
      <c r="E1" s="12"/>
      <c r="F1" s="12"/>
      <c r="M1" t="s">
        <v>35</v>
      </c>
    </row>
    <row r="2" spans="1:19" ht="15" thickBot="1">
      <c r="A2" s="24">
        <v>85.09</v>
      </c>
      <c r="B2" s="33">
        <f>LN(A2)</f>
        <v>4.443709519861466</v>
      </c>
      <c r="C2" s="25">
        <v>133</v>
      </c>
      <c r="D2" s="10">
        <f>LN(C2)</f>
        <v>4.8903491282217537</v>
      </c>
    </row>
    <row r="3" spans="1:19">
      <c r="A3" s="26">
        <v>93.73</v>
      </c>
      <c r="B3" s="33">
        <f t="shared" ref="B3:B66" si="0">LN(A3)</f>
        <v>4.5404183087583947</v>
      </c>
      <c r="C3" s="27">
        <v>122</v>
      </c>
      <c r="D3" s="10">
        <f t="shared" ref="D3:D66" si="1">LN(C3)</f>
        <v>4.8040210447332568</v>
      </c>
      <c r="M3" s="20" t="s">
        <v>36</v>
      </c>
      <c r="N3" s="20"/>
    </row>
    <row r="4" spans="1:19">
      <c r="A4" s="26">
        <v>119.97</v>
      </c>
      <c r="B4" s="33">
        <f t="shared" si="0"/>
        <v>4.7872417115268364</v>
      </c>
      <c r="C4" s="27">
        <v>103</v>
      </c>
      <c r="D4" s="10">
        <f t="shared" si="1"/>
        <v>4.6347289882296359</v>
      </c>
      <c r="M4" s="17" t="s">
        <v>37</v>
      </c>
      <c r="N4" s="17">
        <v>0.91129182501751882</v>
      </c>
    </row>
    <row r="5" spans="1:19">
      <c r="A5" s="26">
        <v>151.46</v>
      </c>
      <c r="B5" s="33">
        <f t="shared" si="0"/>
        <v>5.0203215636856768</v>
      </c>
      <c r="C5" s="27">
        <v>133</v>
      </c>
      <c r="D5" s="10">
        <f t="shared" si="1"/>
        <v>4.8903491282217537</v>
      </c>
      <c r="M5" s="17" t="s">
        <v>38</v>
      </c>
      <c r="N5" s="17">
        <v>0.83045279034376007</v>
      </c>
    </row>
    <row r="6" spans="1:19">
      <c r="A6" s="26">
        <v>171.86</v>
      </c>
      <c r="B6" s="33">
        <f t="shared" si="0"/>
        <v>5.1466801918850766</v>
      </c>
      <c r="C6" s="27">
        <v>67.8</v>
      </c>
      <c r="D6" s="10">
        <f t="shared" si="1"/>
        <v>4.2165621949463494</v>
      </c>
      <c r="M6" s="17" t="s">
        <v>39</v>
      </c>
      <c r="N6" s="17">
        <v>0.82929940796514623</v>
      </c>
    </row>
    <row r="7" spans="1:19">
      <c r="A7" s="26">
        <v>175.15</v>
      </c>
      <c r="B7" s="33">
        <f t="shared" si="0"/>
        <v>5.1656427496434958</v>
      </c>
      <c r="C7" s="27">
        <v>114</v>
      </c>
      <c r="D7" s="10">
        <f t="shared" si="1"/>
        <v>4.7361984483944957</v>
      </c>
      <c r="M7" s="17" t="s">
        <v>22</v>
      </c>
      <c r="N7" s="17">
        <v>0.45365874242174969</v>
      </c>
    </row>
    <row r="8" spans="1:19" ht="15" thickBot="1">
      <c r="A8" s="26">
        <v>179.66</v>
      </c>
      <c r="B8" s="33">
        <f t="shared" si="0"/>
        <v>5.1910661758010601</v>
      </c>
      <c r="C8" s="27">
        <v>118</v>
      </c>
      <c r="D8" s="10">
        <f t="shared" si="1"/>
        <v>4.7706846244656651</v>
      </c>
      <c r="M8" s="18" t="s">
        <v>40</v>
      </c>
      <c r="N8" s="18">
        <v>149</v>
      </c>
    </row>
    <row r="9" spans="1:19">
      <c r="A9" s="26">
        <v>196.41</v>
      </c>
      <c r="B9" s="33">
        <f t="shared" si="0"/>
        <v>5.2802043111211097</v>
      </c>
      <c r="C9" s="27">
        <v>182</v>
      </c>
      <c r="D9" s="10">
        <f t="shared" si="1"/>
        <v>5.2040066870767951</v>
      </c>
    </row>
    <row r="10" spans="1:19" ht="15" thickBot="1">
      <c r="A10" s="26">
        <v>197.23</v>
      </c>
      <c r="B10" s="33">
        <f t="shared" si="0"/>
        <v>5.2843705604154119</v>
      </c>
      <c r="C10" s="27">
        <v>85</v>
      </c>
      <c r="D10" s="10">
        <f t="shared" si="1"/>
        <v>4.4426512564903167</v>
      </c>
      <c r="M10" t="s">
        <v>41</v>
      </c>
    </row>
    <row r="11" spans="1:19">
      <c r="A11" s="26">
        <v>203.21</v>
      </c>
      <c r="B11" s="33">
        <f t="shared" si="0"/>
        <v>5.3142399270918519</v>
      </c>
      <c r="C11" s="27">
        <v>176</v>
      </c>
      <c r="D11" s="10">
        <f t="shared" si="1"/>
        <v>5.1704839950381514</v>
      </c>
      <c r="M11" s="19"/>
      <c r="N11" s="19" t="s">
        <v>46</v>
      </c>
      <c r="O11" s="19" t="s">
        <v>47</v>
      </c>
      <c r="P11" s="19" t="s">
        <v>48</v>
      </c>
      <c r="Q11" s="19" t="s">
        <v>49</v>
      </c>
      <c r="R11" s="19" t="s">
        <v>50</v>
      </c>
    </row>
    <row r="12" spans="1:19">
      <c r="A12" s="26">
        <v>214.98</v>
      </c>
      <c r="B12" s="33">
        <f t="shared" si="0"/>
        <v>5.3705450005449178</v>
      </c>
      <c r="C12" s="27">
        <v>95</v>
      </c>
      <c r="D12" s="10">
        <f t="shared" si="1"/>
        <v>4.5538768916005408</v>
      </c>
      <c r="M12" s="17" t="s">
        <v>42</v>
      </c>
      <c r="N12" s="17">
        <v>1</v>
      </c>
      <c r="O12" s="17">
        <v>148.18362197277133</v>
      </c>
      <c r="P12" s="17">
        <v>148.18362197277133</v>
      </c>
      <c r="Q12" s="17">
        <v>720.01515346696192</v>
      </c>
      <c r="R12" s="17">
        <v>1.6223881982513748E-58</v>
      </c>
    </row>
    <row r="13" spans="1:19">
      <c r="A13" s="26">
        <v>217.51</v>
      </c>
      <c r="B13" s="33">
        <f t="shared" si="0"/>
        <v>5.3822448264833227</v>
      </c>
      <c r="C13" s="27">
        <v>122</v>
      </c>
      <c r="D13" s="10">
        <f t="shared" si="1"/>
        <v>4.8040210447332568</v>
      </c>
      <c r="M13" s="17" t="s">
        <v>43</v>
      </c>
      <c r="N13" s="17">
        <v>147</v>
      </c>
      <c r="O13" s="17">
        <v>30.253519422625466</v>
      </c>
      <c r="P13" s="17">
        <v>0.20580625457568344</v>
      </c>
      <c r="Q13" s="17"/>
      <c r="R13" s="17"/>
    </row>
    <row r="14" spans="1:19" ht="15" thickBot="1">
      <c r="A14" s="26">
        <v>221.85</v>
      </c>
      <c r="B14" s="33">
        <f t="shared" si="0"/>
        <v>5.4020014778249186</v>
      </c>
      <c r="C14" s="27">
        <v>110</v>
      </c>
      <c r="D14" s="10">
        <f t="shared" si="1"/>
        <v>4.7004803657924166</v>
      </c>
      <c r="M14" s="18" t="s">
        <v>44</v>
      </c>
      <c r="N14" s="18">
        <v>148</v>
      </c>
      <c r="O14" s="18">
        <v>178.43714139539679</v>
      </c>
      <c r="P14" s="18"/>
      <c r="Q14" s="18"/>
      <c r="R14" s="18"/>
    </row>
    <row r="15" spans="1:19" ht="15" thickBot="1">
      <c r="A15" s="26">
        <v>225.2</v>
      </c>
      <c r="B15" s="33">
        <f t="shared" si="0"/>
        <v>5.4169888962655355</v>
      </c>
      <c r="C15" s="27">
        <v>147</v>
      </c>
      <c r="D15" s="10">
        <f t="shared" si="1"/>
        <v>4.990432586778736</v>
      </c>
    </row>
    <row r="16" spans="1:19">
      <c r="A16" s="26">
        <v>240.16</v>
      </c>
      <c r="B16" s="33">
        <f t="shared" si="0"/>
        <v>5.4813053678851515</v>
      </c>
      <c r="C16" s="27">
        <v>143</v>
      </c>
      <c r="D16" s="10">
        <f t="shared" si="1"/>
        <v>4.962844630259907</v>
      </c>
      <c r="M16" s="19"/>
      <c r="N16" s="19" t="s">
        <v>51</v>
      </c>
      <c r="O16" s="19" t="s">
        <v>22</v>
      </c>
      <c r="P16" s="19" t="s">
        <v>52</v>
      </c>
      <c r="Q16" s="19" t="s">
        <v>53</v>
      </c>
      <c r="R16" s="19" t="s">
        <v>54</v>
      </c>
      <c r="S16" s="19" t="s">
        <v>55</v>
      </c>
    </row>
    <row r="17" spans="1:19">
      <c r="A17" s="26">
        <v>246.21</v>
      </c>
      <c r="B17" s="33">
        <f t="shared" si="0"/>
        <v>5.5061848303097296</v>
      </c>
      <c r="C17" s="27">
        <v>75</v>
      </c>
      <c r="D17" s="10">
        <f t="shared" si="1"/>
        <v>4.3174881135363101</v>
      </c>
      <c r="M17" s="17" t="s">
        <v>45</v>
      </c>
      <c r="N17" s="17">
        <v>7.9439264345687395</v>
      </c>
      <c r="O17" s="17">
        <v>0.17447917722660714</v>
      </c>
      <c r="P17" s="17">
        <v>45.529366660478118</v>
      </c>
      <c r="Q17" s="17">
        <v>1.4934754594352601E-88</v>
      </c>
      <c r="R17" s="17">
        <v>7.5991148728248668</v>
      </c>
      <c r="S17" s="17">
        <v>8.2887379963126122</v>
      </c>
    </row>
    <row r="18" spans="1:19" ht="15" thickBot="1">
      <c r="A18" s="26">
        <v>275.77999999999997</v>
      </c>
      <c r="B18" s="33">
        <f t="shared" si="0"/>
        <v>5.6196034464135947</v>
      </c>
      <c r="C18" s="27">
        <v>32</v>
      </c>
      <c r="D18" s="10">
        <f t="shared" si="1"/>
        <v>3.4657359027997265</v>
      </c>
      <c r="M18" s="18" t="s">
        <v>64</v>
      </c>
      <c r="N18" s="18">
        <v>-0.60678468283607134</v>
      </c>
      <c r="O18" s="18">
        <v>2.2613292011583411E-2</v>
      </c>
      <c r="P18" s="18">
        <v>-26.833098096696958</v>
      </c>
      <c r="Q18" s="18">
        <v>1.6223881982513748E-58</v>
      </c>
      <c r="R18" s="18">
        <v>-0.65147382373313911</v>
      </c>
      <c r="S18" s="18">
        <v>-0.56209554193900357</v>
      </c>
    </row>
    <row r="19" spans="1:19">
      <c r="A19" s="24">
        <v>276.45</v>
      </c>
      <c r="B19" s="33">
        <f t="shared" si="0"/>
        <v>5.6220299727839418</v>
      </c>
      <c r="C19" s="25">
        <v>88</v>
      </c>
      <c r="D19" s="10">
        <f t="shared" si="1"/>
        <v>4.4773368144782069</v>
      </c>
    </row>
    <row r="20" spans="1:19">
      <c r="A20" s="26">
        <v>286.82</v>
      </c>
      <c r="B20" s="33">
        <f t="shared" si="0"/>
        <v>5.658854841301066</v>
      </c>
      <c r="C20" s="27">
        <v>91</v>
      </c>
      <c r="D20" s="10">
        <f t="shared" si="1"/>
        <v>4.5108595065168497</v>
      </c>
    </row>
    <row r="21" spans="1:19">
      <c r="A21" s="26">
        <v>287.20999999999998</v>
      </c>
      <c r="B21" s="33">
        <f t="shared" si="0"/>
        <v>5.6602136555094082</v>
      </c>
      <c r="C21" s="27">
        <v>90</v>
      </c>
      <c r="D21" s="10">
        <f t="shared" si="1"/>
        <v>4.499809670330265</v>
      </c>
    </row>
    <row r="22" spans="1:19">
      <c r="A22" s="26">
        <v>309.08999999999997</v>
      </c>
      <c r="B22" s="33">
        <f t="shared" si="0"/>
        <v>5.733632496625086</v>
      </c>
      <c r="C22" s="27">
        <v>83</v>
      </c>
      <c r="D22" s="10">
        <f t="shared" si="1"/>
        <v>4.4188406077965983</v>
      </c>
      <c r="M22" t="s">
        <v>58</v>
      </c>
      <c r="R22" t="s">
        <v>62</v>
      </c>
    </row>
    <row r="23" spans="1:19" ht="15" thickBot="1">
      <c r="A23" s="26">
        <v>335.01</v>
      </c>
      <c r="B23" s="33">
        <f t="shared" si="0"/>
        <v>5.8141603821258103</v>
      </c>
      <c r="C23" s="27">
        <v>73</v>
      </c>
      <c r="D23" s="10">
        <f t="shared" si="1"/>
        <v>4.290459441148391</v>
      </c>
    </row>
    <row r="24" spans="1:19">
      <c r="A24" s="26">
        <v>342.04</v>
      </c>
      <c r="B24" s="33">
        <f t="shared" si="0"/>
        <v>5.8349276892877544</v>
      </c>
      <c r="C24" s="27">
        <v>63</v>
      </c>
      <c r="D24" s="10">
        <f t="shared" si="1"/>
        <v>4.1431347263915326</v>
      </c>
      <c r="M24" s="19" t="s">
        <v>59</v>
      </c>
      <c r="N24" s="19" t="s">
        <v>66</v>
      </c>
      <c r="O24" s="19" t="s">
        <v>60</v>
      </c>
      <c r="P24" s="19" t="s">
        <v>61</v>
      </c>
      <c r="R24" s="19" t="s">
        <v>63</v>
      </c>
      <c r="S24" s="19" t="s">
        <v>65</v>
      </c>
    </row>
    <row r="25" spans="1:19">
      <c r="A25" s="26">
        <v>343.02</v>
      </c>
      <c r="B25" s="33">
        <f t="shared" si="0"/>
        <v>5.8377887545039346</v>
      </c>
      <c r="C25" s="27">
        <v>95</v>
      </c>
      <c r="D25" s="10">
        <f t="shared" si="1"/>
        <v>4.5538768916005408</v>
      </c>
      <c r="M25" s="17">
        <v>1</v>
      </c>
      <c r="N25" s="17">
        <v>5.2475515629439684</v>
      </c>
      <c r="O25" s="17">
        <v>-0.35720243472221469</v>
      </c>
      <c r="P25" s="17">
        <v>-0.7900549822810119</v>
      </c>
      <c r="R25" s="17">
        <v>0.33557046979865773</v>
      </c>
      <c r="S25" s="17">
        <v>1.3609765531356006</v>
      </c>
    </row>
    <row r="26" spans="1:19">
      <c r="A26" s="26">
        <v>344.11</v>
      </c>
      <c r="B26" s="33">
        <f t="shared" si="0"/>
        <v>5.840961373700547</v>
      </c>
      <c r="C26" s="27">
        <v>172</v>
      </c>
      <c r="D26" s="10">
        <f t="shared" si="1"/>
        <v>5.1474944768134527</v>
      </c>
      <c r="M26" s="17">
        <v>2</v>
      </c>
      <c r="N26" s="17">
        <v>5.1888701511456858</v>
      </c>
      <c r="O26" s="17">
        <v>-0.38484910641242909</v>
      </c>
      <c r="P26" s="17">
        <v>-0.8512034756537612</v>
      </c>
      <c r="R26" s="17">
        <v>1.0067114093959733</v>
      </c>
      <c r="S26" s="17">
        <v>1.3862943611198906</v>
      </c>
    </row>
    <row r="27" spans="1:19">
      <c r="A27" s="26">
        <v>344.74</v>
      </c>
      <c r="B27" s="33">
        <f t="shared" si="0"/>
        <v>5.8427905097262451</v>
      </c>
      <c r="C27" s="27">
        <v>115</v>
      </c>
      <c r="D27" s="10">
        <f t="shared" si="1"/>
        <v>4.7449321283632502</v>
      </c>
      <c r="M27" s="17">
        <v>3</v>
      </c>
      <c r="N27" s="17">
        <v>5.0391014909803165</v>
      </c>
      <c r="O27" s="17">
        <v>-0.4043725027506806</v>
      </c>
      <c r="P27" s="17">
        <v>-0.8943850305613521</v>
      </c>
      <c r="R27" s="17">
        <v>1.6778523489932886</v>
      </c>
      <c r="S27" s="17">
        <v>1.3862943611198906</v>
      </c>
    </row>
    <row r="28" spans="1:19">
      <c r="A28" s="26">
        <v>346.05</v>
      </c>
      <c r="B28" s="33">
        <f t="shared" si="0"/>
        <v>5.8465832732878722</v>
      </c>
      <c r="C28" s="27">
        <v>96</v>
      </c>
      <c r="D28" s="10">
        <f t="shared" si="1"/>
        <v>4.5643481914678361</v>
      </c>
      <c r="M28" s="17">
        <v>4</v>
      </c>
      <c r="N28" s="17">
        <v>4.8976722068126364</v>
      </c>
      <c r="O28" s="17">
        <v>-7.323078590882659E-3</v>
      </c>
      <c r="P28" s="17">
        <v>-1.6197075282707873E-2</v>
      </c>
      <c r="R28" s="17">
        <v>2.3489932885906044</v>
      </c>
      <c r="S28" s="17">
        <v>1.410986973710262</v>
      </c>
    </row>
    <row r="29" spans="1:19">
      <c r="A29" s="26">
        <v>348.85</v>
      </c>
      <c r="B29" s="33">
        <f t="shared" si="0"/>
        <v>5.8546420303852456</v>
      </c>
      <c r="C29" s="27">
        <v>74</v>
      </c>
      <c r="D29" s="10">
        <f t="shared" si="1"/>
        <v>4.3040650932041702</v>
      </c>
      <c r="M29" s="17">
        <v>5</v>
      </c>
      <c r="N29" s="17">
        <v>4.8209997266770621</v>
      </c>
      <c r="O29" s="17">
        <v>-0.60443753173071268</v>
      </c>
      <c r="P29" s="17">
        <v>-1.3368858579949323</v>
      </c>
      <c r="R29" s="17">
        <v>3.0201342281879198</v>
      </c>
      <c r="S29" s="17">
        <v>1.4586150226995167</v>
      </c>
    </row>
    <row r="30" spans="1:19">
      <c r="A30" s="26">
        <v>349.38</v>
      </c>
      <c r="B30" s="33">
        <f t="shared" si="0"/>
        <v>5.8561601550770837</v>
      </c>
      <c r="C30" s="27">
        <v>67</v>
      </c>
      <c r="D30" s="10">
        <f t="shared" si="1"/>
        <v>4.2046926193909657</v>
      </c>
      <c r="M30" s="17">
        <v>6</v>
      </c>
      <c r="N30" s="17">
        <v>4.8094935370818597</v>
      </c>
      <c r="O30" s="17">
        <v>-7.3295088687364007E-2</v>
      </c>
      <c r="P30" s="17">
        <v>-0.16211297674724184</v>
      </c>
      <c r="R30" s="17">
        <v>3.6912751677852351</v>
      </c>
      <c r="S30" s="17">
        <v>1.5260563034950492</v>
      </c>
    </row>
    <row r="31" spans="1:19">
      <c r="A31" s="26">
        <v>360.57</v>
      </c>
      <c r="B31" s="33">
        <f t="shared" si="0"/>
        <v>5.8876861126328075</v>
      </c>
      <c r="C31" s="27">
        <v>105</v>
      </c>
      <c r="D31" s="10">
        <f t="shared" si="1"/>
        <v>4.6539603501575231</v>
      </c>
      <c r="M31" s="17">
        <v>7</v>
      </c>
      <c r="N31" s="17">
        <v>4.794066991504236</v>
      </c>
      <c r="O31" s="17">
        <v>-2.3382367038570884E-2</v>
      </c>
      <c r="P31" s="17">
        <v>-5.1716768366129401E-2</v>
      </c>
      <c r="R31" s="17">
        <v>4.3624161073825505</v>
      </c>
      <c r="S31" s="17">
        <v>1.589235205116581</v>
      </c>
    </row>
    <row r="32" spans="1:19">
      <c r="A32" s="26">
        <v>362.31</v>
      </c>
      <c r="B32" s="33">
        <f t="shared" si="0"/>
        <v>5.8925001989553936</v>
      </c>
      <c r="C32" s="27">
        <v>112</v>
      </c>
      <c r="D32" s="10">
        <f t="shared" si="1"/>
        <v>4.7184988712950942</v>
      </c>
      <c r="M32" s="17">
        <v>8</v>
      </c>
      <c r="N32" s="17">
        <v>4.7399793363354608</v>
      </c>
      <c r="O32" s="17">
        <v>0.46402735074133439</v>
      </c>
      <c r="P32" s="17">
        <v>1.0263287277225557</v>
      </c>
      <c r="R32" s="17">
        <v>5.0335570469798654</v>
      </c>
      <c r="S32" s="17">
        <v>1.6094379124341003</v>
      </c>
    </row>
    <row r="33" spans="1:19">
      <c r="A33" s="26">
        <v>364.21</v>
      </c>
      <c r="B33" s="33">
        <f t="shared" si="0"/>
        <v>5.8977306243575258</v>
      </c>
      <c r="C33" s="27">
        <v>65</v>
      </c>
      <c r="D33" s="10">
        <f t="shared" si="1"/>
        <v>4.1743872698956368</v>
      </c>
      <c r="M33" s="17">
        <v>9</v>
      </c>
      <c r="N33" s="17">
        <v>4.7374513200788009</v>
      </c>
      <c r="O33" s="17">
        <v>-0.29480006358848421</v>
      </c>
      <c r="P33" s="17">
        <v>-0.65203435468172721</v>
      </c>
      <c r="R33" s="17">
        <v>5.7046979865771812</v>
      </c>
      <c r="S33" s="17">
        <v>1.6677068205580761</v>
      </c>
    </row>
    <row r="34" spans="1:19">
      <c r="A34" s="26">
        <v>371.44</v>
      </c>
      <c r="B34" s="33">
        <f t="shared" si="0"/>
        <v>5.917387343711666</v>
      </c>
      <c r="C34" s="27">
        <v>74</v>
      </c>
      <c r="D34" s="10">
        <f t="shared" si="1"/>
        <v>4.3040650932041702</v>
      </c>
      <c r="M34" s="17">
        <v>10</v>
      </c>
      <c r="N34" s="17">
        <v>4.7193270458935235</v>
      </c>
      <c r="O34" s="17">
        <v>0.45115694914462789</v>
      </c>
      <c r="P34" s="17">
        <v>0.99786216669997174</v>
      </c>
      <c r="R34" s="17">
        <v>6.375838926174497</v>
      </c>
      <c r="S34" s="17">
        <v>1.6677068205580761</v>
      </c>
    </row>
    <row r="35" spans="1:19">
      <c r="A35" s="26">
        <v>421.26</v>
      </c>
      <c r="B35" s="33">
        <f t="shared" si="0"/>
        <v>6.043250220257212</v>
      </c>
      <c r="C35" s="27">
        <v>113</v>
      </c>
      <c r="D35" s="10">
        <f t="shared" si="1"/>
        <v>4.7273878187123408</v>
      </c>
      <c r="M35" s="17">
        <v>11</v>
      </c>
      <c r="N35" s="17">
        <v>4.6851619897562431</v>
      </c>
      <c r="O35" s="17">
        <v>-0.13128509815570233</v>
      </c>
      <c r="P35" s="17">
        <v>-0.29037440905974243</v>
      </c>
      <c r="R35" s="17">
        <v>7.0469798657718119</v>
      </c>
      <c r="S35" s="17">
        <v>1.6863989535702288</v>
      </c>
    </row>
    <row r="36" spans="1:19">
      <c r="A36" s="26">
        <v>426.52</v>
      </c>
      <c r="B36" s="33">
        <f t="shared" si="0"/>
        <v>6.0556592591499792</v>
      </c>
      <c r="C36" s="27">
        <v>24</v>
      </c>
      <c r="D36" s="10">
        <f t="shared" si="1"/>
        <v>3.1780538303479458</v>
      </c>
      <c r="M36" s="17">
        <v>12</v>
      </c>
      <c r="N36" s="17">
        <v>4.6780627145849705</v>
      </c>
      <c r="O36" s="17">
        <v>0.12595833014828628</v>
      </c>
      <c r="P36" s="17">
        <v>0.27859274355405539</v>
      </c>
      <c r="R36" s="17">
        <v>7.7181208053691277</v>
      </c>
      <c r="S36" s="17">
        <v>1.7047480922384253</v>
      </c>
    </row>
    <row r="37" spans="1:19">
      <c r="A37" s="26">
        <v>445.1</v>
      </c>
      <c r="B37" s="33">
        <f t="shared" si="0"/>
        <v>6.0982989760218089</v>
      </c>
      <c r="C37" s="27">
        <v>90</v>
      </c>
      <c r="D37" s="10">
        <f t="shared" si="1"/>
        <v>4.499809670330265</v>
      </c>
      <c r="M37" s="17">
        <v>13</v>
      </c>
      <c r="N37" s="17">
        <v>4.6660746811667577</v>
      </c>
      <c r="O37" s="17">
        <v>3.440568462565885E-2</v>
      </c>
      <c r="P37" s="17">
        <v>7.6097976707325321E-2</v>
      </c>
      <c r="R37" s="17">
        <v>8.3892617449664435</v>
      </c>
      <c r="S37" s="17">
        <v>1.7047480922384253</v>
      </c>
    </row>
    <row r="38" spans="1:19">
      <c r="A38" s="26">
        <v>461.14</v>
      </c>
      <c r="B38" s="33">
        <f t="shared" si="0"/>
        <v>6.1337016845284671</v>
      </c>
      <c r="C38" s="27">
        <v>81</v>
      </c>
      <c r="D38" s="10">
        <f t="shared" si="1"/>
        <v>4.3944491546724391</v>
      </c>
      <c r="M38" s="17">
        <v>14</v>
      </c>
      <c r="N38" s="17">
        <v>4.656980545221737</v>
      </c>
      <c r="O38" s="17">
        <v>0.33345204155699903</v>
      </c>
      <c r="P38" s="17">
        <v>0.73752421925330802</v>
      </c>
      <c r="R38" s="17">
        <v>9.0604026845637584</v>
      </c>
      <c r="S38" s="17">
        <v>1.7047480922384253</v>
      </c>
    </row>
    <row r="39" spans="1:19">
      <c r="A39" s="26">
        <v>463.46</v>
      </c>
      <c r="B39" s="33">
        <f t="shared" si="0"/>
        <v>6.1387200813897351</v>
      </c>
      <c r="C39" s="27">
        <v>43</v>
      </c>
      <c r="D39" s="10">
        <f t="shared" si="1"/>
        <v>3.7612001156935624</v>
      </c>
      <c r="M39" s="17">
        <v>15</v>
      </c>
      <c r="N39" s="17">
        <v>4.617954295388893</v>
      </c>
      <c r="O39" s="17">
        <v>0.34489033487101395</v>
      </c>
      <c r="P39" s="17">
        <v>0.76282326467710748</v>
      </c>
      <c r="R39" s="17">
        <v>9.7315436241610733</v>
      </c>
      <c r="S39" s="17">
        <v>1.7227665977411035</v>
      </c>
    </row>
    <row r="40" spans="1:19">
      <c r="A40" s="26">
        <v>469.54</v>
      </c>
      <c r="B40" s="33">
        <f t="shared" si="0"/>
        <v>6.1517534920373622</v>
      </c>
      <c r="C40" s="27">
        <v>120</v>
      </c>
      <c r="D40" s="10">
        <f t="shared" si="1"/>
        <v>4.7874917427820458</v>
      </c>
      <c r="M40" s="17">
        <v>16</v>
      </c>
      <c r="N40" s="17">
        <v>4.6028578186724634</v>
      </c>
      <c r="O40" s="17">
        <v>-0.28536970513615323</v>
      </c>
      <c r="P40" s="17">
        <v>-0.63117642943898933</v>
      </c>
      <c r="R40" s="17">
        <v>10.40268456375839</v>
      </c>
      <c r="S40" s="17">
        <v>1.7227665977411035</v>
      </c>
    </row>
    <row r="41" spans="1:19">
      <c r="A41" s="26">
        <v>501.58</v>
      </c>
      <c r="B41" s="33">
        <f t="shared" si="0"/>
        <v>6.217763116115492</v>
      </c>
      <c r="C41" s="27">
        <v>129</v>
      </c>
      <c r="D41" s="10">
        <f t="shared" si="1"/>
        <v>4.8598124043616719</v>
      </c>
      <c r="M41" s="17">
        <v>17</v>
      </c>
      <c r="N41" s="17">
        <v>4.534037139672173</v>
      </c>
      <c r="O41" s="17">
        <v>-1.0683012368724465</v>
      </c>
      <c r="P41" s="17">
        <v>-2.3628526368371747</v>
      </c>
      <c r="R41" s="17">
        <v>11.073825503355705</v>
      </c>
      <c r="S41" s="17">
        <v>1.7404661748405046</v>
      </c>
    </row>
    <row r="42" spans="1:19">
      <c r="A42" s="26">
        <v>504.05</v>
      </c>
      <c r="B42" s="33">
        <f t="shared" si="0"/>
        <v>6.2226754694999507</v>
      </c>
      <c r="C42" s="27">
        <v>112</v>
      </c>
      <c r="D42" s="10">
        <f t="shared" si="1"/>
        <v>4.7184988712950942</v>
      </c>
      <c r="M42" s="17">
        <v>18</v>
      </c>
      <c r="N42" s="17">
        <v>4.5325647606381487</v>
      </c>
      <c r="O42" s="17">
        <v>-5.5227946159941865E-2</v>
      </c>
      <c r="P42" s="17">
        <v>-0.12215234215506307</v>
      </c>
      <c r="R42" s="17">
        <v>11.74496644295302</v>
      </c>
      <c r="S42" s="17">
        <v>1.7404661748405046</v>
      </c>
    </row>
    <row r="43" spans="1:19">
      <c r="A43" s="26">
        <v>571.74</v>
      </c>
      <c r="B43" s="33">
        <f t="shared" si="0"/>
        <v>6.3486843425881521</v>
      </c>
      <c r="C43" s="27">
        <v>37</v>
      </c>
      <c r="D43" s="10">
        <f t="shared" si="1"/>
        <v>3.6109179126442243</v>
      </c>
      <c r="M43" s="17">
        <v>19</v>
      </c>
      <c r="N43" s="17">
        <v>4.5102199944745056</v>
      </c>
      <c r="O43" s="17">
        <v>6.3951204234413694E-4</v>
      </c>
      <c r="P43" s="17">
        <v>1.4144631339806178E-3</v>
      </c>
      <c r="R43" s="17">
        <v>12.416107382550337</v>
      </c>
      <c r="S43" s="17">
        <v>1.791759469228055</v>
      </c>
    </row>
    <row r="44" spans="1:19">
      <c r="A44" s="26">
        <v>582.82000000000005</v>
      </c>
      <c r="B44" s="33">
        <f t="shared" si="0"/>
        <v>6.3678783908221428</v>
      </c>
      <c r="C44" s="27">
        <v>60</v>
      </c>
      <c r="D44" s="10">
        <f t="shared" si="1"/>
        <v>4.0943445622221004</v>
      </c>
      <c r="M44" s="17">
        <v>20</v>
      </c>
      <c r="N44" s="17">
        <v>4.5093954868260635</v>
      </c>
      <c r="O44" s="17">
        <v>-9.5858164957984826E-3</v>
      </c>
      <c r="P44" s="17">
        <v>-2.1201765009319268E-2</v>
      </c>
      <c r="R44" s="17">
        <v>13.087248322147651</v>
      </c>
      <c r="S44" s="17">
        <v>1.8082887711792655</v>
      </c>
    </row>
    <row r="45" spans="1:19">
      <c r="A45" s="26">
        <v>585.59</v>
      </c>
      <c r="B45" s="33">
        <f t="shared" si="0"/>
        <v>6.3726198859985645</v>
      </c>
      <c r="C45" s="27">
        <v>84</v>
      </c>
      <c r="D45" s="10">
        <f t="shared" si="1"/>
        <v>4.4308167988433134</v>
      </c>
      <c r="M45" s="17">
        <v>21</v>
      </c>
      <c r="N45" s="17">
        <v>4.4648460586054952</v>
      </c>
      <c r="O45" s="17">
        <v>-4.6005450808896953E-2</v>
      </c>
      <c r="P45" s="17">
        <v>-0.10175416539900926</v>
      </c>
      <c r="R45" s="17">
        <v>13.758389261744966</v>
      </c>
      <c r="S45" s="17">
        <v>1.8082887711792655</v>
      </c>
    </row>
    <row r="46" spans="1:19">
      <c r="A46" s="26">
        <v>601.21</v>
      </c>
      <c r="B46" s="33">
        <f t="shared" si="0"/>
        <v>6.3989442911403529</v>
      </c>
      <c r="C46" s="27">
        <v>92</v>
      </c>
      <c r="D46" s="10">
        <f t="shared" si="1"/>
        <v>4.5217885770490405</v>
      </c>
      <c r="M46" s="17">
        <v>22</v>
      </c>
      <c r="N46" s="17">
        <v>4.4159829711424781</v>
      </c>
      <c r="O46" s="17">
        <v>-0.12552352999408711</v>
      </c>
      <c r="P46" s="17">
        <v>-0.27763105910084401</v>
      </c>
      <c r="R46" s="17">
        <v>14.429530201342283</v>
      </c>
      <c r="S46" s="17">
        <v>1.8082887711792655</v>
      </c>
    </row>
    <row r="47" spans="1:19">
      <c r="A47" s="26">
        <v>647.96</v>
      </c>
      <c r="B47" s="33">
        <f t="shared" si="0"/>
        <v>6.4738289660519373</v>
      </c>
      <c r="C47" s="27">
        <v>30</v>
      </c>
      <c r="D47" s="10">
        <f t="shared" si="1"/>
        <v>3.4011973816621555</v>
      </c>
      <c r="M47" s="17">
        <v>23</v>
      </c>
      <c r="N47" s="17">
        <v>4.4033816872528586</v>
      </c>
      <c r="O47" s="17">
        <v>-0.26024696086132604</v>
      </c>
      <c r="P47" s="17">
        <v>-0.57561032083075869</v>
      </c>
      <c r="R47" s="17">
        <v>15.100671140939598</v>
      </c>
      <c r="S47" s="17">
        <v>1.824549292051046</v>
      </c>
    </row>
    <row r="48" spans="1:19">
      <c r="A48" s="26">
        <v>684.76</v>
      </c>
      <c r="B48" s="33">
        <f t="shared" si="0"/>
        <v>6.5290684119065778</v>
      </c>
      <c r="C48" s="27">
        <v>62</v>
      </c>
      <c r="D48" s="10">
        <f t="shared" si="1"/>
        <v>4.1271343850450917</v>
      </c>
      <c r="M48" s="17">
        <v>24</v>
      </c>
      <c r="N48" s="17">
        <v>4.4016456367030852</v>
      </c>
      <c r="O48" s="17">
        <v>0.15223125489745559</v>
      </c>
      <c r="P48" s="17">
        <v>0.33670280406726949</v>
      </c>
      <c r="R48" s="17">
        <v>15.771812080536913</v>
      </c>
      <c r="S48" s="17">
        <v>1.8405496333974869</v>
      </c>
    </row>
    <row r="49" spans="1:19">
      <c r="A49" s="24">
        <v>696.24</v>
      </c>
      <c r="B49" s="33">
        <f t="shared" si="0"/>
        <v>6.5456944284812586</v>
      </c>
      <c r="C49" s="25">
        <v>39</v>
      </c>
      <c r="D49" s="10">
        <f t="shared" si="1"/>
        <v>3.6635616461296463</v>
      </c>
      <c r="M49" s="17">
        <v>25</v>
      </c>
      <c r="N49" s="17">
        <v>4.3997205399701098</v>
      </c>
      <c r="O49" s="17">
        <v>0.74777393684334292</v>
      </c>
      <c r="P49" s="17">
        <v>1.6539151668504251</v>
      </c>
      <c r="R49" s="17">
        <v>16.44295302013423</v>
      </c>
      <c r="S49" s="17">
        <v>1.9021075263969205</v>
      </c>
    </row>
    <row r="50" spans="1:19">
      <c r="A50" s="26">
        <v>717.32</v>
      </c>
      <c r="B50" s="33">
        <f t="shared" si="0"/>
        <v>6.5755220450802234</v>
      </c>
      <c r="C50" s="27">
        <v>61</v>
      </c>
      <c r="D50" s="10">
        <f t="shared" si="1"/>
        <v>4.1108738641733114</v>
      </c>
      <c r="M50" s="17">
        <v>26</v>
      </c>
      <c r="N50" s="17">
        <v>4.3986106482468923</v>
      </c>
      <c r="O50" s="17">
        <v>0.34632148011635788</v>
      </c>
      <c r="P50" s="17">
        <v>0.76598865024434482</v>
      </c>
      <c r="R50" s="17">
        <v>17.114093959731544</v>
      </c>
      <c r="S50" s="17">
        <v>1.9169226121820611</v>
      </c>
    </row>
    <row r="51" spans="1:19">
      <c r="A51" s="26">
        <v>720.36</v>
      </c>
      <c r="B51" s="33">
        <f t="shared" si="0"/>
        <v>6.5797510870517524</v>
      </c>
      <c r="C51" s="27">
        <v>16.5</v>
      </c>
      <c r="D51" s="10">
        <f t="shared" si="1"/>
        <v>2.8033603809065348</v>
      </c>
      <c r="M51" s="17">
        <v>27</v>
      </c>
      <c r="N51" s="17">
        <v>4.3963092574120779</v>
      </c>
      <c r="O51" s="17">
        <v>0.1680389340557582</v>
      </c>
      <c r="P51" s="17">
        <v>0.37166599150194907</v>
      </c>
      <c r="R51" s="17">
        <v>17.785234899328859</v>
      </c>
      <c r="S51" s="17">
        <v>2.0014800002101243</v>
      </c>
    </row>
    <row r="52" spans="1:19">
      <c r="A52" s="26">
        <v>735.3</v>
      </c>
      <c r="B52" s="33">
        <f t="shared" si="0"/>
        <v>6.6002785792021763</v>
      </c>
      <c r="C52" s="27">
        <v>101</v>
      </c>
      <c r="D52" s="10">
        <f t="shared" si="1"/>
        <v>4.6151205168412597</v>
      </c>
      <c r="M52" s="17">
        <v>28</v>
      </c>
      <c r="N52" s="17">
        <v>4.391419327042696</v>
      </c>
      <c r="O52" s="17">
        <v>-8.7354233838525808E-2</v>
      </c>
      <c r="P52" s="17">
        <v>-0.19320878291643906</v>
      </c>
      <c r="R52" s="17">
        <v>18.456375838926174</v>
      </c>
      <c r="S52" s="17">
        <v>2.0149030205422647</v>
      </c>
    </row>
    <row r="53" spans="1:19">
      <c r="A53" s="26">
        <v>762.51</v>
      </c>
      <c r="B53" s="33">
        <f t="shared" si="0"/>
        <v>6.6366156231496678</v>
      </c>
      <c r="C53" s="27">
        <v>56</v>
      </c>
      <c r="D53" s="10">
        <f t="shared" si="1"/>
        <v>4.0253516907351496</v>
      </c>
      <c r="M53" s="17">
        <v>29</v>
      </c>
      <c r="N53" s="17">
        <v>4.3904981522330528</v>
      </c>
      <c r="O53" s="17">
        <v>-0.18580553284208712</v>
      </c>
      <c r="P53" s="17">
        <v>-0.41096188795977351</v>
      </c>
      <c r="R53" s="17">
        <v>19.127516778523489</v>
      </c>
      <c r="S53" s="17">
        <v>2.0412203288596382</v>
      </c>
    </row>
    <row r="54" spans="1:19">
      <c r="A54" s="26">
        <v>782.87</v>
      </c>
      <c r="B54" s="33">
        <f t="shared" si="0"/>
        <v>6.6629666541095505</v>
      </c>
      <c r="C54" s="27">
        <v>42</v>
      </c>
      <c r="D54" s="10">
        <f t="shared" si="1"/>
        <v>3.7376696182833684</v>
      </c>
      <c r="M54" s="17">
        <v>30</v>
      </c>
      <c r="N54" s="17">
        <v>4.3713686840764989</v>
      </c>
      <c r="O54" s="17">
        <v>0.28259166608102415</v>
      </c>
      <c r="P54" s="17">
        <v>0.62503200436477946</v>
      </c>
      <c r="R54" s="17">
        <v>19.798657718120808</v>
      </c>
      <c r="S54" s="17">
        <v>2.1041341542702074</v>
      </c>
    </row>
    <row r="55" spans="1:19">
      <c r="A55" s="26">
        <v>783.94</v>
      </c>
      <c r="B55" s="33">
        <f t="shared" si="0"/>
        <v>6.6643324868095464</v>
      </c>
      <c r="C55" s="27">
        <v>31</v>
      </c>
      <c r="D55" s="10">
        <f t="shared" si="1"/>
        <v>3.4339872044851463</v>
      </c>
      <c r="M55" s="17">
        <v>31</v>
      </c>
      <c r="N55" s="17">
        <v>4.3684475702341032</v>
      </c>
      <c r="O55" s="17">
        <v>0.35005130106099092</v>
      </c>
      <c r="P55" s="17">
        <v>0.77423821221223854</v>
      </c>
      <c r="R55" s="17">
        <v>20.469798657718123</v>
      </c>
      <c r="S55" s="17">
        <v>2.1916535322867641</v>
      </c>
    </row>
    <row r="56" spans="1:19">
      <c r="A56" s="26">
        <v>792.94</v>
      </c>
      <c r="B56" s="33">
        <f t="shared" si="0"/>
        <v>6.6757475567294557</v>
      </c>
      <c r="C56" s="27">
        <v>29</v>
      </c>
      <c r="D56" s="10">
        <f t="shared" si="1"/>
        <v>3.3672958299864741</v>
      </c>
      <c r="M56" s="17">
        <v>32</v>
      </c>
      <c r="N56" s="17">
        <v>4.3652738282153738</v>
      </c>
      <c r="O56" s="17">
        <v>-0.190886558319737</v>
      </c>
      <c r="P56" s="17">
        <v>-0.42220002382756466</v>
      </c>
      <c r="R56" s="17">
        <v>21.140939597315437</v>
      </c>
      <c r="S56" s="17">
        <v>2.2332350148592526</v>
      </c>
    </row>
    <row r="57" spans="1:19">
      <c r="A57" s="26">
        <v>823.83</v>
      </c>
      <c r="B57" s="33">
        <f t="shared" si="0"/>
        <v>6.7139641979448843</v>
      </c>
      <c r="C57" s="27">
        <v>111</v>
      </c>
      <c r="D57" s="10">
        <f t="shared" si="1"/>
        <v>4.7095302013123339</v>
      </c>
      <c r="M57" s="17">
        <v>33</v>
      </c>
      <c r="N57" s="17">
        <v>4.3533464319964734</v>
      </c>
      <c r="O57" s="17">
        <v>-4.9281338792303231E-2</v>
      </c>
      <c r="P57" s="17">
        <v>-0.1089997252583572</v>
      </c>
      <c r="R57" s="17">
        <v>21.812080536912752</v>
      </c>
      <c r="S57" s="17">
        <v>2.3025850929940459</v>
      </c>
    </row>
    <row r="58" spans="1:19">
      <c r="A58" s="26">
        <v>826.94</v>
      </c>
      <c r="B58" s="33">
        <f t="shared" si="0"/>
        <v>6.7177321410011439</v>
      </c>
      <c r="C58" s="27">
        <v>73</v>
      </c>
      <c r="D58" s="10">
        <f t="shared" si="1"/>
        <v>4.290459441148391</v>
      </c>
      <c r="M58" s="17">
        <v>34</v>
      </c>
      <c r="N58" s="17">
        <v>4.276974766370949</v>
      </c>
      <c r="O58" s="17">
        <v>0.45041305234139184</v>
      </c>
      <c r="P58" s="17">
        <v>0.9962168269190248</v>
      </c>
      <c r="R58" s="17">
        <v>22.483221476510067</v>
      </c>
      <c r="S58" s="17">
        <v>2.3702437414678603</v>
      </c>
    </row>
    <row r="59" spans="1:19">
      <c r="A59" s="26">
        <v>834.35</v>
      </c>
      <c r="B59" s="33">
        <f t="shared" si="0"/>
        <v>6.7266529785929121</v>
      </c>
      <c r="C59" s="27">
        <v>81</v>
      </c>
      <c r="D59" s="10">
        <f t="shared" si="1"/>
        <v>4.3944491546724391</v>
      </c>
      <c r="M59" s="17">
        <v>35</v>
      </c>
      <c r="N59" s="17">
        <v>4.2694451516421008</v>
      </c>
      <c r="O59" s="17">
        <v>-1.0913913212941551</v>
      </c>
      <c r="P59" s="17">
        <v>-2.4139229388994958</v>
      </c>
      <c r="R59" s="17">
        <v>23.154362416107382</v>
      </c>
      <c r="S59" s="17">
        <v>2.3978952727983707</v>
      </c>
    </row>
    <row r="60" spans="1:19">
      <c r="A60" s="26">
        <v>916.23</v>
      </c>
      <c r="B60" s="33">
        <f t="shared" si="0"/>
        <v>6.8202674248589412</v>
      </c>
      <c r="C60" s="27">
        <v>22.7</v>
      </c>
      <c r="D60" s="10">
        <f t="shared" si="1"/>
        <v>3.122364924487357</v>
      </c>
      <c r="M60" s="17">
        <v>36</v>
      </c>
      <c r="N60" s="17">
        <v>4.2435720245638073</v>
      </c>
      <c r="O60" s="17">
        <v>0.25623764576645769</v>
      </c>
      <c r="P60" s="17">
        <v>0.56674257789754345</v>
      </c>
      <c r="R60" s="17">
        <v>23.825503355704697</v>
      </c>
      <c r="S60" s="17">
        <v>2.3978952727983707</v>
      </c>
    </row>
    <row r="61" spans="1:19">
      <c r="A61" s="26">
        <v>943.74</v>
      </c>
      <c r="B61" s="33">
        <f t="shared" si="0"/>
        <v>6.8498507044806063</v>
      </c>
      <c r="C61" s="27">
        <v>25</v>
      </c>
      <c r="D61" s="10">
        <f t="shared" si="1"/>
        <v>3.2188758248682006</v>
      </c>
      <c r="M61" s="17">
        <v>37</v>
      </c>
      <c r="N61" s="17">
        <v>4.2220902033110566</v>
      </c>
      <c r="O61" s="17">
        <v>0.17235895136138257</v>
      </c>
      <c r="P61" s="17">
        <v>0.38122094092020531</v>
      </c>
      <c r="R61" s="17">
        <v>24.496644295302016</v>
      </c>
      <c r="S61" s="17">
        <v>2.4069451083182885</v>
      </c>
    </row>
    <row r="62" spans="1:19">
      <c r="A62" s="26">
        <v>947.04</v>
      </c>
      <c r="B62" s="33">
        <f t="shared" si="0"/>
        <v>6.8533413309424152</v>
      </c>
      <c r="C62" s="27">
        <v>55</v>
      </c>
      <c r="D62" s="10">
        <f t="shared" si="1"/>
        <v>4.0073331852324712</v>
      </c>
      <c r="M62" s="17">
        <v>38</v>
      </c>
      <c r="N62" s="17">
        <v>4.2190451169632475</v>
      </c>
      <c r="O62" s="17">
        <v>-0.45784500126968508</v>
      </c>
      <c r="P62" s="17">
        <v>-1.012654699979499</v>
      </c>
      <c r="R62" s="17">
        <v>25.167785234899331</v>
      </c>
      <c r="S62" s="17">
        <v>2.5176964726109912</v>
      </c>
    </row>
    <row r="63" spans="1:19">
      <c r="A63" s="26">
        <v>961.11</v>
      </c>
      <c r="B63" s="33">
        <f t="shared" si="0"/>
        <v>6.8680888665196731</v>
      </c>
      <c r="C63" s="27">
        <v>75</v>
      </c>
      <c r="D63" s="10">
        <f t="shared" si="1"/>
        <v>4.3174881135363101</v>
      </c>
      <c r="M63" s="17">
        <v>39</v>
      </c>
      <c r="N63" s="17">
        <v>4.211136643017154</v>
      </c>
      <c r="O63" s="17">
        <v>0.57635509976489185</v>
      </c>
      <c r="P63" s="17">
        <v>1.2747735565868576</v>
      </c>
      <c r="R63" s="17">
        <v>25.838926174496645</v>
      </c>
      <c r="S63" s="17">
        <v>2.5649493574615367</v>
      </c>
    </row>
    <row r="64" spans="1:19">
      <c r="A64" s="26">
        <v>1003.14</v>
      </c>
      <c r="B64" s="33">
        <f t="shared" si="0"/>
        <v>6.9108903594776097</v>
      </c>
      <c r="C64" s="27">
        <v>46</v>
      </c>
      <c r="D64" s="10">
        <f t="shared" si="1"/>
        <v>3.8286413964890951</v>
      </c>
      <c r="M64" s="17">
        <v>40</v>
      </c>
      <c r="N64" s="17">
        <v>4.1710830142067774</v>
      </c>
      <c r="O64" s="17">
        <v>0.68872939015489454</v>
      </c>
      <c r="P64" s="17">
        <v>1.523321324946717</v>
      </c>
      <c r="R64" s="17">
        <v>26.51006711409396</v>
      </c>
      <c r="S64" s="17">
        <v>2.5877640352277083</v>
      </c>
    </row>
    <row r="65" spans="1:19">
      <c r="A65" s="26">
        <v>1066.5999999999999</v>
      </c>
      <c r="B65" s="33">
        <f t="shared" si="0"/>
        <v>6.972231298166502</v>
      </c>
      <c r="C65" s="27">
        <v>67</v>
      </c>
      <c r="D65" s="10">
        <f t="shared" si="1"/>
        <v>4.2046926193909657</v>
      </c>
      <c r="M65" s="17">
        <v>41</v>
      </c>
      <c r="N65" s="17">
        <v>4.1681022734164106</v>
      </c>
      <c r="O65" s="17">
        <v>0.55039659787868356</v>
      </c>
      <c r="P65" s="17">
        <v>1.2173589318413716</v>
      </c>
      <c r="R65" s="17">
        <v>27.181208053691275</v>
      </c>
      <c r="S65" s="17">
        <v>2.6100697927420065</v>
      </c>
    </row>
    <row r="66" spans="1:19">
      <c r="A66" s="26">
        <v>1093.47</v>
      </c>
      <c r="B66" s="33">
        <f t="shared" si="0"/>
        <v>6.9971114048982308</v>
      </c>
      <c r="C66" s="27">
        <v>36</v>
      </c>
      <c r="D66" s="10">
        <f t="shared" si="1"/>
        <v>3.5835189384561099</v>
      </c>
      <c r="M66" s="17">
        <v>42</v>
      </c>
      <c r="N66" s="17">
        <v>4.0916420193250556</v>
      </c>
      <c r="O66" s="17">
        <v>-0.48072410668083121</v>
      </c>
      <c r="P66" s="17">
        <v>-1.063258361833779</v>
      </c>
      <c r="R66" s="17">
        <v>27.85234899328859</v>
      </c>
      <c r="S66" s="17">
        <v>2.6390573296152584</v>
      </c>
    </row>
    <row r="67" spans="1:19">
      <c r="A67" s="26">
        <v>1139.46</v>
      </c>
      <c r="B67" s="33">
        <f t="shared" ref="B67:B130" si="2">LN(A67)</f>
        <v>7.0383097449542085</v>
      </c>
      <c r="C67" s="27">
        <v>79</v>
      </c>
      <c r="D67" s="10">
        <f t="shared" ref="D67:D130" si="3">LN(C67)</f>
        <v>4.3694478524670215</v>
      </c>
      <c r="M67" s="17">
        <v>43</v>
      </c>
      <c r="N67" s="17">
        <v>4.0799953648550531</v>
      </c>
      <c r="O67" s="17">
        <v>1.4349197367047317E-2</v>
      </c>
      <c r="P67" s="17">
        <v>3.1737339305611054E-2</v>
      </c>
      <c r="R67" s="17">
        <v>28.523489932885909</v>
      </c>
      <c r="S67" s="17">
        <v>2.6390573296152584</v>
      </c>
    </row>
    <row r="68" spans="1:19">
      <c r="A68" s="26">
        <v>1181.6199999999999</v>
      </c>
      <c r="B68" s="33">
        <f t="shared" si="2"/>
        <v>7.0746416572756834</v>
      </c>
      <c r="C68" s="27">
        <v>30</v>
      </c>
      <c r="D68" s="10">
        <f t="shared" si="3"/>
        <v>3.4011973816621555</v>
      </c>
      <c r="M68" s="17">
        <v>44</v>
      </c>
      <c r="N68" s="17">
        <v>4.0771182982082594</v>
      </c>
      <c r="O68" s="17">
        <v>0.35369850063505393</v>
      </c>
      <c r="P68" s="17">
        <v>0.7823050334731364</v>
      </c>
      <c r="R68" s="17">
        <v>29.194630872483224</v>
      </c>
      <c r="S68" s="17">
        <v>2.6946271807700692</v>
      </c>
    </row>
    <row r="69" spans="1:19">
      <c r="A69" s="26">
        <v>1221.99</v>
      </c>
      <c r="B69" s="33">
        <f t="shared" si="2"/>
        <v>7.1082359563920017</v>
      </c>
      <c r="C69" s="27">
        <v>51</v>
      </c>
      <c r="D69" s="10">
        <f t="shared" si="3"/>
        <v>3.9318256327243257</v>
      </c>
      <c r="M69" s="17">
        <v>45</v>
      </c>
      <c r="N69" s="17">
        <v>4.0611450523834511</v>
      </c>
      <c r="O69" s="17">
        <v>0.46064352466558933</v>
      </c>
      <c r="P69" s="17">
        <v>1.018844432011095</v>
      </c>
      <c r="R69" s="17">
        <v>29.865771812080538</v>
      </c>
      <c r="S69" s="17">
        <v>2.6946271807700692</v>
      </c>
    </row>
    <row r="70" spans="1:19">
      <c r="A70" s="26">
        <v>1251.93</v>
      </c>
      <c r="B70" s="33">
        <f t="shared" si="2"/>
        <v>7.1324416395538606</v>
      </c>
      <c r="C70" s="27">
        <v>78</v>
      </c>
      <c r="D70" s="10">
        <f t="shared" si="3"/>
        <v>4.3567088266895917</v>
      </c>
      <c r="M70" s="17">
        <v>46</v>
      </c>
      <c r="N70" s="17">
        <v>4.0157061786679424</v>
      </c>
      <c r="O70" s="17">
        <v>-0.61450879700578698</v>
      </c>
      <c r="P70" s="17">
        <v>-1.3591613313259974</v>
      </c>
      <c r="R70" s="17">
        <v>30.536912751677853</v>
      </c>
      <c r="S70" s="17">
        <v>2.7080502011022101</v>
      </c>
    </row>
    <row r="71" spans="1:19">
      <c r="A71" s="26">
        <v>1273.28</v>
      </c>
      <c r="B71" s="33">
        <f t="shared" si="2"/>
        <v>7.1493515272385642</v>
      </c>
      <c r="C71" s="27">
        <v>56</v>
      </c>
      <c r="D71" s="10">
        <f t="shared" si="3"/>
        <v>4.0253516907351496</v>
      </c>
      <c r="M71" s="17">
        <v>47</v>
      </c>
      <c r="N71" s="17">
        <v>3.9821877290349947</v>
      </c>
      <c r="O71" s="17">
        <v>0.14494665601009693</v>
      </c>
      <c r="P71" s="17">
        <v>0.32059083761510326</v>
      </c>
      <c r="R71" s="17">
        <v>31.208053691275168</v>
      </c>
      <c r="S71" s="17">
        <v>2.7725887222397811</v>
      </c>
    </row>
    <row r="72" spans="1:19">
      <c r="A72" s="26">
        <v>1364.17</v>
      </c>
      <c r="B72" s="33">
        <f t="shared" si="2"/>
        <v>7.218301464068392</v>
      </c>
      <c r="C72" s="27">
        <v>49</v>
      </c>
      <c r="D72" s="10">
        <f t="shared" si="3"/>
        <v>3.8918202981106265</v>
      </c>
      <c r="M72" s="17">
        <v>48</v>
      </c>
      <c r="N72" s="17">
        <v>3.9720993168408998</v>
      </c>
      <c r="O72" s="17">
        <v>-0.30853767071125349</v>
      </c>
      <c r="P72" s="17">
        <v>-0.68241898786711808</v>
      </c>
      <c r="R72" s="17">
        <v>31.879194630872483</v>
      </c>
      <c r="S72" s="17">
        <v>2.8033603809065348</v>
      </c>
    </row>
    <row r="73" spans="1:19">
      <c r="A73" s="26">
        <v>1441.58</v>
      </c>
      <c r="B73" s="33">
        <f t="shared" si="2"/>
        <v>7.2734950132839185</v>
      </c>
      <c r="C73" s="27">
        <v>47</v>
      </c>
      <c r="D73" s="10">
        <f t="shared" si="3"/>
        <v>3.8501476017100584</v>
      </c>
      <c r="M73" s="17">
        <v>49</v>
      </c>
      <c r="N73" s="17">
        <v>3.9540003759631408</v>
      </c>
      <c r="O73" s="17">
        <v>0.15687348821017055</v>
      </c>
      <c r="P73" s="17">
        <v>0.34697042601243777</v>
      </c>
      <c r="R73" s="17">
        <v>32.550335570469805</v>
      </c>
      <c r="S73" s="17">
        <v>2.8332133440562162</v>
      </c>
    </row>
    <row r="74" spans="1:19">
      <c r="A74" s="26">
        <v>1453.33</v>
      </c>
      <c r="B74" s="33">
        <f t="shared" si="2"/>
        <v>7.2816127540943585</v>
      </c>
      <c r="C74" s="27">
        <v>14.8</v>
      </c>
      <c r="D74" s="10">
        <f t="shared" si="3"/>
        <v>2.6946271807700692</v>
      </c>
      <c r="M74" s="17">
        <v>50</v>
      </c>
      <c r="N74" s="17">
        <v>3.9514342580717461</v>
      </c>
      <c r="O74" s="17">
        <v>-1.1480738771652113</v>
      </c>
      <c r="P74" s="17">
        <v>-2.5392925649749047</v>
      </c>
      <c r="R74" s="17">
        <v>33.22147651006712</v>
      </c>
      <c r="S74" s="17">
        <v>2.8959119382717802</v>
      </c>
    </row>
    <row r="75" spans="1:19">
      <c r="A75" s="26">
        <v>1474.07</v>
      </c>
      <c r="B75" s="33">
        <f t="shared" si="2"/>
        <v>7.2957825614452849</v>
      </c>
      <c r="C75" s="27">
        <v>40</v>
      </c>
      <c r="D75" s="10">
        <f t="shared" si="3"/>
        <v>3.6888794541139363</v>
      </c>
      <c r="M75" s="17">
        <v>51</v>
      </c>
      <c r="N75" s="17">
        <v>3.9389784902578313</v>
      </c>
      <c r="O75" s="17">
        <v>0.67614202658342837</v>
      </c>
      <c r="P75" s="17">
        <v>1.4954807831789851</v>
      </c>
      <c r="R75" s="17">
        <v>33.892617449664435</v>
      </c>
      <c r="S75" s="17">
        <v>2.917770732084279</v>
      </c>
    </row>
    <row r="76" spans="1:19">
      <c r="A76" s="26">
        <v>1548.13</v>
      </c>
      <c r="B76" s="33">
        <f t="shared" si="2"/>
        <v>7.3448030299517715</v>
      </c>
      <c r="C76" s="27">
        <v>20</v>
      </c>
      <c r="D76" s="10">
        <f t="shared" si="3"/>
        <v>2.9957322735539909</v>
      </c>
      <c r="M76" s="17">
        <v>52</v>
      </c>
      <c r="N76" s="17">
        <v>3.9169297285709526</v>
      </c>
      <c r="O76" s="17">
        <v>0.10842196216419708</v>
      </c>
      <c r="P76" s="17">
        <v>0.23980606812806823</v>
      </c>
      <c r="R76" s="17">
        <v>34.56375838926175</v>
      </c>
      <c r="S76" s="17">
        <v>2.9444389791664403</v>
      </c>
    </row>
    <row r="77" spans="1:19">
      <c r="A77" s="26">
        <v>1563.41</v>
      </c>
      <c r="B77" s="33">
        <f t="shared" si="2"/>
        <v>7.354624612081496</v>
      </c>
      <c r="C77" s="27">
        <v>21.2</v>
      </c>
      <c r="D77" s="10">
        <f t="shared" si="3"/>
        <v>3.0540011816779669</v>
      </c>
      <c r="M77" s="17">
        <v>53</v>
      </c>
      <c r="N77" s="17">
        <v>3.9009403266075564</v>
      </c>
      <c r="O77" s="17">
        <v>-0.163270708324188</v>
      </c>
      <c r="P77" s="17">
        <v>-0.36111970141633654</v>
      </c>
      <c r="R77" s="17">
        <v>35.234899328859065</v>
      </c>
      <c r="S77" s="17">
        <v>2.9444389791664403</v>
      </c>
    </row>
    <row r="78" spans="1:19">
      <c r="A78" s="26">
        <v>1565.39</v>
      </c>
      <c r="B78" s="33">
        <f t="shared" si="2"/>
        <v>7.3558902732067279</v>
      </c>
      <c r="C78" s="27">
        <v>34</v>
      </c>
      <c r="D78" s="10">
        <f t="shared" si="3"/>
        <v>3.5263605246161616</v>
      </c>
      <c r="M78" s="17">
        <v>54</v>
      </c>
      <c r="N78" s="17">
        <v>3.9001115602458825</v>
      </c>
      <c r="O78" s="17">
        <v>-0.46612435576073619</v>
      </c>
      <c r="P78" s="17">
        <v>-1.0309668519412079</v>
      </c>
      <c r="R78" s="17">
        <v>35.90604026845638</v>
      </c>
      <c r="S78" s="17">
        <v>2.9755295662364718</v>
      </c>
    </row>
    <row r="79" spans="1:19">
      <c r="A79" s="26">
        <v>1603.87</v>
      </c>
      <c r="B79" s="33">
        <f t="shared" si="2"/>
        <v>7.380174737760397</v>
      </c>
      <c r="C79" s="27">
        <v>28</v>
      </c>
      <c r="D79" s="10">
        <f t="shared" si="3"/>
        <v>3.3322045101752038</v>
      </c>
      <c r="M79" s="17">
        <v>55</v>
      </c>
      <c r="N79" s="17">
        <v>3.8931850706649787</v>
      </c>
      <c r="O79" s="17">
        <v>-0.52588924067850451</v>
      </c>
      <c r="P79" s="17">
        <v>-1.1631539271257705</v>
      </c>
      <c r="R79" s="17">
        <v>36.577181208053695</v>
      </c>
      <c r="S79" s="17">
        <v>2.9755295662364718</v>
      </c>
    </row>
    <row r="80" spans="1:19">
      <c r="A80" s="26">
        <v>1672.82</v>
      </c>
      <c r="B80" s="33">
        <f t="shared" si="2"/>
        <v>7.4222661040448648</v>
      </c>
      <c r="C80" s="27">
        <v>38</v>
      </c>
      <c r="D80" s="10">
        <f t="shared" si="3"/>
        <v>3.6375861597263857</v>
      </c>
      <c r="M80" s="17">
        <v>56</v>
      </c>
      <c r="N80" s="17">
        <v>3.8699957981460145</v>
      </c>
      <c r="O80" s="17">
        <v>0.83953440316631944</v>
      </c>
      <c r="P80" s="17">
        <v>1.856869588623262</v>
      </c>
      <c r="R80" s="17">
        <v>37.24832214765101</v>
      </c>
      <c r="S80" s="17">
        <v>2.9957322735539909</v>
      </c>
    </row>
    <row r="81" spans="1:19">
      <c r="A81" s="24">
        <v>1785.24</v>
      </c>
      <c r="B81" s="33">
        <f t="shared" si="2"/>
        <v>7.4873081389571521</v>
      </c>
      <c r="C81" s="25">
        <v>17</v>
      </c>
      <c r="D81" s="10">
        <f t="shared" si="3"/>
        <v>2.8332133440562162</v>
      </c>
      <c r="M81" s="17">
        <v>57</v>
      </c>
      <c r="N81" s="17">
        <v>3.8677094680136781</v>
      </c>
      <c r="O81" s="17">
        <v>0.42274997313471285</v>
      </c>
      <c r="P81" s="17">
        <v>0.93503204364769232</v>
      </c>
      <c r="R81" s="17">
        <v>37.919463087248324</v>
      </c>
      <c r="S81" s="17">
        <v>3.044522437723423</v>
      </c>
    </row>
    <row r="82" spans="1:19">
      <c r="A82" s="26">
        <v>1897.39</v>
      </c>
      <c r="B82" s="33">
        <f t="shared" si="2"/>
        <v>7.5482345365749079</v>
      </c>
      <c r="C82" s="27">
        <v>12.4</v>
      </c>
      <c r="D82" s="10">
        <f t="shared" si="3"/>
        <v>2.5176964726109912</v>
      </c>
      <c r="M82" s="17">
        <v>58</v>
      </c>
      <c r="N82" s="17">
        <v>3.8622964404049247</v>
      </c>
      <c r="O82" s="17">
        <v>0.53215271426751443</v>
      </c>
      <c r="P82" s="17">
        <v>1.177007383973653</v>
      </c>
      <c r="R82" s="17">
        <v>38.590604026845639</v>
      </c>
      <c r="S82" s="17">
        <v>3.0540011816779669</v>
      </c>
    </row>
    <row r="83" spans="1:19">
      <c r="A83" s="26">
        <v>1986.21</v>
      </c>
      <c r="B83" s="33">
        <f t="shared" si="2"/>
        <v>7.593983579196288</v>
      </c>
      <c r="C83" s="27">
        <v>19</v>
      </c>
      <c r="D83" s="10">
        <f t="shared" si="3"/>
        <v>2.9444389791664403</v>
      </c>
      <c r="M83" s="17">
        <v>59</v>
      </c>
      <c r="N83" s="17">
        <v>3.8054926283185182</v>
      </c>
      <c r="O83" s="17">
        <v>-0.68312770383116117</v>
      </c>
      <c r="P83" s="17">
        <v>-1.5109315992364694</v>
      </c>
      <c r="R83" s="17">
        <v>39.261744966442961</v>
      </c>
      <c r="S83" s="17">
        <v>3.1000922888782338</v>
      </c>
    </row>
    <row r="84" spans="1:19">
      <c r="A84" s="26">
        <v>2006.81</v>
      </c>
      <c r="B84" s="33">
        <f t="shared" si="2"/>
        <v>7.6043016756552868</v>
      </c>
      <c r="C84" s="27">
        <v>30.5</v>
      </c>
      <c r="D84" s="10">
        <f t="shared" si="3"/>
        <v>3.417726683613366</v>
      </c>
      <c r="M84" s="17">
        <v>60</v>
      </c>
      <c r="N84" s="17">
        <v>3.7875419473760346</v>
      </c>
      <c r="O84" s="17">
        <v>-0.56866612250783399</v>
      </c>
      <c r="P84" s="17">
        <v>-1.2577671921277014</v>
      </c>
      <c r="R84" s="17">
        <v>39.932885906040276</v>
      </c>
      <c r="S84" s="17">
        <v>3.1112906141882632</v>
      </c>
    </row>
    <row r="85" spans="1:19">
      <c r="A85" s="26">
        <v>2125.2199999999998</v>
      </c>
      <c r="B85" s="33">
        <f t="shared" si="2"/>
        <v>7.6616306054114824</v>
      </c>
      <c r="C85" s="27">
        <v>25</v>
      </c>
      <c r="D85" s="10">
        <f t="shared" si="3"/>
        <v>3.2188758248682006</v>
      </c>
      <c r="M85" s="17">
        <v>61</v>
      </c>
      <c r="N85" s="17">
        <v>3.7854238887055072</v>
      </c>
      <c r="O85" s="17">
        <v>0.22190929652696401</v>
      </c>
      <c r="P85" s="17">
        <v>0.49081565043626796</v>
      </c>
      <c r="R85" s="17">
        <v>40.604026845637591</v>
      </c>
      <c r="S85" s="17">
        <v>3.122364924487357</v>
      </c>
    </row>
    <row r="86" spans="1:19">
      <c r="A86" s="26">
        <v>2243.4899999999998</v>
      </c>
      <c r="B86" s="33">
        <f t="shared" si="2"/>
        <v>7.7157879680849542</v>
      </c>
      <c r="C86" s="27">
        <v>18.5</v>
      </c>
      <c r="D86" s="10">
        <f t="shared" si="3"/>
        <v>2.917770732084279</v>
      </c>
      <c r="M86" s="17">
        <v>62</v>
      </c>
      <c r="N86" s="17">
        <v>3.7764753100076467</v>
      </c>
      <c r="O86" s="17">
        <v>0.54101280352866343</v>
      </c>
      <c r="P86" s="17">
        <v>1.1966039963810373</v>
      </c>
      <c r="R86" s="17">
        <v>41.275167785234906</v>
      </c>
      <c r="S86" s="17">
        <v>3.1354942159291497</v>
      </c>
    </row>
    <row r="87" spans="1:19">
      <c r="A87" s="26">
        <v>2333.17</v>
      </c>
      <c r="B87" s="33">
        <f t="shared" si="2"/>
        <v>7.7549831369192264</v>
      </c>
      <c r="C87" s="27">
        <v>18.100000000000001</v>
      </c>
      <c r="D87" s="10">
        <f t="shared" si="3"/>
        <v>2.8959119382717802</v>
      </c>
      <c r="M87" s="17">
        <v>63</v>
      </c>
      <c r="N87" s="17">
        <v>3.7505040196782549</v>
      </c>
      <c r="O87" s="17">
        <v>7.8137376810840209E-2</v>
      </c>
      <c r="P87" s="17">
        <v>0.17282307691934076</v>
      </c>
      <c r="R87" s="17">
        <v>41.946308724832221</v>
      </c>
      <c r="S87" s="17">
        <v>3.1780538303479458</v>
      </c>
    </row>
    <row r="88" spans="1:19">
      <c r="A88" s="26">
        <v>2440.25</v>
      </c>
      <c r="B88" s="33">
        <f t="shared" si="2"/>
        <v>7.7998557720550741</v>
      </c>
      <c r="C88" s="27">
        <v>43</v>
      </c>
      <c r="D88" s="10">
        <f t="shared" si="3"/>
        <v>3.7612001156935624</v>
      </c>
      <c r="M88" s="17">
        <v>64</v>
      </c>
      <c r="N88" s="17">
        <v>3.7132832776510485</v>
      </c>
      <c r="O88" s="17">
        <v>0.49140934173991724</v>
      </c>
      <c r="P88" s="17">
        <v>1.0868918043153222</v>
      </c>
      <c r="R88" s="17">
        <v>42.617449664429536</v>
      </c>
      <c r="S88" s="17">
        <v>3.2188758248682006</v>
      </c>
    </row>
    <row r="89" spans="1:19">
      <c r="A89" s="26">
        <v>2638.18</v>
      </c>
      <c r="B89" s="33">
        <f t="shared" si="2"/>
        <v>7.8778445644596946</v>
      </c>
      <c r="C89" s="27">
        <v>21</v>
      </c>
      <c r="D89" s="10">
        <f t="shared" si="3"/>
        <v>3.044522437723423</v>
      </c>
      <c r="M89" s="17">
        <v>65</v>
      </c>
      <c r="N89" s="17">
        <v>3.6981864099789092</v>
      </c>
      <c r="O89" s="17">
        <v>-0.11466747152279932</v>
      </c>
      <c r="P89" s="17">
        <v>-0.25361979196084011</v>
      </c>
      <c r="R89" s="17">
        <v>43.288590604026851</v>
      </c>
      <c r="S89" s="17">
        <v>3.2188758248682006</v>
      </c>
    </row>
    <row r="90" spans="1:19">
      <c r="A90" s="26">
        <v>2696.47</v>
      </c>
      <c r="B90" s="33">
        <f t="shared" si="2"/>
        <v>7.8996987891822936</v>
      </c>
      <c r="C90" s="27">
        <v>13.3</v>
      </c>
      <c r="D90" s="10">
        <f t="shared" si="3"/>
        <v>2.5877640352277083</v>
      </c>
      <c r="M90" s="17">
        <v>66</v>
      </c>
      <c r="N90" s="17">
        <v>3.6731878882746702</v>
      </c>
      <c r="O90" s="17">
        <v>0.69625996419235126</v>
      </c>
      <c r="P90" s="17">
        <v>1.5399773355429369</v>
      </c>
      <c r="R90" s="17">
        <v>43.959731543624166</v>
      </c>
      <c r="S90" s="17">
        <v>3.2958368660043291</v>
      </c>
    </row>
    <row r="91" spans="1:19">
      <c r="A91" s="26">
        <v>2708.65</v>
      </c>
      <c r="B91" s="33">
        <f t="shared" si="2"/>
        <v>7.9042056347717811</v>
      </c>
      <c r="C91" s="27">
        <v>47</v>
      </c>
      <c r="D91" s="10">
        <f t="shared" si="3"/>
        <v>3.8501476017100584</v>
      </c>
      <c r="M91" s="17">
        <v>67</v>
      </c>
      <c r="N91" s="17">
        <v>3.6511422403798557</v>
      </c>
      <c r="O91" s="17">
        <v>-0.24994485871770022</v>
      </c>
      <c r="P91" s="17">
        <v>-0.55282428597948707</v>
      </c>
      <c r="R91" s="17">
        <v>44.630872483221481</v>
      </c>
      <c r="S91" s="17">
        <v>3.3322045101752038</v>
      </c>
    </row>
    <row r="92" spans="1:19">
      <c r="A92" s="26">
        <v>2713.62</v>
      </c>
      <c r="B92" s="33">
        <f t="shared" si="2"/>
        <v>7.9060388158534423</v>
      </c>
      <c r="C92" s="27">
        <v>36</v>
      </c>
      <c r="D92" s="10">
        <f t="shared" si="3"/>
        <v>3.5835189384561099</v>
      </c>
      <c r="M92" s="17">
        <v>68</v>
      </c>
      <c r="N92" s="17">
        <v>3.6307577342454609</v>
      </c>
      <c r="O92" s="17">
        <v>0.30106789847886484</v>
      </c>
      <c r="P92" s="17">
        <v>0.66589745779050347</v>
      </c>
      <c r="R92" s="17">
        <v>45.302013422818796</v>
      </c>
      <c r="S92" s="17">
        <v>3.3672958299864741</v>
      </c>
    </row>
    <row r="93" spans="1:19">
      <c r="A93" s="26">
        <v>2743.3</v>
      </c>
      <c r="B93" s="33">
        <f t="shared" si="2"/>
        <v>7.916916854260899</v>
      </c>
      <c r="C93" s="27">
        <v>30</v>
      </c>
      <c r="D93" s="10">
        <f t="shared" si="3"/>
        <v>3.4011973816621555</v>
      </c>
      <c r="M93" s="17">
        <v>69</v>
      </c>
      <c r="N93" s="17">
        <v>3.6160700964652612</v>
      </c>
      <c r="O93" s="17">
        <v>0.74063873022433047</v>
      </c>
      <c r="P93" s="17">
        <v>1.638133623974495</v>
      </c>
      <c r="R93" s="17">
        <v>45.973154362416111</v>
      </c>
      <c r="S93" s="17">
        <v>3.3672958299864741</v>
      </c>
    </row>
    <row r="94" spans="1:19">
      <c r="A94" s="26">
        <v>2817.67</v>
      </c>
      <c r="B94" s="33">
        <f t="shared" si="2"/>
        <v>7.9436655812720662</v>
      </c>
      <c r="C94" s="27">
        <v>23</v>
      </c>
      <c r="D94" s="10">
        <f t="shared" si="3"/>
        <v>3.1354942159291497</v>
      </c>
      <c r="M94" s="17">
        <v>70</v>
      </c>
      <c r="N94" s="17">
        <v>3.6058094356297055</v>
      </c>
      <c r="O94" s="17">
        <v>0.41954225510544418</v>
      </c>
      <c r="P94" s="17">
        <v>0.92793726106944041</v>
      </c>
      <c r="R94" s="17">
        <v>46.644295302013425</v>
      </c>
      <c r="S94" s="17">
        <v>3.4011973816621555</v>
      </c>
    </row>
    <row r="95" spans="1:19">
      <c r="A95" s="26">
        <v>2868.31</v>
      </c>
      <c r="B95" s="33">
        <f t="shared" si="2"/>
        <v>7.9614782851390968</v>
      </c>
      <c r="C95" s="27">
        <v>29</v>
      </c>
      <c r="D95" s="10">
        <f t="shared" si="3"/>
        <v>3.3672958299864741</v>
      </c>
      <c r="M95" s="17">
        <v>71</v>
      </c>
      <c r="N95" s="17">
        <v>3.5639716700788506</v>
      </c>
      <c r="O95" s="17">
        <v>0.32784862803177584</v>
      </c>
      <c r="P95" s="17">
        <v>0.72513067334473613</v>
      </c>
      <c r="R95" s="17">
        <v>47.31543624161074</v>
      </c>
      <c r="S95" s="17">
        <v>3.4011973816621555</v>
      </c>
    </row>
    <row r="96" spans="1:19">
      <c r="A96" s="26">
        <v>2978.08</v>
      </c>
      <c r="B96" s="33">
        <f t="shared" si="2"/>
        <v>7.9990340765500232</v>
      </c>
      <c r="C96" s="27">
        <v>50</v>
      </c>
      <c r="D96" s="10">
        <f t="shared" si="3"/>
        <v>3.912023005428146</v>
      </c>
      <c r="M96" s="17">
        <v>72</v>
      </c>
      <c r="N96" s="17">
        <v>3.5304810698235105</v>
      </c>
      <c r="O96" s="17">
        <v>0.31966653188654792</v>
      </c>
      <c r="P96" s="17">
        <v>0.70703363593213664</v>
      </c>
      <c r="R96" s="17">
        <v>47.986577181208062</v>
      </c>
      <c r="S96" s="17">
        <v>3.4011973816621555</v>
      </c>
    </row>
    <row r="97" spans="1:19">
      <c r="A97" s="26">
        <v>3051.67</v>
      </c>
      <c r="B97" s="33">
        <f t="shared" si="2"/>
        <v>8.0234442607391951</v>
      </c>
      <c r="C97" s="27">
        <v>13.6</v>
      </c>
      <c r="D97" s="10">
        <f t="shared" si="3"/>
        <v>2.6100697927420065</v>
      </c>
      <c r="M97" s="17">
        <v>73</v>
      </c>
      <c r="N97" s="17">
        <v>3.5255553490405021</v>
      </c>
      <c r="O97" s="17">
        <v>-0.83092816827043281</v>
      </c>
      <c r="P97" s="17">
        <v>-1.8378344474897375</v>
      </c>
      <c r="R97" s="17">
        <v>48.657718120805377</v>
      </c>
      <c r="S97" s="17">
        <v>3.4011973816621555</v>
      </c>
    </row>
    <row r="98" spans="1:19">
      <c r="A98" s="26">
        <v>3262.32</v>
      </c>
      <c r="B98" s="33">
        <f t="shared" si="2"/>
        <v>8.0901938776951017</v>
      </c>
      <c r="C98" s="27">
        <v>11</v>
      </c>
      <c r="D98" s="10">
        <f t="shared" si="3"/>
        <v>2.3978952727983707</v>
      </c>
      <c r="M98" s="17">
        <v>74</v>
      </c>
      <c r="N98" s="17">
        <v>3.5169573269812222</v>
      </c>
      <c r="O98" s="17">
        <v>0.17192212713271404</v>
      </c>
      <c r="P98" s="17">
        <v>0.38025477964947091</v>
      </c>
      <c r="R98" s="17">
        <v>49.328859060402692</v>
      </c>
      <c r="S98" s="17">
        <v>3.417726683613366</v>
      </c>
    </row>
    <row r="99" spans="1:19">
      <c r="A99" s="26">
        <v>3280.73</v>
      </c>
      <c r="B99" s="33">
        <f t="shared" si="2"/>
        <v>8.0958212375907799</v>
      </c>
      <c r="C99" s="27">
        <v>50</v>
      </c>
      <c r="D99" s="10">
        <f t="shared" si="3"/>
        <v>3.912023005428146</v>
      </c>
      <c r="M99" s="17">
        <v>75</v>
      </c>
      <c r="N99" s="17">
        <v>3.4872124575460379</v>
      </c>
      <c r="O99" s="17">
        <v>-0.49148018399204707</v>
      </c>
      <c r="P99" s="17">
        <v>-1.087048492144997</v>
      </c>
      <c r="R99" s="17">
        <v>50.000000000000007</v>
      </c>
      <c r="S99" s="17">
        <v>3.4339872044851463</v>
      </c>
    </row>
    <row r="100" spans="1:19">
      <c r="A100" s="26">
        <v>3434.16</v>
      </c>
      <c r="B100" s="33">
        <f t="shared" si="2"/>
        <v>8.1415276332665893</v>
      </c>
      <c r="C100" s="27">
        <v>22.45</v>
      </c>
      <c r="D100" s="10">
        <f t="shared" si="3"/>
        <v>3.1112906141882632</v>
      </c>
      <c r="M100" s="17">
        <v>76</v>
      </c>
      <c r="N100" s="17">
        <v>3.481252871948505</v>
      </c>
      <c r="O100" s="17">
        <v>-0.42725169027053811</v>
      </c>
      <c r="P100" s="17">
        <v>-0.94498887402244724</v>
      </c>
      <c r="R100" s="17">
        <v>50.671140939597322</v>
      </c>
      <c r="S100" s="17">
        <v>3.4657359027997265</v>
      </c>
    </row>
    <row r="101" spans="1:19">
      <c r="A101" s="26">
        <v>3508.47</v>
      </c>
      <c r="B101" s="33">
        <f t="shared" si="2"/>
        <v>8.1629353239931106</v>
      </c>
      <c r="C101" s="27">
        <v>19.600000000000001</v>
      </c>
      <c r="D101" s="10">
        <f t="shared" si="3"/>
        <v>2.9755295662364718</v>
      </c>
      <c r="M101" s="17">
        <v>77</v>
      </c>
      <c r="N101" s="17">
        <v>3.4804848881640531</v>
      </c>
      <c r="O101" s="17">
        <v>4.5875636452108459E-2</v>
      </c>
      <c r="P101" s="17">
        <v>0.10146704395362463</v>
      </c>
      <c r="R101" s="17">
        <v>51.342281879194637</v>
      </c>
      <c r="S101" s="17">
        <v>3.5263605246161616</v>
      </c>
    </row>
    <row r="102" spans="1:19">
      <c r="A102" s="26">
        <v>3703.08</v>
      </c>
      <c r="B102" s="33">
        <f t="shared" si="2"/>
        <v>8.2169201847850264</v>
      </c>
      <c r="C102" s="27">
        <v>30</v>
      </c>
      <c r="D102" s="10">
        <f t="shared" si="3"/>
        <v>3.4011973816621555</v>
      </c>
      <c r="M102" s="17">
        <v>78</v>
      </c>
      <c r="N102" s="17">
        <v>3.4657494470420112</v>
      </c>
      <c r="O102" s="17">
        <v>-0.13354493686680735</v>
      </c>
      <c r="P102" s="17">
        <v>-0.29537268639300995</v>
      </c>
      <c r="R102" s="17">
        <v>52.013422818791952</v>
      </c>
      <c r="S102" s="17">
        <v>3.5835189384561099</v>
      </c>
    </row>
    <row r="103" spans="1:19">
      <c r="A103" s="26">
        <v>4013.56</v>
      </c>
      <c r="B103" s="33">
        <f t="shared" si="2"/>
        <v>8.297433907005173</v>
      </c>
      <c r="C103" s="27">
        <v>8.9499999999999993</v>
      </c>
      <c r="D103" s="10">
        <f t="shared" si="3"/>
        <v>2.1916535322867641</v>
      </c>
      <c r="M103" s="17">
        <v>79</v>
      </c>
      <c r="N103" s="17">
        <v>3.4402090507009531</v>
      </c>
      <c r="O103" s="17">
        <v>0.1973771090254326</v>
      </c>
      <c r="P103" s="17">
        <v>0.43655572643292384</v>
      </c>
      <c r="R103" s="17">
        <v>52.684563758389267</v>
      </c>
      <c r="S103" s="17">
        <v>3.5835189384561099</v>
      </c>
    </row>
    <row r="104" spans="1:19">
      <c r="A104" s="26">
        <v>4138.71</v>
      </c>
      <c r="B104" s="33">
        <f t="shared" si="2"/>
        <v>8.3281394240609004</v>
      </c>
      <c r="C104" s="27">
        <v>16</v>
      </c>
      <c r="D104" s="10">
        <f t="shared" si="3"/>
        <v>2.7725887222397811</v>
      </c>
      <c r="M104" s="17">
        <v>80</v>
      </c>
      <c r="N104" s="17">
        <v>3.4007425401756883</v>
      </c>
      <c r="O104" s="17">
        <v>-0.56752919611947217</v>
      </c>
      <c r="P104" s="17">
        <v>-1.2552525554110996</v>
      </c>
      <c r="R104" s="17">
        <v>53.355704697986582</v>
      </c>
      <c r="S104" s="17">
        <v>3.6109179126442243</v>
      </c>
    </row>
    <row r="105" spans="1:19">
      <c r="A105" s="26">
        <v>4235.92</v>
      </c>
      <c r="B105" s="33">
        <f t="shared" si="2"/>
        <v>8.3513558208016931</v>
      </c>
      <c r="C105" s="27">
        <v>11</v>
      </c>
      <c r="D105" s="10">
        <f t="shared" si="3"/>
        <v>2.3978952727983707</v>
      </c>
      <c r="M105" s="17">
        <v>81</v>
      </c>
      <c r="N105" s="17">
        <v>3.3637733353208539</v>
      </c>
      <c r="O105" s="17">
        <v>-0.84607686270986271</v>
      </c>
      <c r="P105" s="17">
        <v>-1.8713401024168423</v>
      </c>
      <c r="R105" s="17">
        <v>54.026845637583897</v>
      </c>
      <c r="S105" s="17">
        <v>3.6375861597263857</v>
      </c>
    </row>
    <row r="106" spans="1:19">
      <c r="A106" s="26">
        <v>4325.38</v>
      </c>
      <c r="B106" s="33">
        <f t="shared" si="2"/>
        <v>8.3722552767780805</v>
      </c>
      <c r="C106" s="27">
        <v>10.7</v>
      </c>
      <c r="D106" s="10">
        <f t="shared" si="3"/>
        <v>2.3702437414678603</v>
      </c>
      <c r="M106" s="17">
        <v>82</v>
      </c>
      <c r="N106" s="17">
        <v>3.3360135170037859</v>
      </c>
      <c r="O106" s="17">
        <v>-0.39157453783734564</v>
      </c>
      <c r="P106" s="17">
        <v>-0.86607868390752563</v>
      </c>
      <c r="R106" s="17">
        <v>54.697986577181211</v>
      </c>
      <c r="S106" s="17">
        <v>3.6635616461296463</v>
      </c>
    </row>
    <row r="107" spans="1:19">
      <c r="A107" s="26">
        <v>4327.17</v>
      </c>
      <c r="B107" s="33">
        <f t="shared" si="2"/>
        <v>8.3726690276435569</v>
      </c>
      <c r="C107" s="27">
        <v>41</v>
      </c>
      <c r="D107" s="10">
        <f t="shared" si="3"/>
        <v>3.713572066704308</v>
      </c>
      <c r="M107" s="17">
        <v>83</v>
      </c>
      <c r="N107" s="17">
        <v>3.3297526541164402</v>
      </c>
      <c r="O107" s="17">
        <v>8.7974029496925787E-2</v>
      </c>
      <c r="P107" s="17">
        <v>0.19457963764842276</v>
      </c>
      <c r="R107" s="17">
        <v>55.369127516778526</v>
      </c>
      <c r="S107" s="17">
        <v>3.6888794541139363</v>
      </c>
    </row>
    <row r="108" spans="1:19">
      <c r="A108" s="26">
        <v>4359.6099999999997</v>
      </c>
      <c r="B108" s="33">
        <f t="shared" si="2"/>
        <v>8.3801378828009465</v>
      </c>
      <c r="C108" s="27">
        <v>60</v>
      </c>
      <c r="D108" s="10">
        <f t="shared" si="3"/>
        <v>4.0943445622221004</v>
      </c>
      <c r="M108" s="17">
        <v>84</v>
      </c>
      <c r="N108" s="17">
        <v>3.2949663376569962</v>
      </c>
      <c r="O108" s="17">
        <v>-7.6090512788795639E-2</v>
      </c>
      <c r="P108" s="17">
        <v>-0.16829585380585427</v>
      </c>
      <c r="R108" s="17">
        <v>56.040268456375841</v>
      </c>
      <c r="S108" s="17">
        <v>3.713572066704308</v>
      </c>
    </row>
    <row r="109" spans="1:19">
      <c r="A109" s="26">
        <v>4362.49</v>
      </c>
      <c r="B109" s="33">
        <f t="shared" si="2"/>
        <v>8.3807982742444445</v>
      </c>
      <c r="C109" s="27">
        <v>7.7</v>
      </c>
      <c r="D109" s="10">
        <f t="shared" si="3"/>
        <v>2.0412203288596382</v>
      </c>
      <c r="M109" s="17">
        <v>85</v>
      </c>
      <c r="N109" s="17">
        <v>3.2621044795239351</v>
      </c>
      <c r="O109" s="17">
        <v>-0.34433374743965617</v>
      </c>
      <c r="P109" s="17">
        <v>-0.76159221295272272</v>
      </c>
      <c r="R109" s="17">
        <v>56.711409395973163</v>
      </c>
      <c r="S109" s="17">
        <v>3.7376696182833684</v>
      </c>
    </row>
    <row r="110" spans="1:19">
      <c r="A110" s="26">
        <v>4735.8900000000003</v>
      </c>
      <c r="B110" s="33">
        <f t="shared" si="2"/>
        <v>8.4629249499427548</v>
      </c>
      <c r="C110" s="27">
        <v>11.1</v>
      </c>
      <c r="D110" s="10">
        <f t="shared" si="3"/>
        <v>2.4069451083182885</v>
      </c>
      <c r="M110" s="17">
        <v>86</v>
      </c>
      <c r="N110" s="17">
        <v>3.2383214514341248</v>
      </c>
      <c r="O110" s="17">
        <v>-0.34240951316234458</v>
      </c>
      <c r="P110" s="17">
        <v>-0.75733622046754223</v>
      </c>
      <c r="R110" s="17">
        <v>57.382550335570478</v>
      </c>
      <c r="S110" s="17">
        <v>3.7612001156935624</v>
      </c>
    </row>
    <row r="111" spans="1:19">
      <c r="A111" s="26">
        <v>5483.44</v>
      </c>
      <c r="B111" s="33">
        <f t="shared" si="2"/>
        <v>8.6094879202237404</v>
      </c>
      <c r="C111" s="27">
        <v>15</v>
      </c>
      <c r="D111" s="10">
        <f t="shared" si="3"/>
        <v>2.7080502011022101</v>
      </c>
      <c r="M111" s="17">
        <v>87</v>
      </c>
      <c r="N111" s="17">
        <v>3.2110934237552007</v>
      </c>
      <c r="O111" s="17">
        <v>0.5501066919383617</v>
      </c>
      <c r="P111" s="17">
        <v>1.2167177222350534</v>
      </c>
      <c r="R111" s="17">
        <v>58.053691275167793</v>
      </c>
      <c r="S111" s="17">
        <v>3.7612001156935624</v>
      </c>
    </row>
    <row r="112" spans="1:19">
      <c r="A112" s="26">
        <v>5601.56</v>
      </c>
      <c r="B112" s="33">
        <f t="shared" si="2"/>
        <v>8.6308004093579953</v>
      </c>
      <c r="C112" s="27">
        <v>19.600000000000001</v>
      </c>
      <c r="D112" s="10">
        <f t="shared" si="3"/>
        <v>2.9755295662364718</v>
      </c>
      <c r="M112" s="17">
        <v>88</v>
      </c>
      <c r="N112" s="17">
        <v>3.163771019091195</v>
      </c>
      <c r="O112" s="17">
        <v>-0.11924858136777194</v>
      </c>
      <c r="P112" s="17">
        <v>-0.2637522219377294</v>
      </c>
      <c r="R112" s="17">
        <v>58.724832214765108</v>
      </c>
      <c r="S112" s="17">
        <v>3.8286413964890951</v>
      </c>
    </row>
    <row r="113" spans="1:19">
      <c r="A113" s="26">
        <v>6673.6</v>
      </c>
      <c r="B113" s="33">
        <f t="shared" si="2"/>
        <v>8.8059147234426813</v>
      </c>
      <c r="C113" s="27">
        <v>14</v>
      </c>
      <c r="D113" s="10">
        <f t="shared" si="3"/>
        <v>2.6390573296152584</v>
      </c>
      <c r="M113" s="17">
        <v>89</v>
      </c>
      <c r="N113" s="17">
        <v>3.1505102102742644</v>
      </c>
      <c r="O113" s="17">
        <v>-0.56274617504655611</v>
      </c>
      <c r="P113" s="17">
        <v>-1.2446735412116272</v>
      </c>
      <c r="R113" s="17">
        <v>59.395973154362423</v>
      </c>
      <c r="S113" s="17">
        <v>3.8501476017100584</v>
      </c>
    </row>
    <row r="114" spans="1:19">
      <c r="A114" s="26">
        <v>6874.87</v>
      </c>
      <c r="B114" s="33">
        <f t="shared" si="2"/>
        <v>8.8356280132650831</v>
      </c>
      <c r="C114" s="27">
        <v>27</v>
      </c>
      <c r="D114" s="10">
        <f t="shared" si="3"/>
        <v>3.2958368660043291</v>
      </c>
      <c r="M114" s="17">
        <v>90</v>
      </c>
      <c r="N114" s="17">
        <v>3.1477755254026567</v>
      </c>
      <c r="O114" s="17">
        <v>0.70237207630740173</v>
      </c>
      <c r="P114" s="17">
        <v>1.5534960133551725</v>
      </c>
      <c r="R114" s="17">
        <v>60.067114093959738</v>
      </c>
      <c r="S114" s="17">
        <v>3.8501476017100584</v>
      </c>
    </row>
    <row r="115" spans="1:19">
      <c r="A115" s="26">
        <v>8083.87</v>
      </c>
      <c r="B115" s="33">
        <f t="shared" si="2"/>
        <v>8.9976259972462618</v>
      </c>
      <c r="C115" s="27">
        <v>22.2</v>
      </c>
      <c r="D115" s="10">
        <f t="shared" si="3"/>
        <v>3.1000922888782338</v>
      </c>
      <c r="M115" s="17">
        <v>91</v>
      </c>
      <c r="N115" s="17">
        <v>3.1466631792014397</v>
      </c>
      <c r="O115" s="17">
        <v>0.43685575925467024</v>
      </c>
      <c r="P115" s="17">
        <v>0.96623100961143016</v>
      </c>
      <c r="R115" s="17">
        <v>60.738255033557053</v>
      </c>
      <c r="S115" s="17">
        <v>3.8918202981106265</v>
      </c>
    </row>
    <row r="116" spans="1:19">
      <c r="A116" s="26">
        <v>8661.7999999999993</v>
      </c>
      <c r="B116" s="33">
        <f t="shared" si="2"/>
        <v>9.0666778321522017</v>
      </c>
      <c r="C116" s="27">
        <v>8.1999999999999993</v>
      </c>
      <c r="D116" s="10">
        <f t="shared" si="3"/>
        <v>2.1041341542702074</v>
      </c>
      <c r="M116" s="17">
        <v>92</v>
      </c>
      <c r="N116" s="17">
        <v>3.1400625521164924</v>
      </c>
      <c r="O116" s="17">
        <v>0.26113482954566303</v>
      </c>
      <c r="P116" s="17">
        <v>0.57757409545681138</v>
      </c>
      <c r="R116" s="17">
        <v>61.409395973154368</v>
      </c>
      <c r="S116" s="17">
        <v>3.912023005428146</v>
      </c>
    </row>
    <row r="117" spans="1:19">
      <c r="A117" s="26">
        <v>9083.6200000000008</v>
      </c>
      <c r="B117" s="33">
        <f t="shared" si="2"/>
        <v>9.1142280705583136</v>
      </c>
      <c r="C117" s="27">
        <v>14</v>
      </c>
      <c r="D117" s="10">
        <f t="shared" si="3"/>
        <v>2.6390573296152584</v>
      </c>
      <c r="M117" s="17">
        <v>93</v>
      </c>
      <c r="N117" s="17">
        <v>3.1238318342807521</v>
      </c>
      <c r="O117" s="17">
        <v>1.1662381648397613E-2</v>
      </c>
      <c r="P117" s="17">
        <v>2.5794680637450183E-2</v>
      </c>
      <c r="R117" s="17">
        <v>62.080536912751683</v>
      </c>
      <c r="S117" s="17">
        <v>3.912023005428146</v>
      </c>
    </row>
    <row r="118" spans="1:19">
      <c r="A118" s="26">
        <v>9636.16</v>
      </c>
      <c r="B118" s="33">
        <f t="shared" si="2"/>
        <v>9.1732779679970768</v>
      </c>
      <c r="C118" s="27">
        <v>5.5</v>
      </c>
      <c r="D118" s="10">
        <f t="shared" si="3"/>
        <v>1.7047480922384253</v>
      </c>
      <c r="M118" s="17">
        <v>94</v>
      </c>
      <c r="N118" s="17">
        <v>3.1130233584143436</v>
      </c>
      <c r="O118" s="17">
        <v>0.25427247157213051</v>
      </c>
      <c r="P118" s="17">
        <v>0.56239603511855685</v>
      </c>
      <c r="R118" s="17">
        <v>62.751677852348998</v>
      </c>
      <c r="S118" s="17">
        <v>3.9318256327243257</v>
      </c>
    </row>
    <row r="119" spans="1:19">
      <c r="A119" s="24">
        <v>10142.200000000001</v>
      </c>
      <c r="B119" s="33">
        <f t="shared" si="2"/>
        <v>9.2244602161368636</v>
      </c>
      <c r="C119" s="25">
        <v>6</v>
      </c>
      <c r="D119" s="10">
        <f t="shared" si="3"/>
        <v>1.791759469228055</v>
      </c>
      <c r="M119" s="17">
        <v>95</v>
      </c>
      <c r="N119" s="17">
        <v>3.0902350794344065</v>
      </c>
      <c r="O119" s="17">
        <v>0.82178792599373951</v>
      </c>
      <c r="P119" s="17">
        <v>1.8176181968486329</v>
      </c>
      <c r="R119" s="17">
        <v>63.422818791946312</v>
      </c>
      <c r="S119" s="17">
        <v>4.0073331852324712</v>
      </c>
    </row>
    <row r="120" spans="1:19">
      <c r="A120" s="26">
        <v>10426.629999999999</v>
      </c>
      <c r="B120" s="33">
        <f t="shared" si="2"/>
        <v>9.2521183893609127</v>
      </c>
      <c r="C120" s="27">
        <v>7.4</v>
      </c>
      <c r="D120" s="10">
        <f t="shared" si="3"/>
        <v>2.0014800002101243</v>
      </c>
      <c r="M120" s="17">
        <v>96</v>
      </c>
      <c r="N120" s="17">
        <v>3.0754233535632096</v>
      </c>
      <c r="O120" s="17">
        <v>-0.46535356082120316</v>
      </c>
      <c r="P120" s="17">
        <v>-1.029262019266233</v>
      </c>
      <c r="R120" s="17">
        <v>64.09395973154362</v>
      </c>
      <c r="S120" s="17">
        <v>4.0253516907351496</v>
      </c>
    </row>
    <row r="121" spans="1:19">
      <c r="A121" s="26">
        <v>12399.28</v>
      </c>
      <c r="B121" s="33">
        <f t="shared" si="2"/>
        <v>9.4253936853911906</v>
      </c>
      <c r="C121" s="27">
        <v>19</v>
      </c>
      <c r="D121" s="10">
        <f t="shared" si="3"/>
        <v>2.9444389791664403</v>
      </c>
      <c r="M121" s="17">
        <v>97</v>
      </c>
      <c r="N121" s="17">
        <v>3.0349207084091914</v>
      </c>
      <c r="O121" s="17">
        <v>-0.6370254356108207</v>
      </c>
      <c r="P121" s="17">
        <v>-1.4089632945403916</v>
      </c>
      <c r="R121" s="17">
        <v>64.765100671140942</v>
      </c>
      <c r="S121" s="17">
        <v>4.0253516907351496</v>
      </c>
    </row>
    <row r="122" spans="1:19">
      <c r="A122" s="26">
        <v>13889.67</v>
      </c>
      <c r="B122" s="33">
        <f t="shared" si="2"/>
        <v>9.5389006773668097</v>
      </c>
      <c r="C122" s="27">
        <v>13</v>
      </c>
      <c r="D122" s="10">
        <f t="shared" si="3"/>
        <v>2.5649493574615367</v>
      </c>
      <c r="M122" s="17">
        <v>98</v>
      </c>
      <c r="N122" s="17">
        <v>3.0315061126196872</v>
      </c>
      <c r="O122" s="17">
        <v>0.8805168928084588</v>
      </c>
      <c r="P122" s="17">
        <v>1.9475140439255665</v>
      </c>
      <c r="R122" s="17">
        <v>65.43624161073825</v>
      </c>
      <c r="S122" s="17">
        <v>4.0943445622221004</v>
      </c>
    </row>
    <row r="123" spans="1:19">
      <c r="A123" s="26">
        <v>14096.87</v>
      </c>
      <c r="B123" s="33">
        <f t="shared" si="2"/>
        <v>9.5537080659081592</v>
      </c>
      <c r="C123" s="27">
        <v>5.6</v>
      </c>
      <c r="D123" s="10">
        <f t="shared" si="3"/>
        <v>1.7227665977411035</v>
      </c>
      <c r="M123" s="17">
        <v>99</v>
      </c>
      <c r="N123" s="17">
        <v>3.0037721718159611</v>
      </c>
      <c r="O123" s="17">
        <v>0.10751844237230213</v>
      </c>
      <c r="P123" s="17">
        <v>0.23780767661729582</v>
      </c>
      <c r="R123" s="17">
        <v>66.107382550335572</v>
      </c>
      <c r="S123" s="17">
        <v>4.0943445622221004</v>
      </c>
    </row>
    <row r="124" spans="1:19">
      <c r="A124" s="26">
        <v>16026.27</v>
      </c>
      <c r="B124" s="33">
        <f t="shared" si="2"/>
        <v>9.6819845298187097</v>
      </c>
      <c r="C124" s="27">
        <v>6.7</v>
      </c>
      <c r="D124" s="10">
        <f t="shared" si="3"/>
        <v>1.9021075263969205</v>
      </c>
      <c r="M124" s="17">
        <v>100</v>
      </c>
      <c r="N124" s="17">
        <v>2.990782312988217</v>
      </c>
      <c r="O124" s="17">
        <v>-1.525274675174515E-2</v>
      </c>
      <c r="P124" s="17">
        <v>-3.3735796269300587E-2</v>
      </c>
      <c r="R124" s="17">
        <v>66.77852348993288</v>
      </c>
      <c r="S124" s="17">
        <v>4.1108738641733114</v>
      </c>
    </row>
    <row r="125" spans="1:19">
      <c r="A125" s="26">
        <v>16645.240000000002</v>
      </c>
      <c r="B125" s="33">
        <f t="shared" si="2"/>
        <v>9.7198795686495441</v>
      </c>
      <c r="C125" s="27">
        <v>6.8</v>
      </c>
      <c r="D125" s="10">
        <f t="shared" si="3"/>
        <v>1.9169226121820611</v>
      </c>
      <c r="M125" s="17">
        <v>101</v>
      </c>
      <c r="N125" s="17">
        <v>2.9580251263546442</v>
      </c>
      <c r="O125" s="17">
        <v>0.44317225530751125</v>
      </c>
      <c r="P125" s="17">
        <v>0.98020174074876487</v>
      </c>
      <c r="R125" s="17">
        <v>67.449664429530202</v>
      </c>
      <c r="S125" s="17">
        <v>4.1271343850450917</v>
      </c>
    </row>
    <row r="126" spans="1:19">
      <c r="A126" s="26">
        <v>16818.23</v>
      </c>
      <c r="B126" s="33">
        <f t="shared" si="2"/>
        <v>9.7302186961228525</v>
      </c>
      <c r="C126" s="27">
        <v>5.6</v>
      </c>
      <c r="D126" s="10">
        <f t="shared" si="3"/>
        <v>1.7227665977411035</v>
      </c>
      <c r="M126" s="17">
        <v>102</v>
      </c>
      <c r="N126" s="17">
        <v>2.9091706329533409</v>
      </c>
      <c r="O126" s="17">
        <v>-0.71751710066657681</v>
      </c>
      <c r="P126" s="17">
        <v>-1.5869935508538704</v>
      </c>
      <c r="R126" s="17">
        <v>68.12080536912751</v>
      </c>
      <c r="S126" s="17">
        <v>4.1431347263915326</v>
      </c>
    </row>
    <row r="127" spans="1:19">
      <c r="A127" s="26">
        <v>17015.490000000002</v>
      </c>
      <c r="B127" s="33">
        <f t="shared" si="2"/>
        <v>9.7418793846396543</v>
      </c>
      <c r="C127" s="27">
        <v>9.33</v>
      </c>
      <c r="D127" s="10">
        <f t="shared" si="3"/>
        <v>2.2332350148592526</v>
      </c>
      <c r="M127" s="17">
        <v>103</v>
      </c>
      <c r="N127" s="17">
        <v>2.8905389955253646</v>
      </c>
      <c r="O127" s="17">
        <v>-0.1179502732855835</v>
      </c>
      <c r="P127" s="17">
        <v>-0.2608806436136164</v>
      </c>
      <c r="R127" s="17">
        <v>68.791946308724832</v>
      </c>
      <c r="S127" s="17">
        <v>4.1743872698956368</v>
      </c>
    </row>
    <row r="128" spans="1:19">
      <c r="A128" s="26">
        <v>17140.57</v>
      </c>
      <c r="B128" s="33">
        <f t="shared" si="2"/>
        <v>9.749203447141408</v>
      </c>
      <c r="C128" s="27">
        <v>5.7</v>
      </c>
      <c r="D128" s="10">
        <f t="shared" si="3"/>
        <v>1.7404661748405046</v>
      </c>
      <c r="M128" s="17">
        <v>104</v>
      </c>
      <c r="N128" s="17">
        <v>2.8764516415924062</v>
      </c>
      <c r="O128" s="17">
        <v>-0.47855636879403551</v>
      </c>
      <c r="P128" s="17">
        <v>-1.0584637917209685</v>
      </c>
      <c r="R128" s="17">
        <v>69.463087248322154</v>
      </c>
      <c r="S128" s="17">
        <v>4.2046926193909657</v>
      </c>
    </row>
    <row r="129" spans="1:19">
      <c r="A129" s="26">
        <v>17695.5</v>
      </c>
      <c r="B129" s="33">
        <f t="shared" si="2"/>
        <v>9.7810656489500065</v>
      </c>
      <c r="C129" s="27">
        <v>10</v>
      </c>
      <c r="D129" s="10">
        <f t="shared" si="3"/>
        <v>2.3025850929940459</v>
      </c>
      <c r="M129" s="17">
        <v>105</v>
      </c>
      <c r="N129" s="17">
        <v>2.8637701718263271</v>
      </c>
      <c r="O129" s="17">
        <v>-0.49352643035846677</v>
      </c>
      <c r="P129" s="17">
        <v>-1.0915743491370455</v>
      </c>
      <c r="R129" s="17">
        <v>70.134228187919462</v>
      </c>
      <c r="S129" s="17">
        <v>4.2046926193909657</v>
      </c>
    </row>
    <row r="130" spans="1:19">
      <c r="A130" s="26">
        <v>19000.97</v>
      </c>
      <c r="B130" s="33">
        <f t="shared" si="2"/>
        <v>9.8522453094770146</v>
      </c>
      <c r="C130" s="27">
        <v>6.3</v>
      </c>
      <c r="D130" s="10">
        <f t="shared" si="3"/>
        <v>1.8405496333974869</v>
      </c>
      <c r="M130" s="17">
        <v>106</v>
      </c>
      <c r="N130" s="17">
        <v>2.8635191141386462</v>
      </c>
      <c r="O130" s="17">
        <v>0.85005295256566171</v>
      </c>
      <c r="P130" s="17">
        <v>1.8801343582651093</v>
      </c>
      <c r="R130" s="17">
        <v>70.805369127516784</v>
      </c>
      <c r="S130" s="17">
        <v>4.2165621949463494</v>
      </c>
    </row>
    <row r="131" spans="1:19">
      <c r="A131" s="26">
        <v>19039.96</v>
      </c>
      <c r="B131" s="33">
        <f t="shared" ref="B131:B150" si="4">LN(A131)</f>
        <v>9.8542952075028136</v>
      </c>
      <c r="C131" s="27">
        <v>6.2</v>
      </c>
      <c r="D131" s="10">
        <f t="shared" ref="D131:D150" si="5">LN(C131)</f>
        <v>1.824549292051046</v>
      </c>
      <c r="M131" s="17">
        <v>107</v>
      </c>
      <c r="N131" s="17">
        <v>2.8589871272308205</v>
      </c>
      <c r="O131" s="17">
        <v>1.2353574349912799</v>
      </c>
      <c r="P131" s="17">
        <v>2.7323450277480812</v>
      </c>
      <c r="R131" s="17">
        <v>71.476510067114091</v>
      </c>
      <c r="S131" s="17">
        <v>4.290459441148391</v>
      </c>
    </row>
    <row r="132" spans="1:19">
      <c r="A132" s="26">
        <v>19349.990000000002</v>
      </c>
      <c r="B132" s="33">
        <f t="shared" si="4"/>
        <v>9.8704471816619286</v>
      </c>
      <c r="C132" s="27">
        <v>6.1</v>
      </c>
      <c r="D132" s="10">
        <f t="shared" si="5"/>
        <v>1.8082887711792655</v>
      </c>
      <c r="M132" s="17">
        <v>108</v>
      </c>
      <c r="N132" s="17">
        <v>2.85858641181823</v>
      </c>
      <c r="O132" s="17">
        <v>-0.81736608295859181</v>
      </c>
      <c r="P132" s="17">
        <v>-1.8078380308105715</v>
      </c>
      <c r="R132" s="17">
        <v>72.147651006711413</v>
      </c>
      <c r="S132" s="17">
        <v>4.290459441148391</v>
      </c>
    </row>
    <row r="133" spans="1:19">
      <c r="A133" s="24">
        <v>19522.11</v>
      </c>
      <c r="B133" s="33">
        <f t="shared" si="4"/>
        <v>9.8793029483876147</v>
      </c>
      <c r="C133" s="25">
        <v>5.7</v>
      </c>
      <c r="D133" s="10">
        <f t="shared" si="5"/>
        <v>1.7404661748405046</v>
      </c>
      <c r="M133" s="17">
        <v>109</v>
      </c>
      <c r="N133" s="17">
        <v>2.8087532029522499</v>
      </c>
      <c r="O133" s="17">
        <v>-0.4018080946339615</v>
      </c>
      <c r="P133" s="17">
        <v>-0.88871311118938212</v>
      </c>
      <c r="R133" s="17">
        <v>72.818791946308721</v>
      </c>
      <c r="S133" s="17">
        <v>4.3040650932041702</v>
      </c>
    </row>
    <row r="134" spans="1:19">
      <c r="A134" s="24">
        <v>23463.75</v>
      </c>
      <c r="B134" s="33">
        <f t="shared" si="4"/>
        <v>10.063211955980682</v>
      </c>
      <c r="C134" s="25">
        <v>4.5999999999999996</v>
      </c>
      <c r="D134" s="10">
        <f t="shared" si="5"/>
        <v>1.5260563034950492</v>
      </c>
      <c r="M134" s="17">
        <v>110</v>
      </c>
      <c r="N134" s="17">
        <v>2.71982103751479</v>
      </c>
      <c r="O134" s="17">
        <v>-1.1770836412579921E-2</v>
      </c>
      <c r="P134" s="17">
        <v>-2.6034559256589439E-2</v>
      </c>
      <c r="R134" s="17">
        <v>73.489932885906043</v>
      </c>
      <c r="S134" s="17">
        <v>4.3040650932041702</v>
      </c>
    </row>
    <row r="135" spans="1:19">
      <c r="A135" s="26">
        <v>24560.86</v>
      </c>
      <c r="B135" s="33">
        <f t="shared" si="4"/>
        <v>10.108909397934667</v>
      </c>
      <c r="C135" s="27">
        <v>3.9</v>
      </c>
      <c r="D135" s="10">
        <f t="shared" si="5"/>
        <v>1.3609765531356006</v>
      </c>
      <c r="M135" s="17">
        <v>111</v>
      </c>
      <c r="N135" s="17">
        <v>2.706888945555014</v>
      </c>
      <c r="O135" s="17">
        <v>0.26864062068145778</v>
      </c>
      <c r="P135" s="17">
        <v>0.59417529160321181</v>
      </c>
      <c r="R135" s="17">
        <v>74.161073825503351</v>
      </c>
      <c r="S135" s="17">
        <v>4.3174881135363101</v>
      </c>
    </row>
    <row r="136" spans="1:19">
      <c r="A136" s="26">
        <v>25156.23</v>
      </c>
      <c r="B136" s="33">
        <f t="shared" si="4"/>
        <v>10.132860858569602</v>
      </c>
      <c r="C136" s="27">
        <v>4</v>
      </c>
      <c r="D136" s="10">
        <f t="shared" si="5"/>
        <v>1.3862943611198906</v>
      </c>
      <c r="M136" s="17">
        <v>112</v>
      </c>
      <c r="N136" s="17">
        <v>2.6006322620230815</v>
      </c>
      <c r="O136" s="17">
        <v>3.8425067592176898E-2</v>
      </c>
      <c r="P136" s="17">
        <v>8.4987987607901994E-2</v>
      </c>
      <c r="R136" s="17">
        <v>74.832214765100673</v>
      </c>
      <c r="S136" s="17">
        <v>4.3174881135363101</v>
      </c>
    </row>
    <row r="137" spans="1:19">
      <c r="A137" s="26">
        <v>25571.66</v>
      </c>
      <c r="B137" s="33">
        <f t="shared" si="4"/>
        <v>10.149239986005956</v>
      </c>
      <c r="C137" s="27">
        <v>5.5</v>
      </c>
      <c r="D137" s="10">
        <f t="shared" si="5"/>
        <v>1.7047480922384253</v>
      </c>
      <c r="M137" s="17">
        <v>113</v>
      </c>
      <c r="N137" s="17">
        <v>2.5826026928821788</v>
      </c>
      <c r="O137" s="17">
        <v>0.71323417312215032</v>
      </c>
      <c r="P137" s="17">
        <v>1.5775206360125869</v>
      </c>
      <c r="R137" s="17">
        <v>75.503355704697981</v>
      </c>
      <c r="S137" s="17">
        <v>4.3567088266895917</v>
      </c>
    </row>
    <row r="138" spans="1:19">
      <c r="A138" s="26">
        <v>26021.759999999998</v>
      </c>
      <c r="B138" s="33">
        <f t="shared" si="4"/>
        <v>10.166688390055706</v>
      </c>
      <c r="C138" s="27">
        <v>4</v>
      </c>
      <c r="D138" s="10">
        <f t="shared" si="5"/>
        <v>1.3862943611198906</v>
      </c>
      <c r="M138" s="17">
        <v>114</v>
      </c>
      <c r="N138" s="17">
        <v>2.4843047975520767</v>
      </c>
      <c r="O138" s="17">
        <v>0.61578749132615718</v>
      </c>
      <c r="P138" s="17">
        <v>1.3619895282261907</v>
      </c>
      <c r="R138" s="17">
        <v>76.174496644295303</v>
      </c>
      <c r="S138" s="17">
        <v>4.3694478524670215</v>
      </c>
    </row>
    <row r="139" spans="1:19">
      <c r="A139" s="26">
        <v>26026.32</v>
      </c>
      <c r="B139" s="33">
        <f t="shared" si="4"/>
        <v>10.166863612658025</v>
      </c>
      <c r="C139" s="27">
        <v>7.5</v>
      </c>
      <c r="D139" s="10">
        <f t="shared" si="5"/>
        <v>2.0149030205422647</v>
      </c>
      <c r="M139" s="17">
        <v>115</v>
      </c>
      <c r="N139" s="17">
        <v>2.4424052018094269</v>
      </c>
      <c r="O139" s="17">
        <v>-0.33827104753921944</v>
      </c>
      <c r="P139" s="17">
        <v>-0.74818282433492245</v>
      </c>
      <c r="R139" s="17">
        <v>76.845637583892611</v>
      </c>
      <c r="S139" s="17">
        <v>4.3944491546724391</v>
      </c>
    </row>
    <row r="140" spans="1:19">
      <c r="A140" s="26">
        <v>26214.639999999999</v>
      </c>
      <c r="B140" s="33">
        <f t="shared" si="4"/>
        <v>10.174073312316498</v>
      </c>
      <c r="C140" s="27">
        <v>6.1</v>
      </c>
      <c r="D140" s="10">
        <f t="shared" si="5"/>
        <v>1.8082887711792655</v>
      </c>
      <c r="M140" s="17">
        <v>116</v>
      </c>
      <c r="N140" s="17">
        <v>2.4135524454793948</v>
      </c>
      <c r="O140" s="17">
        <v>0.22550488413586356</v>
      </c>
      <c r="P140" s="17">
        <v>0.49876831712749053</v>
      </c>
      <c r="R140" s="17">
        <v>77.516778523489933</v>
      </c>
      <c r="S140" s="17">
        <v>4.3944491546724391</v>
      </c>
    </row>
    <row r="141" spans="1:19">
      <c r="A141" s="26">
        <v>26436.880000000001</v>
      </c>
      <c r="B141" s="33">
        <f t="shared" si="4"/>
        <v>10.182515283976999</v>
      </c>
      <c r="C141" s="27">
        <v>4.9000000000000004</v>
      </c>
      <c r="D141" s="10">
        <f t="shared" si="5"/>
        <v>1.589235205116581</v>
      </c>
      <c r="M141" s="17">
        <v>117</v>
      </c>
      <c r="N141" s="17">
        <v>2.377721872190512</v>
      </c>
      <c r="O141" s="17">
        <v>-0.67297377995208674</v>
      </c>
      <c r="P141" s="17">
        <v>-1.4884733028460668</v>
      </c>
      <c r="R141" s="17">
        <v>78.187919463087255</v>
      </c>
      <c r="S141" s="17">
        <v>4.4188406077965983</v>
      </c>
    </row>
    <row r="142" spans="1:19">
      <c r="A142" s="26">
        <v>26570.639999999999</v>
      </c>
      <c r="B142" s="33">
        <f t="shared" si="4"/>
        <v>10.187562125780287</v>
      </c>
      <c r="C142" s="27">
        <v>6.1</v>
      </c>
      <c r="D142" s="10">
        <f t="shared" si="5"/>
        <v>1.8082887711792655</v>
      </c>
      <c r="M142" s="17">
        <v>118</v>
      </c>
      <c r="N142" s="17">
        <v>2.3466652679861744</v>
      </c>
      <c r="O142" s="17">
        <v>-0.55490579875811941</v>
      </c>
      <c r="P142" s="17">
        <v>-1.2273323146478876</v>
      </c>
      <c r="R142" s="17">
        <v>78.859060402684563</v>
      </c>
      <c r="S142" s="17">
        <v>4.4308167988433134</v>
      </c>
    </row>
    <row r="143" spans="1:19">
      <c r="A143" s="26">
        <v>29015.14</v>
      </c>
      <c r="B143" s="33">
        <f t="shared" si="4"/>
        <v>10.275573041703538</v>
      </c>
      <c r="C143" s="27">
        <v>5.4</v>
      </c>
      <c r="D143" s="10">
        <f t="shared" si="5"/>
        <v>1.6863989535702288</v>
      </c>
      <c r="M143" s="17">
        <v>119</v>
      </c>
      <c r="N143" s="17">
        <v>2.3298827121185948</v>
      </c>
      <c r="O143" s="17">
        <v>-0.32840271190847048</v>
      </c>
      <c r="P143" s="17">
        <v>-0.72635618774450394</v>
      </c>
      <c r="R143" s="17">
        <v>79.530201342281885</v>
      </c>
      <c r="S143" s="17">
        <v>4.4426512564903167</v>
      </c>
    </row>
    <row r="144" spans="1:19">
      <c r="A144" s="26">
        <v>29607.13</v>
      </c>
      <c r="B144" s="33">
        <f t="shared" si="4"/>
        <v>10.295770489683992</v>
      </c>
      <c r="C144" s="27">
        <v>5.3</v>
      </c>
      <c r="D144" s="10">
        <f t="shared" si="5"/>
        <v>1.6677068205580761</v>
      </c>
      <c r="M144" s="17">
        <v>120</v>
      </c>
      <c r="N144" s="17">
        <v>2.224741916573536</v>
      </c>
      <c r="O144" s="17">
        <v>0.71969706259290422</v>
      </c>
      <c r="P144" s="17">
        <v>1.5918151579137922</v>
      </c>
      <c r="R144" s="17">
        <v>80.201342281879192</v>
      </c>
      <c r="S144" s="17">
        <v>4.4773368144782069</v>
      </c>
    </row>
    <row r="145" spans="1:19">
      <c r="A145" s="26">
        <v>32973.300000000003</v>
      </c>
      <c r="B145" s="33">
        <f t="shared" si="4"/>
        <v>10.403453422048818</v>
      </c>
      <c r="C145" s="27">
        <v>5.3</v>
      </c>
      <c r="D145" s="10">
        <f t="shared" si="5"/>
        <v>1.6677068205580761</v>
      </c>
      <c r="M145" s="17">
        <v>121</v>
      </c>
      <c r="N145" s="17">
        <v>2.1558676124479339</v>
      </c>
      <c r="O145" s="17">
        <v>0.40908174501360284</v>
      </c>
      <c r="P145" s="17">
        <v>0.90480086189655395</v>
      </c>
      <c r="R145" s="17">
        <v>80.872483221476514</v>
      </c>
      <c r="S145" s="17">
        <v>4.499809670330265</v>
      </c>
    </row>
    <row r="146" spans="1:19">
      <c r="A146" s="24">
        <v>33692.07</v>
      </c>
      <c r="B146" s="33">
        <f t="shared" si="4"/>
        <v>10.42501777707764</v>
      </c>
      <c r="C146" s="25">
        <v>4.0999999999999996</v>
      </c>
      <c r="D146" s="10">
        <f t="shared" si="5"/>
        <v>1.410986973710262</v>
      </c>
      <c r="M146" s="17">
        <v>122</v>
      </c>
      <c r="N146" s="17">
        <v>2.1468827158882409</v>
      </c>
      <c r="O146" s="17">
        <v>-0.42411611814713734</v>
      </c>
      <c r="P146" s="17">
        <v>-0.93805366267563561</v>
      </c>
      <c r="R146" s="17">
        <v>81.543624161073822</v>
      </c>
      <c r="S146" s="17">
        <v>4.499809670330265</v>
      </c>
    </row>
    <row r="147" spans="1:19">
      <c r="A147" s="26">
        <v>40625.64</v>
      </c>
      <c r="B147" s="33">
        <f t="shared" si="4"/>
        <v>10.612154673354102</v>
      </c>
      <c r="C147" s="27">
        <v>5.5</v>
      </c>
      <c r="D147" s="10">
        <f t="shared" si="5"/>
        <v>1.7047480922384253</v>
      </c>
      <c r="M147" s="17">
        <v>123</v>
      </c>
      <c r="N147" s="17">
        <v>2.0690465224189447</v>
      </c>
      <c r="O147" s="17">
        <v>-0.16693899602202422</v>
      </c>
      <c r="P147" s="17">
        <v>-0.36923316507279075</v>
      </c>
      <c r="R147" s="17">
        <v>82.214765100671144</v>
      </c>
      <c r="S147" s="17">
        <v>4.5108595065168497</v>
      </c>
    </row>
    <row r="148" spans="1:19">
      <c r="A148" s="26">
        <v>40837.58</v>
      </c>
      <c r="B148" s="33">
        <f t="shared" si="4"/>
        <v>10.617358014891185</v>
      </c>
      <c r="C148" s="27">
        <v>14.8</v>
      </c>
      <c r="D148" s="10">
        <f t="shared" si="5"/>
        <v>2.6946271807700692</v>
      </c>
      <c r="M148" s="17">
        <v>124</v>
      </c>
      <c r="N148" s="17">
        <v>2.0460523933009158</v>
      </c>
      <c r="O148" s="17">
        <v>-0.12912978111885476</v>
      </c>
      <c r="P148" s="17">
        <v>-0.28560731119636756</v>
      </c>
      <c r="R148" s="17">
        <v>82.885906040268452</v>
      </c>
      <c r="S148" s="17">
        <v>4.5217885770490405</v>
      </c>
    </row>
    <row r="149" spans="1:19">
      <c r="A149" s="26">
        <v>40846.1</v>
      </c>
      <c r="B149" s="33">
        <f t="shared" si="4"/>
        <v>10.61756662449425</v>
      </c>
      <c r="C149" s="27">
        <v>4.3</v>
      </c>
      <c r="D149" s="10">
        <f t="shared" si="5"/>
        <v>1.4586150226995167</v>
      </c>
      <c r="M149" s="17">
        <v>125</v>
      </c>
      <c r="N149" s="17">
        <v>2.0397787691162224</v>
      </c>
      <c r="O149" s="17">
        <v>-0.31701217137511883</v>
      </c>
      <c r="P149" s="17">
        <v>-0.70116276120404197</v>
      </c>
      <c r="R149" s="17">
        <v>83.557046979865774</v>
      </c>
      <c r="S149" s="17">
        <v>4.5538768916005408</v>
      </c>
    </row>
    <row r="150" spans="1:19" ht="15" thickBot="1">
      <c r="A150" s="28">
        <v>41935.199999999997</v>
      </c>
      <c r="B150" s="33">
        <f t="shared" si="4"/>
        <v>10.643880848692937</v>
      </c>
      <c r="C150" s="29">
        <v>5</v>
      </c>
      <c r="D150" s="10">
        <f t="shared" si="5"/>
        <v>1.6094379124341003</v>
      </c>
      <c r="M150" s="17">
        <v>126</v>
      </c>
      <c r="N150" s="17">
        <v>2.0327032419329054</v>
      </c>
      <c r="O150" s="17">
        <v>0.20053177292634716</v>
      </c>
      <c r="P150" s="17">
        <v>0.4435331646866072</v>
      </c>
      <c r="R150" s="17">
        <v>84.228187919463082</v>
      </c>
      <c r="S150" s="17">
        <v>4.5538768916005408</v>
      </c>
    </row>
    <row r="151" spans="1:19">
      <c r="M151" s="17">
        <v>127</v>
      </c>
      <c r="N151" s="17">
        <v>2.0282591129907068</v>
      </c>
      <c r="O151" s="17">
        <v>-0.28779293815020224</v>
      </c>
      <c r="P151" s="17">
        <v>-0.63653609983839765</v>
      </c>
      <c r="R151" s="17">
        <v>84.899328859060404</v>
      </c>
      <c r="S151" s="17">
        <v>4.5643481914678361</v>
      </c>
    </row>
    <row r="152" spans="1:19">
      <c r="M152" s="17">
        <v>128</v>
      </c>
      <c r="N152" s="17">
        <v>2.0089256169718173</v>
      </c>
      <c r="O152" s="17">
        <v>0.29365947602222864</v>
      </c>
      <c r="P152" s="17">
        <v>0.64951162022682707</v>
      </c>
      <c r="R152" s="17">
        <v>85.570469798657712</v>
      </c>
      <c r="S152" s="17">
        <v>4.6151205168412597</v>
      </c>
    </row>
    <row r="153" spans="1:19">
      <c r="M153" s="17">
        <v>129</v>
      </c>
      <c r="N153" s="17">
        <v>1.9657348892345574</v>
      </c>
      <c r="O153" s="17">
        <v>-0.12518525583707052</v>
      </c>
      <c r="P153" s="17">
        <v>-0.27688286939901369</v>
      </c>
      <c r="R153" s="17">
        <v>86.241610738255034</v>
      </c>
      <c r="S153" s="17">
        <v>4.6347289882296359</v>
      </c>
    </row>
    <row r="154" spans="1:19">
      <c r="M154" s="17">
        <v>130</v>
      </c>
      <c r="N154" s="17">
        <v>1.9644910425111268</v>
      </c>
      <c r="O154" s="17">
        <v>-0.13994175046008084</v>
      </c>
      <c r="P154" s="17">
        <v>-0.3095210626604305</v>
      </c>
      <c r="R154" s="17">
        <v>86.912751677852356</v>
      </c>
      <c r="S154" s="17">
        <v>4.6539603501575231</v>
      </c>
    </row>
    <row r="155" spans="1:19">
      <c r="M155" s="17">
        <v>131</v>
      </c>
      <c r="N155" s="17">
        <v>1.9546902719938117</v>
      </c>
      <c r="O155" s="17">
        <v>-0.14640150081454628</v>
      </c>
      <c r="P155" s="17">
        <v>-0.32380864151135808</v>
      </c>
      <c r="R155" s="17">
        <v>87.583892617449663</v>
      </c>
      <c r="S155" s="17">
        <v>4.7004803657924166</v>
      </c>
    </row>
    <row r="156" spans="1:19">
      <c r="M156" s="17">
        <v>132</v>
      </c>
      <c r="N156" s="17">
        <v>1.9493167283898964</v>
      </c>
      <c r="O156" s="17">
        <v>-0.20885055354939186</v>
      </c>
      <c r="P156" s="17">
        <v>-0.46193251877513763</v>
      </c>
      <c r="R156" s="17">
        <v>88.255033557046985</v>
      </c>
      <c r="S156" s="17">
        <v>4.7095302013123339</v>
      </c>
    </row>
    <row r="157" spans="1:19">
      <c r="M157" s="17">
        <v>133</v>
      </c>
      <c r="N157" s="17">
        <v>1.8377235595468404</v>
      </c>
      <c r="O157" s="17">
        <v>-0.31166725605179124</v>
      </c>
      <c r="P157" s="17">
        <v>-0.68934095773747539</v>
      </c>
      <c r="R157" s="17">
        <v>88.926174496644293</v>
      </c>
      <c r="S157" s="17">
        <v>4.7184988712950942</v>
      </c>
    </row>
    <row r="158" spans="1:19">
      <c r="M158" s="17">
        <v>134</v>
      </c>
      <c r="N158" s="17">
        <v>1.8099950517243713</v>
      </c>
      <c r="O158" s="17">
        <v>-0.44901849858877063</v>
      </c>
      <c r="P158" s="17">
        <v>-0.99313237386602726</v>
      </c>
      <c r="R158" s="17">
        <v>89.597315436241615</v>
      </c>
      <c r="S158" s="17">
        <v>4.7184988712950942</v>
      </c>
    </row>
    <row r="159" spans="1:19">
      <c r="M159" s="17">
        <v>135</v>
      </c>
      <c r="N159" s="17">
        <v>1.7954616722795418</v>
      </c>
      <c r="O159" s="17">
        <v>-0.40916731115965121</v>
      </c>
      <c r="P159" s="17">
        <v>-0.90499011581374145</v>
      </c>
      <c r="R159" s="17">
        <v>90.268456375838923</v>
      </c>
      <c r="S159" s="17">
        <v>4.7273878187123408</v>
      </c>
    </row>
    <row r="160" spans="1:19">
      <c r="M160" s="17">
        <v>136</v>
      </c>
      <c r="N160" s="17">
        <v>1.7855230686329424</v>
      </c>
      <c r="O160" s="17">
        <v>-8.077497639451714E-2</v>
      </c>
      <c r="P160" s="17">
        <v>-0.17865688007907238</v>
      </c>
      <c r="R160" s="17">
        <v>90.939597315436245</v>
      </c>
      <c r="S160" s="17">
        <v>4.7361984483944957</v>
      </c>
    </row>
    <row r="161" spans="13:19">
      <c r="M161" s="17">
        <v>137</v>
      </c>
      <c r="N161" s="17">
        <v>1.7749356443156197</v>
      </c>
      <c r="O161" s="17">
        <v>-0.3886412831957291</v>
      </c>
      <c r="P161" s="17">
        <v>-0.85959095532944285</v>
      </c>
      <c r="R161" s="17">
        <v>91.610738255033553</v>
      </c>
      <c r="S161" s="17">
        <v>4.7449321283632502</v>
      </c>
    </row>
    <row r="162" spans="13:19">
      <c r="M162" s="17">
        <v>138</v>
      </c>
      <c r="N162" s="17">
        <v>1.7748293219244458</v>
      </c>
      <c r="O162" s="17">
        <v>0.24007369861781891</v>
      </c>
      <c r="P162" s="17">
        <v>0.53099140227064667</v>
      </c>
      <c r="R162" s="17">
        <v>92.281879194630875</v>
      </c>
      <c r="S162" s="17">
        <v>4.7706846244656651</v>
      </c>
    </row>
    <row r="163" spans="13:19">
      <c r="M163" s="17">
        <v>139</v>
      </c>
      <c r="N163" s="17">
        <v>1.7704545866038357</v>
      </c>
      <c r="O163" s="17">
        <v>3.7834184575429752E-2</v>
      </c>
      <c r="P163" s="17">
        <v>8.368108142264781E-2</v>
      </c>
      <c r="R163" s="17">
        <v>92.953020134228183</v>
      </c>
      <c r="S163" s="17">
        <v>4.7874917427820458</v>
      </c>
    </row>
    <row r="164" spans="13:19">
      <c r="M164" s="17">
        <v>140</v>
      </c>
      <c r="N164" s="17">
        <v>1.7653321275073077</v>
      </c>
      <c r="O164" s="17">
        <v>-0.17609692239072672</v>
      </c>
      <c r="P164" s="17">
        <v>-0.38948852912310217</v>
      </c>
      <c r="R164" s="17">
        <v>93.624161073825505</v>
      </c>
      <c r="S164" s="17">
        <v>4.8040210447332568</v>
      </c>
    </row>
    <row r="165" spans="13:19">
      <c r="M165" s="17">
        <v>141</v>
      </c>
      <c r="N165" s="17">
        <v>1.7622697812043748</v>
      </c>
      <c r="O165" s="17">
        <v>4.6018989974890623E-2</v>
      </c>
      <c r="P165" s="17">
        <v>0.10178411112308461</v>
      </c>
      <c r="R165" s="17">
        <v>94.295302013422813</v>
      </c>
      <c r="S165" s="17">
        <v>4.8040210447332568</v>
      </c>
    </row>
    <row r="166" spans="13:19">
      <c r="M166" s="17">
        <v>142</v>
      </c>
      <c r="N166" s="17">
        <v>1.7088661054997729</v>
      </c>
      <c r="O166" s="17">
        <v>-2.2467151929544071E-2</v>
      </c>
      <c r="P166" s="17">
        <v>-4.9692509328511693E-2</v>
      </c>
      <c r="R166" s="17">
        <v>94.966442953020135</v>
      </c>
      <c r="S166" s="17">
        <v>4.8598124043616719</v>
      </c>
    </row>
    <row r="167" spans="13:19">
      <c r="M167" s="17">
        <v>143</v>
      </c>
      <c r="N167" s="17">
        <v>1.6966106034328554</v>
      </c>
      <c r="O167" s="17">
        <v>-2.8903782874779349E-2</v>
      </c>
      <c r="P167" s="17">
        <v>-6.3928953017205872E-2</v>
      </c>
      <c r="R167" s="17">
        <v>95.637583892617457</v>
      </c>
      <c r="S167" s="17">
        <v>4.8903491282217537</v>
      </c>
    </row>
    <row r="168" spans="13:19">
      <c r="M168" s="17">
        <v>144</v>
      </c>
      <c r="N168" s="17">
        <v>1.6312702494710063</v>
      </c>
      <c r="O168" s="17">
        <v>3.6436571087069769E-2</v>
      </c>
      <c r="P168" s="17">
        <v>8.0589860892080464E-2</v>
      </c>
      <c r="R168" s="17">
        <v>96.308724832214764</v>
      </c>
      <c r="S168" s="17">
        <v>4.8903491282217537</v>
      </c>
    </row>
    <row r="169" spans="13:19">
      <c r="M169" s="17">
        <v>145</v>
      </c>
      <c r="N169" s="17">
        <v>1.6181853291442785</v>
      </c>
      <c r="O169" s="17">
        <v>-0.20719835543401643</v>
      </c>
      <c r="P169" s="17">
        <v>-0.45827821178872874</v>
      </c>
      <c r="R169" s="17">
        <v>96.979865771812086</v>
      </c>
      <c r="S169" s="17">
        <v>4.962844630259907</v>
      </c>
    </row>
    <row r="170" spans="13:19">
      <c r="M170" s="17">
        <v>146</v>
      </c>
      <c r="N170" s="17">
        <v>1.5046335268902382</v>
      </c>
      <c r="O170" s="17">
        <v>0.20011456534818706</v>
      </c>
      <c r="P170" s="17">
        <v>0.4426103912289539</v>
      </c>
      <c r="R170" s="17">
        <v>97.651006711409394</v>
      </c>
      <c r="S170" s="17">
        <v>4.990432586778736</v>
      </c>
    </row>
    <row r="171" spans="13:19">
      <c r="M171" s="17">
        <v>147</v>
      </c>
      <c r="N171" s="17">
        <v>1.5014762189459718</v>
      </c>
      <c r="O171" s="17">
        <v>1.1931509618240974</v>
      </c>
      <c r="P171" s="17">
        <v>2.6389933840612905</v>
      </c>
      <c r="R171" s="17">
        <v>98.322147651006716</v>
      </c>
      <c r="S171" s="17">
        <v>5.1474944768134527</v>
      </c>
    </row>
    <row r="172" spans="13:19">
      <c r="M172" s="17">
        <v>148</v>
      </c>
      <c r="N172" s="17">
        <v>1.5013496378341395</v>
      </c>
      <c r="O172" s="17">
        <v>-4.2734615134622844E-2</v>
      </c>
      <c r="P172" s="17">
        <v>-9.4519780161147329E-2</v>
      </c>
      <c r="R172" s="17">
        <v>98.993288590604024</v>
      </c>
      <c r="S172" s="17">
        <v>5.1704839950381514</v>
      </c>
    </row>
    <row r="173" spans="13:19" ht="15" thickBot="1">
      <c r="M173" s="18">
        <v>149</v>
      </c>
      <c r="N173" s="18">
        <v>1.4853825696496612</v>
      </c>
      <c r="O173" s="18">
        <v>0.12405534278443908</v>
      </c>
      <c r="P173" s="18">
        <v>0.27438374467308613</v>
      </c>
      <c r="R173" s="18">
        <v>99.664429530201346</v>
      </c>
      <c r="S173" s="18">
        <v>5.2040066870767951</v>
      </c>
    </row>
  </sheetData>
  <sortState xmlns:xlrd2="http://schemas.microsoft.com/office/spreadsheetml/2017/richdata2" ref="S25:S173">
    <sortCondition ref="S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795D-2B0F-4B3E-928E-491F8FF65BCF}">
  <dimension ref="A1:U187"/>
  <sheetViews>
    <sheetView zoomScale="70" zoomScaleNormal="70" workbookViewId="0">
      <selection activeCell="S4" sqref="S4"/>
    </sheetView>
  </sheetViews>
  <sheetFormatPr defaultRowHeight="14.4"/>
  <cols>
    <col min="1" max="1" width="13.44140625" style="34" bestFit="1" customWidth="1"/>
    <col min="2" max="2" width="12" bestFit="1" customWidth="1"/>
    <col min="3" max="3" width="12.5546875" style="34" bestFit="1" customWidth="1"/>
  </cols>
  <sheetData>
    <row r="1" spans="1:21">
      <c r="A1" s="35" t="s">
        <v>33</v>
      </c>
      <c r="B1" s="13" t="s">
        <v>68</v>
      </c>
      <c r="C1" s="35" t="s">
        <v>67</v>
      </c>
      <c r="D1" s="13" t="s">
        <v>69</v>
      </c>
      <c r="M1" t="s">
        <v>35</v>
      </c>
    </row>
    <row r="2" spans="1:21" ht="15" thickBot="1">
      <c r="A2" s="34">
        <v>1357.9878000000001</v>
      </c>
      <c r="B2">
        <f>LN(A2)</f>
        <v>7.2137593242785814</v>
      </c>
      <c r="C2" s="34">
        <v>5.7679679999999998</v>
      </c>
      <c r="D2">
        <f>LN(C2)</f>
        <v>1.7523198521170504</v>
      </c>
    </row>
    <row r="3" spans="1:21">
      <c r="A3" s="34">
        <v>12978.101000000001</v>
      </c>
      <c r="B3">
        <f t="shared" ref="B3:B66" si="0">LN(A3)</f>
        <v>9.4710186775518181</v>
      </c>
      <c r="C3" s="34">
        <v>0.94380224000000001</v>
      </c>
      <c r="D3">
        <f t="shared" ref="D3:D66" si="1">LN(C3)</f>
        <v>-5.7838626308474798E-2</v>
      </c>
      <c r="M3" s="20" t="s">
        <v>36</v>
      </c>
      <c r="N3" s="20"/>
    </row>
    <row r="4" spans="1:21">
      <c r="A4" s="34">
        <v>13506.444</v>
      </c>
      <c r="B4">
        <f t="shared" si="0"/>
        <v>9.5109221838725393</v>
      </c>
      <c r="C4" s="34">
        <v>2.1752750000000001</v>
      </c>
      <c r="D4">
        <f t="shared" si="1"/>
        <v>0.77715509332980048</v>
      </c>
      <c r="M4" s="17" t="s">
        <v>37</v>
      </c>
      <c r="N4" s="17">
        <v>0.84788058292226576</v>
      </c>
    </row>
    <row r="5" spans="1:21">
      <c r="A5" s="34">
        <v>6118.9049999999997</v>
      </c>
      <c r="B5">
        <f t="shared" si="0"/>
        <v>8.7191384379293702</v>
      </c>
      <c r="C5" s="34">
        <v>6.687379</v>
      </c>
      <c r="D5">
        <f t="shared" si="1"/>
        <v>1.9002220186004923</v>
      </c>
      <c r="M5" s="17" t="s">
        <v>38</v>
      </c>
      <c r="N5" s="17">
        <v>0.71890148289660116</v>
      </c>
    </row>
    <row r="6" spans="1:21">
      <c r="A6" s="34">
        <v>18292.317999999999</v>
      </c>
      <c r="B6">
        <f t="shared" si="0"/>
        <v>9.8142364692758619</v>
      </c>
      <c r="C6" s="34">
        <v>0.94352389999999997</v>
      </c>
      <c r="D6">
        <f t="shared" si="1"/>
        <v>-5.8133583280795438E-2</v>
      </c>
      <c r="M6" s="17" t="s">
        <v>39</v>
      </c>
      <c r="N6" s="17">
        <v>0.71715552937421978</v>
      </c>
    </row>
    <row r="7" spans="1:21">
      <c r="A7" s="34">
        <v>13837.576999999999</v>
      </c>
      <c r="B7">
        <f t="shared" si="0"/>
        <v>9.5351431415903889</v>
      </c>
      <c r="C7" s="34">
        <v>1.0282857000000001</v>
      </c>
      <c r="D7">
        <f t="shared" si="1"/>
        <v>2.7893046708777649E-2</v>
      </c>
      <c r="M7" s="17" t="s">
        <v>22</v>
      </c>
      <c r="N7" s="17">
        <v>0.59706049655452986</v>
      </c>
    </row>
    <row r="8" spans="1:21" ht="15" thickBot="1">
      <c r="A8" s="34">
        <v>52049.43</v>
      </c>
      <c r="B8">
        <f t="shared" si="0"/>
        <v>10.859949122974507</v>
      </c>
      <c r="C8" s="34">
        <v>0.3755792</v>
      </c>
      <c r="D8">
        <f t="shared" si="1"/>
        <v>-0.97928591124321851</v>
      </c>
      <c r="M8" s="18" t="s">
        <v>40</v>
      </c>
      <c r="N8" s="18">
        <v>163</v>
      </c>
    </row>
    <row r="9" spans="1:21">
      <c r="A9" s="34">
        <v>43792.855000000003</v>
      </c>
      <c r="B9">
        <f t="shared" si="0"/>
        <v>10.687225955203861</v>
      </c>
      <c r="C9" s="34">
        <v>0.32030913</v>
      </c>
      <c r="D9">
        <f t="shared" si="1"/>
        <v>-1.1384687182462649</v>
      </c>
    </row>
    <row r="10" spans="1:21" ht="15" thickBot="1">
      <c r="A10" s="34">
        <v>17682.939999999999</v>
      </c>
      <c r="B10">
        <f t="shared" si="0"/>
        <v>9.7803556119598127</v>
      </c>
      <c r="C10" s="34">
        <v>1.8067888000000001</v>
      </c>
      <c r="D10">
        <f t="shared" si="1"/>
        <v>0.59155112597458315</v>
      </c>
      <c r="M10" t="s">
        <v>41</v>
      </c>
    </row>
    <row r="11" spans="1:21">
      <c r="A11" s="34">
        <v>38651.599999999999</v>
      </c>
      <c r="B11">
        <f t="shared" si="0"/>
        <v>10.562343450312675</v>
      </c>
      <c r="C11" s="34">
        <v>0.65186924000000002</v>
      </c>
      <c r="D11">
        <f t="shared" si="1"/>
        <v>-0.42791128931599443</v>
      </c>
      <c r="M11" s="19"/>
      <c r="N11" s="19" t="s">
        <v>46</v>
      </c>
      <c r="O11" s="19" t="s">
        <v>47</v>
      </c>
      <c r="P11" s="19" t="s">
        <v>48</v>
      </c>
      <c r="Q11" s="19" t="s">
        <v>49</v>
      </c>
      <c r="R11" s="19" t="s">
        <v>50</v>
      </c>
    </row>
    <row r="12" spans="1:21">
      <c r="A12" s="34">
        <v>4925.7209999999995</v>
      </c>
      <c r="B12">
        <f t="shared" si="0"/>
        <v>8.5022259388304349</v>
      </c>
      <c r="C12" s="34">
        <v>2.8775157999999998</v>
      </c>
      <c r="D12">
        <f t="shared" si="1"/>
        <v>1.0569273524763236</v>
      </c>
      <c r="M12" s="17" t="s">
        <v>42</v>
      </c>
      <c r="N12" s="17">
        <v>1</v>
      </c>
      <c r="O12" s="17">
        <v>146.78219453868996</v>
      </c>
      <c r="P12" s="17">
        <v>146.78219453868996</v>
      </c>
      <c r="Q12" s="17">
        <v>411.75293252713254</v>
      </c>
      <c r="R12" s="17">
        <v>3.1739201223792055E-46</v>
      </c>
    </row>
    <row r="13" spans="1:21">
      <c r="A13" s="34">
        <v>11545.848</v>
      </c>
      <c r="B13">
        <f t="shared" si="0"/>
        <v>9.3540811708018481</v>
      </c>
      <c r="C13" s="34">
        <v>1.0871348000000001</v>
      </c>
      <c r="D13">
        <f t="shared" si="1"/>
        <v>8.3545611489897559E-2</v>
      </c>
      <c r="M13" s="17" t="s">
        <v>43</v>
      </c>
      <c r="N13" s="17">
        <v>161</v>
      </c>
      <c r="O13" s="17">
        <v>57.393479083896636</v>
      </c>
      <c r="P13" s="17">
        <v>0.35648123654594183</v>
      </c>
      <c r="Q13" s="17"/>
      <c r="R13" s="17"/>
    </row>
    <row r="14" spans="1:21" ht="15" thickBot="1">
      <c r="A14" s="34">
        <v>18699.798999999999</v>
      </c>
      <c r="B14">
        <f t="shared" si="0"/>
        <v>9.8362680541218097</v>
      </c>
      <c r="C14" s="34">
        <v>0.25742189999999998</v>
      </c>
      <c r="D14">
        <f t="shared" si="1"/>
        <v>-1.357038905854262</v>
      </c>
      <c r="M14" s="18" t="s">
        <v>44</v>
      </c>
      <c r="N14" s="18">
        <v>162</v>
      </c>
      <c r="O14" s="18">
        <v>204.1756736225866</v>
      </c>
      <c r="P14" s="18"/>
      <c r="Q14" s="18"/>
      <c r="R14" s="18"/>
    </row>
    <row r="15" spans="1:21" ht="15" thickBot="1">
      <c r="A15" s="34">
        <v>41872.394999999997</v>
      </c>
      <c r="B15">
        <f t="shared" si="0"/>
        <v>10.642382058237086</v>
      </c>
      <c r="C15" s="34">
        <v>0.36947410000000003</v>
      </c>
      <c r="D15">
        <f t="shared" si="1"/>
        <v>-0.99567463577322846</v>
      </c>
    </row>
    <row r="16" spans="1:21">
      <c r="A16" s="34">
        <v>2477.0902999999998</v>
      </c>
      <c r="B16">
        <f t="shared" si="0"/>
        <v>7.8148398842144617</v>
      </c>
      <c r="C16" s="34">
        <v>8.0775640000000006</v>
      </c>
      <c r="D16">
        <f t="shared" si="1"/>
        <v>2.0890903419287055</v>
      </c>
      <c r="M16" s="19"/>
      <c r="N16" s="19" t="s">
        <v>51</v>
      </c>
      <c r="O16" s="19" t="s">
        <v>22</v>
      </c>
      <c r="P16" s="19" t="s">
        <v>52</v>
      </c>
      <c r="Q16" s="19" t="s">
        <v>53</v>
      </c>
      <c r="R16" s="19" t="s">
        <v>54</v>
      </c>
      <c r="S16" s="19" t="s">
        <v>55</v>
      </c>
      <c r="T16" s="19" t="s">
        <v>56</v>
      </c>
      <c r="U16" s="19" t="s">
        <v>57</v>
      </c>
    </row>
    <row r="17" spans="1:21">
      <c r="A17" s="34">
        <v>6481.3905999999997</v>
      </c>
      <c r="B17">
        <f t="shared" si="0"/>
        <v>8.7766903650887311</v>
      </c>
      <c r="C17" s="34">
        <v>2.3910955999999999</v>
      </c>
      <c r="D17">
        <f t="shared" si="1"/>
        <v>0.87175167094747608</v>
      </c>
      <c r="M17" s="17" t="s">
        <v>45</v>
      </c>
      <c r="N17" s="17">
        <v>7.6468316692973914</v>
      </c>
      <c r="O17" s="17">
        <v>0.36198909954020114</v>
      </c>
      <c r="P17" s="17">
        <v>21.124480485767123</v>
      </c>
      <c r="Q17" s="17">
        <v>2.8350035510093763E-48</v>
      </c>
      <c r="R17" s="17">
        <v>6.9319726663994583</v>
      </c>
      <c r="S17" s="17">
        <v>8.3616906721953246</v>
      </c>
      <c r="T17" s="17">
        <v>6.9319726663994583</v>
      </c>
      <c r="U17" s="17">
        <v>8.3616906721953246</v>
      </c>
    </row>
    <row r="18" spans="1:21" ht="15" thickBot="1">
      <c r="A18" s="34">
        <v>12142.862999999999</v>
      </c>
      <c r="B18">
        <f t="shared" si="0"/>
        <v>9.4044968687699644</v>
      </c>
      <c r="C18" s="34">
        <v>0.60314460000000003</v>
      </c>
      <c r="D18">
        <f t="shared" si="1"/>
        <v>-0.50559831000758959</v>
      </c>
      <c r="M18" s="18" t="s">
        <v>68</v>
      </c>
      <c r="N18" s="18">
        <v>-0.78576600761782645</v>
      </c>
      <c r="O18" s="18">
        <v>3.8723525225330492E-2</v>
      </c>
      <c r="P18" s="18">
        <v>-20.29169614712216</v>
      </c>
      <c r="Q18" s="18">
        <v>3.1739201223792962E-46</v>
      </c>
      <c r="R18" s="18">
        <v>-0.86223753857396368</v>
      </c>
      <c r="S18" s="18">
        <v>-0.70929447666168921</v>
      </c>
      <c r="T18" s="18">
        <v>-0.86223753857396368</v>
      </c>
      <c r="U18" s="18">
        <v>-0.70929447666168921</v>
      </c>
    </row>
    <row r="19" spans="1:21">
      <c r="A19" s="34">
        <v>16351.91</v>
      </c>
      <c r="B19">
        <f t="shared" si="0"/>
        <v>9.7020999890743909</v>
      </c>
      <c r="C19" s="34">
        <v>3.8734994</v>
      </c>
      <c r="D19">
        <f t="shared" si="1"/>
        <v>1.3541583361911378</v>
      </c>
    </row>
    <row r="20" spans="1:21">
      <c r="A20" s="34">
        <v>14640.075999999999</v>
      </c>
      <c r="B20">
        <f t="shared" si="0"/>
        <v>9.5915179787586577</v>
      </c>
      <c r="C20" s="34">
        <v>1.4024924000000001</v>
      </c>
      <c r="D20">
        <f t="shared" si="1"/>
        <v>0.33825093950520146</v>
      </c>
    </row>
    <row r="21" spans="1:21">
      <c r="A21" s="34">
        <v>20592.455000000002</v>
      </c>
      <c r="B21">
        <f t="shared" si="0"/>
        <v>9.9326800255513916</v>
      </c>
      <c r="C21" s="34">
        <v>0.60985080000000003</v>
      </c>
      <c r="D21">
        <f t="shared" si="1"/>
        <v>-0.49454094189576703</v>
      </c>
    </row>
    <row r="22" spans="1:21">
      <c r="A22" s="34">
        <v>1704.9659999999999</v>
      </c>
      <c r="B22">
        <f t="shared" si="0"/>
        <v>7.4413004481698124</v>
      </c>
      <c r="C22" s="34">
        <v>7.8781404000000004</v>
      </c>
      <c r="D22">
        <f t="shared" si="1"/>
        <v>2.0640918861720863</v>
      </c>
      <c r="M22" t="s">
        <v>58</v>
      </c>
      <c r="R22" t="s">
        <v>62</v>
      </c>
    </row>
    <row r="23" spans="1:21" ht="15" thickBot="1">
      <c r="A23" s="34">
        <v>717.22844999999995</v>
      </c>
      <c r="B23">
        <f t="shared" si="0"/>
        <v>6.5753944090981493</v>
      </c>
      <c r="C23" s="34">
        <v>5.0493116000000002</v>
      </c>
      <c r="D23">
        <f t="shared" si="1"/>
        <v>1.6192519171636015</v>
      </c>
    </row>
    <row r="24" spans="1:21">
      <c r="A24" s="34">
        <v>3944.2467999999999</v>
      </c>
      <c r="B24">
        <f t="shared" si="0"/>
        <v>8.2800132898296344</v>
      </c>
      <c r="C24" s="34">
        <v>2.3696556000000002</v>
      </c>
      <c r="D24">
        <f t="shared" si="1"/>
        <v>0.86274462813188457</v>
      </c>
      <c r="M24" s="19" t="s">
        <v>59</v>
      </c>
      <c r="N24" s="19" t="s">
        <v>70</v>
      </c>
      <c r="O24" s="19" t="s">
        <v>60</v>
      </c>
      <c r="P24" s="19" t="s">
        <v>61</v>
      </c>
      <c r="R24" s="19" t="s">
        <v>63</v>
      </c>
      <c r="S24" s="19" t="s">
        <v>69</v>
      </c>
    </row>
    <row r="25" spans="1:21">
      <c r="A25" s="34">
        <v>2812.2148000000002</v>
      </c>
      <c r="B25">
        <f t="shared" si="0"/>
        <v>7.9417276369264531</v>
      </c>
      <c r="C25" s="34">
        <v>6.9834149999999999</v>
      </c>
      <c r="D25">
        <f t="shared" si="1"/>
        <v>1.9435380521423966</v>
      </c>
      <c r="M25" s="17">
        <v>1</v>
      </c>
      <c r="N25" s="17">
        <v>1.9785048051431415</v>
      </c>
      <c r="O25" s="17">
        <v>-0.2261849530260911</v>
      </c>
      <c r="P25" s="17">
        <v>-0.38000555171573758</v>
      </c>
      <c r="R25" s="17">
        <v>0.30674846625766872</v>
      </c>
      <c r="S25" s="17">
        <v>-1.6709910276671696</v>
      </c>
    </row>
    <row r="26" spans="1:21">
      <c r="A26" s="34">
        <v>45529.644999999997</v>
      </c>
      <c r="B26">
        <f t="shared" si="0"/>
        <v>10.726118931241546</v>
      </c>
      <c r="C26" s="34">
        <v>0.49409681999999999</v>
      </c>
      <c r="D26">
        <f t="shared" si="1"/>
        <v>-0.7050237890952844</v>
      </c>
      <c r="M26" s="17">
        <v>2</v>
      </c>
      <c r="N26" s="17">
        <v>0.20482713496363303</v>
      </c>
      <c r="O26" s="17">
        <v>-0.26266576127210783</v>
      </c>
      <c r="P26" s="17">
        <v>-0.44129570156476178</v>
      </c>
      <c r="R26" s="17">
        <v>0.92024539877300615</v>
      </c>
      <c r="S26" s="17">
        <v>-1.5361155666611264</v>
      </c>
    </row>
    <row r="27" spans="1:21">
      <c r="A27" s="34">
        <v>7202.7669999999998</v>
      </c>
      <c r="B27">
        <f t="shared" si="0"/>
        <v>8.8822205367332359</v>
      </c>
      <c r="C27" s="34">
        <v>1.2286836999999999</v>
      </c>
      <c r="D27">
        <f t="shared" si="1"/>
        <v>0.20594343374984106</v>
      </c>
      <c r="M27" s="17">
        <v>3</v>
      </c>
      <c r="N27" s="17">
        <v>0.17347231611204705</v>
      </c>
      <c r="O27" s="17">
        <v>0.60368277721775343</v>
      </c>
      <c r="P27" s="17">
        <v>1.0142266483635576</v>
      </c>
      <c r="R27" s="17">
        <v>1.5337423312883436</v>
      </c>
      <c r="S27" s="17">
        <v>-1.5290169839873666</v>
      </c>
    </row>
    <row r="28" spans="1:21">
      <c r="A28" s="34">
        <v>596.39300000000003</v>
      </c>
      <c r="B28">
        <f t="shared" si="0"/>
        <v>6.390899845732501</v>
      </c>
      <c r="C28" s="34">
        <v>9.6781869999999994</v>
      </c>
      <c r="D28">
        <f t="shared" si="1"/>
        <v>2.2698745903584587</v>
      </c>
      <c r="M28" s="17">
        <v>4</v>
      </c>
      <c r="N28" s="17">
        <v>0.79562906905849839</v>
      </c>
      <c r="O28" s="17">
        <v>1.1045929495419939</v>
      </c>
      <c r="P28" s="17">
        <v>1.85578858184965</v>
      </c>
      <c r="R28" s="17">
        <v>2.147239263803681</v>
      </c>
      <c r="S28" s="17">
        <v>-1.4801049458791204</v>
      </c>
    </row>
    <row r="29" spans="1:21">
      <c r="A29" s="34">
        <v>1393.5635</v>
      </c>
      <c r="B29">
        <f t="shared" si="0"/>
        <v>7.2396194145956576</v>
      </c>
      <c r="C29" s="34">
        <v>10.285629</v>
      </c>
      <c r="D29">
        <f t="shared" si="1"/>
        <v>2.3307476782596992</v>
      </c>
      <c r="M29" s="17">
        <v>5</v>
      </c>
      <c r="N29" s="17">
        <v>-6.4861738982775918E-2</v>
      </c>
      <c r="O29" s="17">
        <v>6.7281557019804802E-3</v>
      </c>
      <c r="P29" s="17">
        <v>1.1303742735112672E-2</v>
      </c>
      <c r="R29" s="17">
        <v>2.7607361963190185</v>
      </c>
      <c r="S29" s="17">
        <v>-1.4644878862524886</v>
      </c>
    </row>
    <row r="30" spans="1:21">
      <c r="A30" s="34">
        <v>22740.720000000001</v>
      </c>
      <c r="B30">
        <f t="shared" si="0"/>
        <v>10.031912429072417</v>
      </c>
      <c r="C30" s="34">
        <v>0.62903390000000003</v>
      </c>
      <c r="D30">
        <f t="shared" si="1"/>
        <v>-0.46357012866244152</v>
      </c>
      <c r="M30" s="17">
        <v>6</v>
      </c>
      <c r="N30" s="17">
        <v>0.15444031086541266</v>
      </c>
      <c r="O30" s="17">
        <v>-0.126547264156635</v>
      </c>
      <c r="P30" s="17">
        <v>-0.21260770131075918</v>
      </c>
      <c r="R30" s="17">
        <v>3.3742331288343559</v>
      </c>
      <c r="S30" s="17">
        <v>-1.4614055686536713</v>
      </c>
    </row>
    <row r="31" spans="1:21" ht="15" customHeight="1">
      <c r="A31" s="34">
        <v>19238.18</v>
      </c>
      <c r="B31">
        <f t="shared" si="0"/>
        <v>9.8646521251507515</v>
      </c>
      <c r="C31" s="34">
        <v>0.65962030000000005</v>
      </c>
      <c r="D31">
        <f t="shared" si="1"/>
        <v>-0.41609091254225455</v>
      </c>
      <c r="M31" s="17">
        <v>7</v>
      </c>
      <c r="N31" s="17">
        <v>-0.88654719599500353</v>
      </c>
      <c r="O31" s="17">
        <v>-9.2738715248214976E-2</v>
      </c>
      <c r="P31" s="17">
        <v>-0.15580712236521516</v>
      </c>
      <c r="R31" s="17">
        <v>3.9877300613496933</v>
      </c>
      <c r="S31" s="17">
        <v>-1.3920585421373322</v>
      </c>
    </row>
    <row r="32" spans="1:21">
      <c r="A32" s="34">
        <v>14468.964</v>
      </c>
      <c r="B32">
        <f t="shared" si="0"/>
        <v>9.5797612206560263</v>
      </c>
      <c r="C32" s="34">
        <v>1.2372154</v>
      </c>
      <c r="D32">
        <f t="shared" si="1"/>
        <v>0.21286320921331944</v>
      </c>
      <c r="M32" s="17">
        <v>8</v>
      </c>
      <c r="N32" s="17">
        <v>-0.75082720203275777</v>
      </c>
      <c r="O32" s="17">
        <v>-0.38764151621350718</v>
      </c>
      <c r="P32" s="17">
        <v>-0.65126316435225762</v>
      </c>
      <c r="R32" s="17">
        <v>4.6012269938650308</v>
      </c>
      <c r="S32" s="17">
        <v>-1.357038905854262</v>
      </c>
    </row>
    <row r="33" spans="1:19">
      <c r="A33" s="34">
        <v>1900.3983000000001</v>
      </c>
      <c r="B33">
        <f t="shared" si="0"/>
        <v>7.5498187747638497</v>
      </c>
      <c r="C33" s="34">
        <v>4.8167850000000003</v>
      </c>
      <c r="D33">
        <f t="shared" si="1"/>
        <v>1.5721066930626046</v>
      </c>
      <c r="M33" s="17">
        <v>9</v>
      </c>
      <c r="N33" s="17">
        <v>-3.8239312994874375E-2</v>
      </c>
      <c r="O33" s="17">
        <v>0.62979043896945752</v>
      </c>
      <c r="P33" s="17">
        <v>1.0580892319493886</v>
      </c>
      <c r="R33" s="17">
        <v>5.2147239263803682</v>
      </c>
      <c r="S33" s="17">
        <v>-1.3401230135353657</v>
      </c>
    </row>
    <row r="34" spans="1:19">
      <c r="A34" s="34">
        <v>4187.5069999999996</v>
      </c>
      <c r="B34">
        <f t="shared" si="0"/>
        <v>8.3398608477737159</v>
      </c>
      <c r="C34" s="34">
        <v>4.1645374000000004</v>
      </c>
      <c r="D34">
        <f t="shared" si="1"/>
        <v>1.4266052010228807</v>
      </c>
      <c r="M34" s="17">
        <v>10</v>
      </c>
      <c r="N34" s="17">
        <v>-0.65269877474309723</v>
      </c>
      <c r="O34" s="17">
        <v>0.22478748542710281</v>
      </c>
      <c r="P34" s="17">
        <v>0.37765771451943586</v>
      </c>
      <c r="R34" s="17">
        <v>5.8282208588957056</v>
      </c>
      <c r="S34" s="17">
        <v>-1.3395074974557366</v>
      </c>
    </row>
    <row r="35" spans="1:19">
      <c r="A35" s="34">
        <v>15496.82</v>
      </c>
      <c r="B35">
        <f t="shared" si="0"/>
        <v>9.6483901205685587</v>
      </c>
      <c r="C35" s="34">
        <v>0.77484149999999996</v>
      </c>
      <c r="D35">
        <f t="shared" si="1"/>
        <v>-0.25509678667409774</v>
      </c>
      <c r="M35" s="17">
        <v>11</v>
      </c>
      <c r="N35" s="17">
        <v>0.96607153747787411</v>
      </c>
      <c r="O35" s="17">
        <v>9.0855814998449524E-2</v>
      </c>
      <c r="P35" s="17">
        <v>0.15264372648646596</v>
      </c>
      <c r="R35" s="17">
        <v>6.4417177914110431</v>
      </c>
      <c r="S35" s="17">
        <v>-1.3349576516747874</v>
      </c>
    </row>
    <row r="36" spans="1:19">
      <c r="A36" s="34">
        <v>4011.7121999999999</v>
      </c>
      <c r="B36">
        <f t="shared" si="0"/>
        <v>8.2969734117131502</v>
      </c>
      <c r="C36" s="34">
        <v>6.9373627000000004</v>
      </c>
      <c r="D36">
        <f t="shared" si="1"/>
        <v>1.9369216878857176</v>
      </c>
      <c r="M36" s="17">
        <v>12</v>
      </c>
      <c r="N36" s="17">
        <v>0.29671265278333969</v>
      </c>
      <c r="O36" s="17">
        <v>-0.21316704129344213</v>
      </c>
      <c r="P36" s="17">
        <v>-0.35813460643857142</v>
      </c>
      <c r="R36" s="17">
        <v>7.0552147239263805</v>
      </c>
      <c r="S36" s="17">
        <v>-1.3268735506524958</v>
      </c>
    </row>
    <row r="37" spans="1:19">
      <c r="A37" s="34">
        <v>26986.752</v>
      </c>
      <c r="B37">
        <f t="shared" si="0"/>
        <v>10.20310135790352</v>
      </c>
      <c r="C37" s="34">
        <v>0.4597639</v>
      </c>
      <c r="D37">
        <f t="shared" si="1"/>
        <v>-0.7770421821320096</v>
      </c>
      <c r="M37" s="17">
        <v>13</v>
      </c>
      <c r="N37" s="17">
        <v>-8.2173409448669688E-2</v>
      </c>
      <c r="O37" s="17">
        <v>-1.2748654964055923</v>
      </c>
      <c r="P37" s="17">
        <v>-2.1418576251139099</v>
      </c>
      <c r="R37" s="17">
        <v>7.6687116564417179</v>
      </c>
      <c r="S37" s="17">
        <v>-1.3008585179654573</v>
      </c>
    </row>
    <row r="38" spans="1:19">
      <c r="A38" s="34">
        <v>7648.7039999999997</v>
      </c>
      <c r="B38">
        <f t="shared" si="0"/>
        <v>8.9422915007040817</v>
      </c>
      <c r="C38" s="34">
        <v>0.79593780000000003</v>
      </c>
      <c r="D38">
        <f t="shared" si="1"/>
        <v>-0.22823423689441541</v>
      </c>
      <c r="M38" s="17">
        <v>14</v>
      </c>
      <c r="N38" s="17">
        <v>-0.71559039214714915</v>
      </c>
      <c r="O38" s="17">
        <v>-0.28008424362607931</v>
      </c>
      <c r="P38" s="17">
        <v>-0.47055989402502785</v>
      </c>
      <c r="R38" s="17">
        <v>8.2822085889570545</v>
      </c>
      <c r="S38" s="17">
        <v>-1.2825361484641753</v>
      </c>
    </row>
    <row r="39" spans="1:19">
      <c r="A39" s="34">
        <v>31523.498</v>
      </c>
      <c r="B39">
        <f t="shared" si="0"/>
        <v>10.358488514971667</v>
      </c>
      <c r="C39" s="34">
        <v>0.35018613999999998</v>
      </c>
      <c r="D39">
        <f t="shared" si="1"/>
        <v>-1.0492904372979428</v>
      </c>
      <c r="M39" s="17">
        <v>15</v>
      </c>
      <c r="N39" s="17">
        <v>1.5061961333056368</v>
      </c>
      <c r="O39" s="17">
        <v>0.58289420862306862</v>
      </c>
      <c r="P39" s="17">
        <v>0.97930049004703867</v>
      </c>
      <c r="R39" s="17">
        <v>8.8957055214723937</v>
      </c>
      <c r="S39" s="17">
        <v>-1.2006718584473846</v>
      </c>
    </row>
    <row r="40" spans="1:19">
      <c r="A40" s="34">
        <v>32247.395</v>
      </c>
      <c r="B40">
        <f t="shared" si="0"/>
        <v>10.381192543767629</v>
      </c>
      <c r="C40" s="34">
        <v>0.26316931999999998</v>
      </c>
      <c r="D40">
        <f t="shared" si="1"/>
        <v>-1.3349576516747874</v>
      </c>
      <c r="M40" s="17">
        <v>16</v>
      </c>
      <c r="N40" s="17">
        <v>0.7504067210237757</v>
      </c>
      <c r="O40" s="17">
        <v>0.12134494992370037</v>
      </c>
      <c r="P40" s="17">
        <v>0.20386747229094052</v>
      </c>
      <c r="R40" s="17">
        <v>9.5092024539877293</v>
      </c>
      <c r="S40" s="17">
        <v>-1.1630609898396149</v>
      </c>
    </row>
    <row r="41" spans="1:19">
      <c r="A41" s="34">
        <v>844.17200000000003</v>
      </c>
      <c r="B41">
        <f t="shared" si="0"/>
        <v>6.7383562653024907</v>
      </c>
      <c r="C41" s="34">
        <v>7.5550002999999997</v>
      </c>
      <c r="D41">
        <f t="shared" si="1"/>
        <v>2.0222096354335042</v>
      </c>
      <c r="M41" s="17">
        <v>17</v>
      </c>
      <c r="N41" s="17">
        <v>0.25709771106966706</v>
      </c>
      <c r="O41" s="17">
        <v>-0.76269602107725665</v>
      </c>
      <c r="P41" s="17">
        <v>-1.2813793243241434</v>
      </c>
      <c r="R41" s="17">
        <v>10.122699386503069</v>
      </c>
      <c r="S41" s="17">
        <v>-1.1518737396584682</v>
      </c>
    </row>
    <row r="42" spans="1:19">
      <c r="A42" s="34">
        <v>50689.68</v>
      </c>
      <c r="B42">
        <f t="shared" si="0"/>
        <v>10.833477618564244</v>
      </c>
      <c r="C42" s="34">
        <v>0.35186119999999999</v>
      </c>
      <c r="D42">
        <f t="shared" si="1"/>
        <v>-1.0445184993297156</v>
      </c>
      <c r="M42" s="17">
        <v>18</v>
      </c>
      <c r="N42" s="17">
        <v>2.3251295373449388E-2</v>
      </c>
      <c r="O42" s="17">
        <v>1.3309070408176884</v>
      </c>
      <c r="P42" s="17">
        <v>2.2360110942921363</v>
      </c>
      <c r="R42" s="17">
        <v>10.736196319018404</v>
      </c>
      <c r="S42" s="17">
        <v>-1.1384687182462649</v>
      </c>
    </row>
    <row r="43" spans="1:19">
      <c r="A43" s="34">
        <v>3623.0603000000001</v>
      </c>
      <c r="B43">
        <f t="shared" si="0"/>
        <v>8.1950743344220438</v>
      </c>
      <c r="C43" s="34">
        <v>5.1886786999999996</v>
      </c>
      <c r="D43">
        <f t="shared" si="1"/>
        <v>1.6464790790235349</v>
      </c>
      <c r="M43" s="17">
        <v>19</v>
      </c>
      <c r="N43" s="17">
        <v>0.11014288013359685</v>
      </c>
      <c r="O43" s="17">
        <v>0.22810805937160461</v>
      </c>
      <c r="P43" s="17">
        <v>0.38323649647160118</v>
      </c>
      <c r="R43" s="17">
        <v>11.349693251533743</v>
      </c>
      <c r="S43" s="17">
        <v>-1.1370324823226419</v>
      </c>
    </row>
    <row r="44" spans="1:19">
      <c r="A44" s="34">
        <v>8879.6455000000005</v>
      </c>
      <c r="B44">
        <f t="shared" si="0"/>
        <v>9.0915169140181735</v>
      </c>
      <c r="C44" s="34">
        <v>3.2200692000000002</v>
      </c>
      <c r="D44">
        <f t="shared" si="1"/>
        <v>1.1694028500086253</v>
      </c>
      <c r="M44" s="17">
        <v>20</v>
      </c>
      <c r="N44" s="17">
        <v>-0.15793065932545591</v>
      </c>
      <c r="O44" s="17">
        <v>-0.33661028257031111</v>
      </c>
      <c r="P44" s="17">
        <v>-0.56552734578487263</v>
      </c>
      <c r="R44" s="17">
        <v>11.963190184049079</v>
      </c>
      <c r="S44" s="17">
        <v>-1.0788361323105176</v>
      </c>
    </row>
    <row r="45" spans="1:19">
      <c r="A45" s="34">
        <v>17713.52</v>
      </c>
      <c r="B45">
        <f t="shared" si="0"/>
        <v>9.7820834687911464</v>
      </c>
      <c r="C45" s="34">
        <v>3.2388363</v>
      </c>
      <c r="D45">
        <f t="shared" si="1"/>
        <v>1.1752140986217756</v>
      </c>
      <c r="M45" s="17">
        <v>21</v>
      </c>
      <c r="N45" s="17">
        <v>1.799710724654255</v>
      </c>
      <c r="O45" s="17">
        <v>0.26438116151783131</v>
      </c>
      <c r="P45" s="17">
        <v>0.44417768645397881</v>
      </c>
      <c r="R45" s="17">
        <v>12.576687116564418</v>
      </c>
      <c r="S45" s="17">
        <v>-1.0492904372979428</v>
      </c>
    </row>
    <row r="46" spans="1:19">
      <c r="A46" s="34">
        <v>10124.075999999999</v>
      </c>
      <c r="B46">
        <f t="shared" si="0"/>
        <v>9.222671628551101</v>
      </c>
      <c r="C46" s="34">
        <v>1.2151438999999999</v>
      </c>
      <c r="D46">
        <f t="shared" si="1"/>
        <v>0.19486250599348884</v>
      </c>
      <c r="M46" s="17">
        <v>22</v>
      </c>
      <c r="N46" s="17">
        <v>2.4801102559477615</v>
      </c>
      <c r="O46" s="17">
        <v>-0.86085833878415996</v>
      </c>
      <c r="P46" s="17">
        <v>-1.4462984544380038</v>
      </c>
      <c r="R46" s="17">
        <v>13.190184049079754</v>
      </c>
      <c r="S46" s="17">
        <v>-1.0445184993297156</v>
      </c>
    </row>
    <row r="47" spans="1:19">
      <c r="A47" s="34">
        <v>13205.406000000001</v>
      </c>
      <c r="B47">
        <f t="shared" si="0"/>
        <v>9.4883815701881584</v>
      </c>
      <c r="C47" s="34">
        <v>1.8074611</v>
      </c>
      <c r="D47">
        <f t="shared" si="1"/>
        <v>0.59192315338074231</v>
      </c>
      <c r="M47" s="17">
        <v>23</v>
      </c>
      <c r="N47" s="17">
        <v>1.1406786835254143</v>
      </c>
      <c r="O47" s="17">
        <v>-0.27793405539352978</v>
      </c>
      <c r="P47" s="17">
        <v>-0.46694743680950113</v>
      </c>
      <c r="R47" s="17">
        <v>13.803680981595093</v>
      </c>
      <c r="S47" s="17">
        <v>-1.0401959763143316</v>
      </c>
    </row>
    <row r="48" spans="1:19">
      <c r="A48" s="34">
        <v>9218.9050000000007</v>
      </c>
      <c r="B48">
        <f t="shared" si="0"/>
        <v>9.1290115459402053</v>
      </c>
      <c r="C48" s="34">
        <v>1.1873419000000001</v>
      </c>
      <c r="D48">
        <f t="shared" si="1"/>
        <v>0.17171711122105793</v>
      </c>
      <c r="M48" s="17">
        <v>24</v>
      </c>
      <c r="N48" s="17">
        <v>1.4064920504415372</v>
      </c>
      <c r="O48" s="17">
        <v>0.53704600170085937</v>
      </c>
      <c r="P48" s="17">
        <v>0.90227249621474481</v>
      </c>
      <c r="R48" s="17">
        <v>14.417177914110429</v>
      </c>
      <c r="S48" s="17">
        <v>-1.0295283013323333</v>
      </c>
    </row>
    <row r="49" spans="1:19">
      <c r="A49" s="34">
        <v>22707.22</v>
      </c>
      <c r="B49">
        <f t="shared" si="0"/>
        <v>10.030438214572612</v>
      </c>
      <c r="C49" s="34">
        <v>7.3421669999999999</v>
      </c>
      <c r="D49">
        <f t="shared" si="1"/>
        <v>1.9936340306617784</v>
      </c>
      <c r="M49" s="17">
        <v>25</v>
      </c>
      <c r="N49" s="17">
        <v>-0.78138798053826619</v>
      </c>
      <c r="O49" s="17">
        <v>7.6364191442981788E-2</v>
      </c>
      <c r="P49" s="17">
        <v>0.12829684871773542</v>
      </c>
      <c r="R49" s="17">
        <v>15.030674846625768</v>
      </c>
      <c r="S49" s="17">
        <v>-0.99567463577322846</v>
      </c>
    </row>
    <row r="50" spans="1:19">
      <c r="A50" s="34">
        <v>30067.395</v>
      </c>
      <c r="B50">
        <f t="shared" si="0"/>
        <v>10.311196641035995</v>
      </c>
      <c r="C50" s="34">
        <v>0.18806059999999999</v>
      </c>
      <c r="D50">
        <f t="shared" si="1"/>
        <v>-1.6709910276671696</v>
      </c>
      <c r="M50" s="17">
        <v>26</v>
      </c>
      <c r="N50" s="17">
        <v>0.66748469936744925</v>
      </c>
      <c r="O50" s="17">
        <v>-0.46154126561760822</v>
      </c>
      <c r="P50" s="17">
        <v>-0.77541958885464612</v>
      </c>
      <c r="R50" s="17">
        <v>15.644171779141104</v>
      </c>
      <c r="S50" s="17">
        <v>-0.97928591124321851</v>
      </c>
    </row>
    <row r="51" spans="1:19">
      <c r="A51" s="34">
        <v>8522.4500000000007</v>
      </c>
      <c r="B51">
        <f t="shared" si="0"/>
        <v>9.0504591371717336</v>
      </c>
      <c r="C51" s="34">
        <v>5.0035939999999997</v>
      </c>
      <c r="D51">
        <f t="shared" si="1"/>
        <v>1.6101564542211086</v>
      </c>
      <c r="M51" s="17">
        <v>27</v>
      </c>
      <c r="N51" s="17">
        <v>2.6250798124307808</v>
      </c>
      <c r="O51" s="17">
        <v>-0.35520522207232208</v>
      </c>
      <c r="P51" s="17">
        <v>-0.59676806339249944</v>
      </c>
      <c r="R51" s="17">
        <v>16.257668711656443</v>
      </c>
      <c r="S51" s="17">
        <v>-0.94429213748764673</v>
      </c>
    </row>
    <row r="52" spans="1:19">
      <c r="A52" s="34">
        <v>2289.4090000000001</v>
      </c>
      <c r="B52">
        <f t="shared" si="0"/>
        <v>7.7360489846376517</v>
      </c>
      <c r="C52" s="34">
        <v>4.6222250000000003</v>
      </c>
      <c r="D52">
        <f t="shared" si="1"/>
        <v>1.530876190892356</v>
      </c>
      <c r="M52" s="17">
        <v>28</v>
      </c>
      <c r="N52" s="17">
        <v>1.9581848252180558</v>
      </c>
      <c r="O52" s="17">
        <v>0.37256285304164338</v>
      </c>
      <c r="P52" s="17">
        <v>0.62593002153661281</v>
      </c>
      <c r="R52" s="17">
        <v>16.871165644171779</v>
      </c>
      <c r="S52" s="17">
        <v>-0.9384488702095124</v>
      </c>
    </row>
    <row r="53" spans="1:19">
      <c r="A53" s="34">
        <v>40701.464999999997</v>
      </c>
      <c r="B53">
        <f t="shared" si="0"/>
        <v>10.614019365868874</v>
      </c>
      <c r="C53" s="34">
        <v>0.23119635999999999</v>
      </c>
      <c r="D53">
        <f t="shared" si="1"/>
        <v>-1.4644878862524886</v>
      </c>
      <c r="M53" s="17">
        <v>29</v>
      </c>
      <c r="N53" s="17">
        <v>-0.23590410886649327</v>
      </c>
      <c r="O53" s="17">
        <v>-0.22766601979594825</v>
      </c>
      <c r="P53" s="17">
        <v>-0.38249384100058004</v>
      </c>
      <c r="R53" s="17">
        <v>17.484662576687118</v>
      </c>
      <c r="S53" s="17">
        <v>-0.91897615940917421</v>
      </c>
    </row>
    <row r="54" spans="1:19">
      <c r="A54" s="34">
        <v>39065.71</v>
      </c>
      <c r="B54">
        <f t="shared" si="0"/>
        <v>10.573000379102496</v>
      </c>
      <c r="C54" s="34">
        <v>0.40685278000000002</v>
      </c>
      <c r="D54">
        <f t="shared" si="1"/>
        <v>-0.89930387887768581</v>
      </c>
      <c r="M54" s="17">
        <v>30</v>
      </c>
      <c r="N54" s="17">
        <v>-0.10447664762102171</v>
      </c>
      <c r="O54" s="17">
        <v>-0.31161426492123284</v>
      </c>
      <c r="P54" s="17">
        <v>-0.52353239718040645</v>
      </c>
      <c r="R54" s="17">
        <v>18.098159509202457</v>
      </c>
      <c r="S54" s="17">
        <v>-0.91037839423830735</v>
      </c>
    </row>
    <row r="55" spans="1:19">
      <c r="A55" s="34">
        <v>15720.901</v>
      </c>
      <c r="B55">
        <f t="shared" si="0"/>
        <v>9.6627463798623534</v>
      </c>
      <c r="C55" s="34">
        <v>3.8819916000000001</v>
      </c>
      <c r="D55">
        <f t="shared" si="1"/>
        <v>1.3563483209114018</v>
      </c>
      <c r="M55" s="17">
        <v>31</v>
      </c>
      <c r="N55" s="17">
        <v>0.11938094101043006</v>
      </c>
      <c r="O55" s="17">
        <v>9.3482268202889379E-2</v>
      </c>
      <c r="P55" s="17">
        <v>0.15705634008279834</v>
      </c>
      <c r="R55" s="17">
        <v>18.711656441717793</v>
      </c>
      <c r="S55" s="17">
        <v>-0.89930387887768581</v>
      </c>
    </row>
    <row r="56" spans="1:19">
      <c r="A56" s="34">
        <v>2010.5322000000001</v>
      </c>
      <c r="B56">
        <f t="shared" si="0"/>
        <v>7.606154742125514</v>
      </c>
      <c r="C56" s="34">
        <v>4.5588600000000001</v>
      </c>
      <c r="D56">
        <f t="shared" si="1"/>
        <v>1.5170725922710855</v>
      </c>
      <c r="M56" s="17">
        <v>32</v>
      </c>
      <c r="N56" s="17">
        <v>1.7144407124130909</v>
      </c>
      <c r="O56" s="17">
        <v>-0.14233401935048628</v>
      </c>
      <c r="P56" s="17">
        <v>-0.23913048515194923</v>
      </c>
      <c r="R56" s="17">
        <v>19.325153374233128</v>
      </c>
      <c r="S56" s="17">
        <v>-0.8930046201376608</v>
      </c>
    </row>
    <row r="57" spans="1:19">
      <c r="A57" s="34">
        <v>14360.359</v>
      </c>
      <c r="B57">
        <f t="shared" si="0"/>
        <v>9.5722268422897212</v>
      </c>
      <c r="C57" s="34">
        <v>0.93301659999999997</v>
      </c>
      <c r="D57">
        <f t="shared" si="1"/>
        <v>-6.9332286224474307E-2</v>
      </c>
      <c r="M57" s="17">
        <v>33</v>
      </c>
      <c r="N57" s="17">
        <v>1.093652506854017</v>
      </c>
      <c r="O57" s="17">
        <v>0.33295269416886364</v>
      </c>
      <c r="P57" s="17">
        <v>0.55938235744747078</v>
      </c>
      <c r="R57" s="17">
        <v>19.938650306748468</v>
      </c>
      <c r="S57" s="17">
        <v>-0.81187130390046425</v>
      </c>
    </row>
    <row r="58" spans="1:19">
      <c r="A58" s="34">
        <v>46647.792999999998</v>
      </c>
      <c r="B58">
        <f t="shared" si="0"/>
        <v>10.750380895402865</v>
      </c>
      <c r="C58" s="34">
        <v>0.35717539999999998</v>
      </c>
      <c r="D58">
        <f t="shared" si="1"/>
        <v>-1.0295283013323333</v>
      </c>
      <c r="M58" s="17">
        <v>34</v>
      </c>
      <c r="N58" s="17">
        <v>6.5454684318956069E-2</v>
      </c>
      <c r="O58" s="17">
        <v>-0.32055147099305381</v>
      </c>
      <c r="P58" s="17">
        <v>-0.53854748938120289</v>
      </c>
      <c r="R58" s="17">
        <v>20.552147239263807</v>
      </c>
      <c r="S58" s="17">
        <v>-0.7770421821320096</v>
      </c>
    </row>
    <row r="59" spans="1:19">
      <c r="A59" s="34">
        <v>4242.4106000000002</v>
      </c>
      <c r="B59">
        <f t="shared" si="0"/>
        <v>8.3528869244055048</v>
      </c>
      <c r="C59" s="34">
        <v>4.2344390000000001</v>
      </c>
      <c r="D59">
        <f t="shared" si="1"/>
        <v>1.4432508517969518</v>
      </c>
      <c r="M59" s="17">
        <v>35</v>
      </c>
      <c r="N59" s="17">
        <v>1.1273519962642924</v>
      </c>
      <c r="O59" s="17">
        <v>0.80956969162142522</v>
      </c>
      <c r="P59" s="17">
        <v>1.3601301642795485</v>
      </c>
      <c r="R59" s="17">
        <v>21.165644171779142</v>
      </c>
      <c r="S59" s="17">
        <v>-0.77059253095487212</v>
      </c>
    </row>
    <row r="60" spans="1:19">
      <c r="A60" s="34">
        <v>25283.905999999999</v>
      </c>
      <c r="B60">
        <f t="shared" si="0"/>
        <v>10.137923345819102</v>
      </c>
      <c r="C60" s="34">
        <v>0.38895479999999999</v>
      </c>
      <c r="D60">
        <f t="shared" si="1"/>
        <v>-0.94429213748764673</v>
      </c>
      <c r="M60" s="17">
        <v>36</v>
      </c>
      <c r="N60" s="17">
        <v>-0.3704185500224817</v>
      </c>
      <c r="O60" s="17">
        <v>-0.4066236321095279</v>
      </c>
      <c r="P60" s="17">
        <v>-0.68315436368843696</v>
      </c>
      <c r="R60" s="17">
        <v>21.779141104294478</v>
      </c>
      <c r="S60" s="17">
        <v>-0.76687014991368052</v>
      </c>
    </row>
    <row r="61" spans="1:19">
      <c r="A61" s="34">
        <v>7969.4309999999996</v>
      </c>
      <c r="B61">
        <f t="shared" si="0"/>
        <v>8.9833683765129688</v>
      </c>
      <c r="C61" s="34">
        <v>2.2084963000000002</v>
      </c>
      <c r="D61">
        <f t="shared" si="1"/>
        <v>0.7923118767077838</v>
      </c>
      <c r="M61" s="17">
        <v>37</v>
      </c>
      <c r="N61" s="17">
        <v>0.62028297783432329</v>
      </c>
      <c r="O61" s="17">
        <v>-0.84851721472873876</v>
      </c>
      <c r="P61" s="17">
        <v>-1.4255645568346043</v>
      </c>
      <c r="R61" s="17">
        <v>22.392638036809817</v>
      </c>
      <c r="S61" s="17">
        <v>-0.74401599663011275</v>
      </c>
    </row>
    <row r="62" spans="1:19">
      <c r="A62" s="34">
        <v>1809.2665999999999</v>
      </c>
      <c r="B62">
        <f t="shared" si="0"/>
        <v>7.5006768487766902</v>
      </c>
      <c r="C62" s="34">
        <v>9.5961929999999995</v>
      </c>
      <c r="D62">
        <f t="shared" si="1"/>
        <v>2.261366457322088</v>
      </c>
      <c r="M62" s="17">
        <v>38</v>
      </c>
      <c r="N62" s="17">
        <v>-0.49251649606700276</v>
      </c>
      <c r="O62" s="17">
        <v>-0.55677394123094004</v>
      </c>
      <c r="P62" s="17">
        <v>-0.93541672815876031</v>
      </c>
      <c r="R62" s="17">
        <v>23.006134969325156</v>
      </c>
      <c r="S62" s="17">
        <v>-0.7050237890952844</v>
      </c>
    </row>
    <row r="63" spans="1:19">
      <c r="A63" s="34">
        <v>1625.3876</v>
      </c>
      <c r="B63">
        <f t="shared" si="0"/>
        <v>7.3935015893986549</v>
      </c>
      <c r="C63" s="34">
        <v>7.1906840000000001</v>
      </c>
      <c r="D63">
        <f t="shared" si="1"/>
        <v>1.9727862993361369</v>
      </c>
      <c r="M63" s="17">
        <v>39</v>
      </c>
      <c r="N63" s="17">
        <v>-0.51035655013084558</v>
      </c>
      <c r="O63" s="17">
        <v>-0.82460110154394184</v>
      </c>
      <c r="P63" s="17">
        <v>-1.3853839185379604</v>
      </c>
      <c r="R63" s="17">
        <v>23.619631901840492</v>
      </c>
      <c r="S63" s="17">
        <v>-0.67752516219719161</v>
      </c>
    </row>
    <row r="64" spans="1:19">
      <c r="A64" s="34">
        <v>1546.4222</v>
      </c>
      <c r="B64">
        <f t="shared" si="0"/>
        <v>7.3436992837145105</v>
      </c>
      <c r="C64" s="34">
        <v>5.6490717000000004</v>
      </c>
      <c r="D64">
        <f t="shared" si="1"/>
        <v>1.7314912307745249</v>
      </c>
      <c r="M64" s="17">
        <v>40</v>
      </c>
      <c r="N64" s="17">
        <v>2.3520603688040858</v>
      </c>
      <c r="O64" s="17">
        <v>-0.32985073337058157</v>
      </c>
      <c r="P64" s="17">
        <v>-0.55417085991511372</v>
      </c>
      <c r="R64" s="17">
        <v>24.233128834355828</v>
      </c>
      <c r="S64" s="17">
        <v>-0.6450875688933071</v>
      </c>
    </row>
    <row r="65" spans="1:19">
      <c r="A65" s="34">
        <v>5186.5303000000004</v>
      </c>
      <c r="B65">
        <f t="shared" si="0"/>
        <v>8.5538202169448585</v>
      </c>
      <c r="C65" s="34">
        <v>1.6005045</v>
      </c>
      <c r="D65">
        <f t="shared" si="1"/>
        <v>0.47031889204519639</v>
      </c>
      <c r="M65" s="17">
        <v>41</v>
      </c>
      <c r="N65" s="17">
        <v>-0.865746787658912</v>
      </c>
      <c r="O65" s="17">
        <v>-0.17877171167080363</v>
      </c>
      <c r="P65" s="17">
        <v>-0.30034819741874735</v>
      </c>
      <c r="R65" s="17">
        <v>24.846625766871167</v>
      </c>
      <c r="S65" s="17">
        <v>-0.63386011169229428</v>
      </c>
    </row>
    <row r="66" spans="1:19">
      <c r="A66" s="34">
        <v>29451.855</v>
      </c>
      <c r="B66">
        <f t="shared" si="0"/>
        <v>10.290512175211514</v>
      </c>
      <c r="C66" s="34">
        <v>0.39892727</v>
      </c>
      <c r="D66">
        <f t="shared" si="1"/>
        <v>-0.91897615940917421</v>
      </c>
      <c r="M66" s="17">
        <v>42</v>
      </c>
      <c r="N66" s="17">
        <v>1.2074208274072662</v>
      </c>
      <c r="O66" s="17">
        <v>0.43905825161626866</v>
      </c>
      <c r="P66" s="17">
        <v>0.73764665115252515</v>
      </c>
      <c r="R66" s="17">
        <v>25.460122699386506</v>
      </c>
      <c r="S66" s="17">
        <v>-0.57456624109126764</v>
      </c>
    </row>
    <row r="67" spans="1:19">
      <c r="A67" s="34">
        <v>42145.593999999997</v>
      </c>
      <c r="B67">
        <f t="shared" ref="B67:B130" si="2">LN(A67)</f>
        <v>10.64888542653086</v>
      </c>
      <c r="C67" s="34">
        <v>0.26181346</v>
      </c>
      <c r="D67">
        <f t="shared" ref="D67:D130" si="3">LN(C67)</f>
        <v>-1.3401230135353657</v>
      </c>
      <c r="M67" s="17">
        <v>43</v>
      </c>
      <c r="N67" s="17">
        <v>0.50302672057938924</v>
      </c>
      <c r="O67" s="17">
        <v>0.66637612942923607</v>
      </c>
      <c r="P67" s="17">
        <v>1.1195555907945132</v>
      </c>
      <c r="R67" s="17">
        <v>26.073619631901842</v>
      </c>
      <c r="S67" s="17">
        <v>-0.53162789854326487</v>
      </c>
    </row>
    <row r="68" spans="1:19">
      <c r="A68" s="34">
        <v>7765.5929999999998</v>
      </c>
      <c r="B68">
        <f t="shared" si="2"/>
        <v>8.9574581009862584</v>
      </c>
      <c r="C68" s="34">
        <v>2.9064738999999999</v>
      </c>
      <c r="D68">
        <f t="shared" si="3"/>
        <v>1.0669406282462497</v>
      </c>
      <c r="M68" s="17">
        <v>44</v>
      </c>
      <c r="N68" s="17">
        <v>-3.9597004158967053E-2</v>
      </c>
      <c r="O68" s="17">
        <v>1.2148111027807427</v>
      </c>
      <c r="P68" s="17">
        <v>2.0409623061413318</v>
      </c>
      <c r="R68" s="17">
        <v>26.687116564417177</v>
      </c>
      <c r="S68" s="17">
        <v>-0.50559831000758959</v>
      </c>
    </row>
    <row r="69" spans="1:19">
      <c r="A69" s="34">
        <v>12801.671</v>
      </c>
      <c r="B69">
        <f t="shared" si="2"/>
        <v>9.457330988262207</v>
      </c>
      <c r="C69" s="34">
        <v>2.1261467999999999</v>
      </c>
      <c r="D69">
        <f t="shared" si="3"/>
        <v>0.75431132739481432</v>
      </c>
      <c r="M69" s="17">
        <v>45</v>
      </c>
      <c r="N69" s="17">
        <v>0.39996980416059547</v>
      </c>
      <c r="O69" s="17">
        <v>-0.20510729816710663</v>
      </c>
      <c r="P69" s="17">
        <v>-0.34459370952021207</v>
      </c>
      <c r="R69" s="17">
        <v>27.300613496932517</v>
      </c>
      <c r="S69" s="17">
        <v>-0.49454094189576703</v>
      </c>
    </row>
    <row r="70" spans="1:19">
      <c r="A70" s="34">
        <v>18473.065999999999</v>
      </c>
      <c r="B70">
        <f t="shared" si="2"/>
        <v>9.8240690583341532</v>
      </c>
      <c r="C70" s="34">
        <v>1.2025220000000001</v>
      </c>
      <c r="D70">
        <f t="shared" si="3"/>
        <v>0.18442101804871902</v>
      </c>
      <c r="M70" s="17">
        <v>46</v>
      </c>
      <c r="N70" s="17">
        <v>0.19118396413607908</v>
      </c>
      <c r="O70" s="17">
        <v>0.40073918924466323</v>
      </c>
      <c r="P70" s="17">
        <v>0.6732681138407528</v>
      </c>
      <c r="R70" s="17">
        <v>27.914110429447856</v>
      </c>
      <c r="S70" s="17">
        <v>-0.46975684369979359</v>
      </c>
    </row>
    <row r="71" spans="1:19">
      <c r="A71" s="34">
        <v>13071.94</v>
      </c>
      <c r="B71">
        <f t="shared" si="2"/>
        <v>9.4782232271259694</v>
      </c>
      <c r="C71" s="34">
        <v>2.3518875000000001</v>
      </c>
      <c r="D71">
        <f t="shared" si="3"/>
        <v>0.85521819725975845</v>
      </c>
      <c r="M71" s="17">
        <v>47</v>
      </c>
      <c r="N71" s="17">
        <v>0.47356471334691452</v>
      </c>
      <c r="O71" s="17">
        <v>-0.3018476021258566</v>
      </c>
      <c r="P71" s="17">
        <v>-0.50712376329771669</v>
      </c>
      <c r="R71" s="17">
        <v>28.527607361963192</v>
      </c>
      <c r="S71" s="17">
        <v>-0.46357012866244152</v>
      </c>
    </row>
    <row r="72" spans="1:19">
      <c r="A72" s="34">
        <v>60257.082000000002</v>
      </c>
      <c r="B72">
        <f t="shared" si="2"/>
        <v>11.006375388013662</v>
      </c>
      <c r="C72" s="34">
        <v>0.31252806999999999</v>
      </c>
      <c r="D72">
        <f t="shared" si="3"/>
        <v>-1.1630609898396149</v>
      </c>
      <c r="M72" s="17">
        <v>48</v>
      </c>
      <c r="N72" s="17">
        <v>-0.23474572122460913</v>
      </c>
      <c r="O72" s="17">
        <v>2.2283797518863873</v>
      </c>
      <c r="P72" s="17">
        <v>3.7438240949214889</v>
      </c>
      <c r="R72" s="17">
        <v>29.141104294478527</v>
      </c>
      <c r="S72" s="17">
        <v>-0.44145167156618514</v>
      </c>
    </row>
    <row r="73" spans="1:19">
      <c r="A73" s="34">
        <v>36648.917999999998</v>
      </c>
      <c r="B73">
        <f t="shared" si="2"/>
        <v>10.509139184368768</v>
      </c>
      <c r="C73" s="34">
        <v>0.33999099999999999</v>
      </c>
      <c r="D73">
        <f t="shared" si="3"/>
        <v>-1.0788361323105176</v>
      </c>
      <c r="M73" s="17">
        <v>49</v>
      </c>
      <c r="N73" s="17">
        <v>-0.45535614909180389</v>
      </c>
      <c r="O73" s="17">
        <v>-1.2156348785753657</v>
      </c>
      <c r="P73" s="17">
        <v>-2.0423463034901284</v>
      </c>
      <c r="R73" s="17">
        <v>29.754601226993866</v>
      </c>
      <c r="S73" s="17">
        <v>-0.43188835763710981</v>
      </c>
    </row>
    <row r="74" spans="1:19">
      <c r="A74" s="34">
        <v>36224.292999999998</v>
      </c>
      <c r="B74">
        <f t="shared" si="2"/>
        <v>10.497485250090213</v>
      </c>
      <c r="C74" s="34">
        <v>0.26197466000000003</v>
      </c>
      <c r="D74">
        <f t="shared" si="3"/>
        <v>-1.3395074974557366</v>
      </c>
      <c r="M74" s="17">
        <v>50</v>
      </c>
      <c r="N74" s="17">
        <v>0.53528852597368015</v>
      </c>
      <c r="O74" s="17">
        <v>1.0748679282474285</v>
      </c>
      <c r="P74" s="17">
        <v>1.8058485970465918</v>
      </c>
      <c r="R74" s="17">
        <v>30.368098159509206</v>
      </c>
      <c r="S74" s="17">
        <v>-0.42791128931599443</v>
      </c>
    </row>
    <row r="75" spans="1:19">
      <c r="A75" s="34">
        <v>7481.6684999999998</v>
      </c>
      <c r="B75">
        <f t="shared" si="2"/>
        <v>8.9202111075913315</v>
      </c>
      <c r="C75" s="34">
        <v>1.8773021999999999</v>
      </c>
      <c r="D75">
        <f t="shared" si="3"/>
        <v>0.62983574624330052</v>
      </c>
      <c r="M75" s="17">
        <v>51</v>
      </c>
      <c r="N75" s="17">
        <v>1.5681073439027235</v>
      </c>
      <c r="O75" s="17">
        <v>-3.7231153010367501E-2</v>
      </c>
      <c r="P75" s="17">
        <v>-6.2550778252193143E-2</v>
      </c>
      <c r="R75" s="17">
        <v>30.981595092024541</v>
      </c>
      <c r="S75" s="17">
        <v>-0.41609091254225455</v>
      </c>
    </row>
    <row r="76" spans="1:19">
      <c r="A76" s="34">
        <v>38268.79</v>
      </c>
      <c r="B76">
        <f t="shared" si="2"/>
        <v>10.55238996046498</v>
      </c>
      <c r="C76" s="34">
        <v>0.22761380000000001</v>
      </c>
      <c r="D76">
        <f t="shared" si="3"/>
        <v>-1.4801049458791204</v>
      </c>
      <c r="M76" s="17">
        <v>52</v>
      </c>
      <c r="N76" s="17">
        <v>-0.69330395259968824</v>
      </c>
      <c r="O76" s="17">
        <v>-0.77118393365280036</v>
      </c>
      <c r="P76" s="17">
        <v>-1.2956395739916462</v>
      </c>
      <c r="R76" s="17">
        <v>31.595092024539877</v>
      </c>
      <c r="S76" s="17">
        <v>-0.41186891880511134</v>
      </c>
    </row>
    <row r="77" spans="1:19">
      <c r="A77" s="34">
        <v>9151.4789999999994</v>
      </c>
      <c r="B77">
        <f t="shared" si="2"/>
        <v>9.1216707845515987</v>
      </c>
      <c r="C77" s="34">
        <v>1.4136287999999999</v>
      </c>
      <c r="D77">
        <f t="shared" si="3"/>
        <v>0.34616001533024354</v>
      </c>
      <c r="M77" s="17">
        <v>53</v>
      </c>
      <c r="N77" s="17">
        <v>-0.66107262713174286</v>
      </c>
      <c r="O77" s="17">
        <v>-0.23823125174594295</v>
      </c>
      <c r="P77" s="17">
        <v>-0.40024412342409449</v>
      </c>
      <c r="R77" s="17">
        <v>32.208588957055213</v>
      </c>
      <c r="S77" s="17">
        <v>-0.39263452323125764</v>
      </c>
    </row>
    <row r="78" spans="1:19">
      <c r="A78" s="34">
        <v>26491.857</v>
      </c>
      <c r="B78">
        <f t="shared" si="2"/>
        <v>10.184592681734346</v>
      </c>
      <c r="C78" s="34">
        <v>0.97366684999999997</v>
      </c>
      <c r="D78">
        <f t="shared" si="3"/>
        <v>-2.6686076970842604E-2</v>
      </c>
      <c r="M78" s="17">
        <v>54</v>
      </c>
      <c r="N78" s="17">
        <v>5.4174023769344437E-2</v>
      </c>
      <c r="O78" s="17">
        <v>1.3021742971420573</v>
      </c>
      <c r="P78" s="17">
        <v>2.1877382009511472</v>
      </c>
      <c r="R78" s="17">
        <v>32.822085889570552</v>
      </c>
      <c r="S78" s="17">
        <v>-0.25509678667409774</v>
      </c>
    </row>
    <row r="79" spans="1:19">
      <c r="A79" s="34">
        <v>3403.9238</v>
      </c>
      <c r="B79">
        <f t="shared" si="2"/>
        <v>8.1326841040137996</v>
      </c>
      <c r="C79" s="34">
        <v>4.1098400000000002</v>
      </c>
      <c r="D79">
        <f t="shared" si="3"/>
        <v>1.4133840983099837</v>
      </c>
      <c r="M79" s="17">
        <v>55</v>
      </c>
      <c r="N79" s="17">
        <v>1.6701738242540278</v>
      </c>
      <c r="O79" s="17">
        <v>-0.15310123198294234</v>
      </c>
      <c r="P79" s="17">
        <v>-0.25722010836559045</v>
      </c>
      <c r="R79" s="17">
        <v>33.435582822085884</v>
      </c>
      <c r="S79" s="17">
        <v>-0.24319568323407958</v>
      </c>
    </row>
    <row r="80" spans="1:19">
      <c r="A80" s="34">
        <v>71533.516000000003</v>
      </c>
      <c r="B80">
        <f t="shared" si="2"/>
        <v>11.177921374095435</v>
      </c>
      <c r="C80" s="34">
        <v>0.86093366000000005</v>
      </c>
      <c r="D80">
        <f t="shared" si="3"/>
        <v>-0.14973782746483344</v>
      </c>
      <c r="M80" s="17">
        <v>56</v>
      </c>
      <c r="N80" s="17">
        <v>0.12530119941920326</v>
      </c>
      <c r="O80" s="17">
        <v>-0.19463348564367755</v>
      </c>
      <c r="P80" s="17">
        <v>-0.32699701772757211</v>
      </c>
      <c r="R80" s="17">
        <v>34.049079754601223</v>
      </c>
      <c r="S80" s="17">
        <v>-0.22823423689441541</v>
      </c>
    </row>
    <row r="81" spans="1:19">
      <c r="A81" s="34">
        <v>5304.8410000000003</v>
      </c>
      <c r="B81">
        <f t="shared" si="2"/>
        <v>8.5763750788741344</v>
      </c>
      <c r="C81" s="34">
        <v>1.7253860000000001</v>
      </c>
      <c r="D81">
        <f t="shared" si="3"/>
        <v>0.5454507935669145</v>
      </c>
      <c r="M81" s="17">
        <v>57</v>
      </c>
      <c r="N81" s="17">
        <v>-0.80045220725427235</v>
      </c>
      <c r="O81" s="17">
        <v>-0.22907609407806095</v>
      </c>
      <c r="P81" s="17">
        <v>-0.38486285825113337</v>
      </c>
      <c r="R81" s="17">
        <v>34.662576687116562</v>
      </c>
      <c r="S81" s="17">
        <v>-0.20681090804331215</v>
      </c>
    </row>
    <row r="82" spans="1:19">
      <c r="A82" s="34">
        <v>7168.1904000000004</v>
      </c>
      <c r="B82">
        <f t="shared" si="2"/>
        <v>8.8774085168019887</v>
      </c>
      <c r="C82" s="34">
        <v>4.0380396999999997</v>
      </c>
      <c r="D82">
        <f t="shared" si="3"/>
        <v>1.3957593514421176</v>
      </c>
      <c r="M82" s="17">
        <v>58</v>
      </c>
      <c r="N82" s="17">
        <v>1.083417058624133</v>
      </c>
      <c r="O82" s="17">
        <v>0.35983379317281883</v>
      </c>
      <c r="P82" s="17">
        <v>0.60454436633028552</v>
      </c>
      <c r="R82" s="17">
        <v>35.276073619631902</v>
      </c>
      <c r="S82" s="17">
        <v>-0.16059167020855403</v>
      </c>
    </row>
    <row r="83" spans="1:19">
      <c r="A83" s="34">
        <v>27220.303</v>
      </c>
      <c r="B83">
        <f t="shared" si="2"/>
        <v>10.211718407664442</v>
      </c>
      <c r="C83" s="34">
        <v>0.32076949999999999</v>
      </c>
      <c r="D83">
        <f t="shared" si="3"/>
        <v>-1.1370324823226419</v>
      </c>
      <c r="M83" s="17">
        <v>59</v>
      </c>
      <c r="N83" s="17">
        <v>-0.31920388368244179</v>
      </c>
      <c r="O83" s="17">
        <v>-0.62508825380520494</v>
      </c>
      <c r="P83" s="17">
        <v>-1.0501892525577212</v>
      </c>
      <c r="R83" s="17">
        <v>35.889570552147241</v>
      </c>
      <c r="S83" s="17">
        <v>-0.14973782746483344</v>
      </c>
    </row>
    <row r="84" spans="1:19">
      <c r="A84" s="34">
        <v>10341.159</v>
      </c>
      <c r="B84">
        <f t="shared" si="2"/>
        <v>9.2438872307557745</v>
      </c>
      <c r="C84" s="34">
        <v>1.7351935000000001</v>
      </c>
      <c r="D84">
        <f t="shared" si="3"/>
        <v>0.55111893455762861</v>
      </c>
      <c r="M84" s="17">
        <v>60</v>
      </c>
      <c r="N84" s="17">
        <v>0.58800616512456116</v>
      </c>
      <c r="O84" s="17">
        <v>0.20430571158322264</v>
      </c>
      <c r="P84" s="17">
        <v>0.34324699150037263</v>
      </c>
      <c r="R84" s="17">
        <v>36.503067484662573</v>
      </c>
      <c r="S84" s="17">
        <v>-6.9332286224474307E-2</v>
      </c>
    </row>
    <row r="85" spans="1:19">
      <c r="A85" s="34">
        <v>2312.9582999999998</v>
      </c>
      <c r="B85">
        <f t="shared" si="2"/>
        <v>7.7462826335345518</v>
      </c>
      <c r="C85" s="34">
        <v>7.2188062999999998</v>
      </c>
      <c r="D85">
        <f t="shared" si="3"/>
        <v>1.976689606825853</v>
      </c>
      <c r="M85" s="17">
        <v>61</v>
      </c>
      <c r="N85" s="17">
        <v>1.7530547674026726</v>
      </c>
      <c r="O85" s="17">
        <v>0.50831168991941533</v>
      </c>
      <c r="P85" s="17">
        <v>0.85399696835317174</v>
      </c>
      <c r="R85" s="17">
        <v>37.116564417177912</v>
      </c>
      <c r="S85" s="17">
        <v>-5.8133583280795438E-2</v>
      </c>
    </row>
    <row r="86" spans="1:19">
      <c r="A86" s="34">
        <v>811.21460000000002</v>
      </c>
      <c r="B86">
        <f t="shared" si="2"/>
        <v>6.6985326307025694</v>
      </c>
      <c r="C86" s="34">
        <v>7.3202239999999996</v>
      </c>
      <c r="D86">
        <f t="shared" si="3"/>
        <v>1.9906409285979125</v>
      </c>
      <c r="M86" s="17">
        <v>62</v>
      </c>
      <c r="N86" s="17">
        <v>1.8372694430795562</v>
      </c>
      <c r="O86" s="17">
        <v>0.13551685625658072</v>
      </c>
      <c r="P86" s="17">
        <v>0.22767720416231185</v>
      </c>
      <c r="R86" s="17">
        <v>37.730061349693251</v>
      </c>
      <c r="S86" s="17">
        <v>-5.7838626308474798E-2</v>
      </c>
    </row>
    <row r="87" spans="1:19">
      <c r="A87" s="34">
        <v>12755.204</v>
      </c>
      <c r="B87">
        <f t="shared" si="2"/>
        <v>9.453694624175963</v>
      </c>
      <c r="C87" s="34">
        <v>1.0337149999999999</v>
      </c>
      <c r="D87">
        <f t="shared" si="3"/>
        <v>3.3159109466993561E-2</v>
      </c>
      <c r="M87" s="17">
        <v>63</v>
      </c>
      <c r="N87" s="17">
        <v>1.876402401987149</v>
      </c>
      <c r="O87" s="17">
        <v>-0.14491117121262409</v>
      </c>
      <c r="P87" s="17">
        <v>-0.24346026926059391</v>
      </c>
      <c r="R87" s="17">
        <v>38.343558282208583</v>
      </c>
      <c r="S87" s="17">
        <v>-3.7641744380831524E-2</v>
      </c>
    </row>
    <row r="88" spans="1:19">
      <c r="A88" s="34">
        <v>30863.32</v>
      </c>
      <c r="B88">
        <f t="shared" si="2"/>
        <v>10.337323702761793</v>
      </c>
      <c r="C88" s="34">
        <v>0.35338542000000001</v>
      </c>
      <c r="D88">
        <f t="shared" si="3"/>
        <v>-1.0401959763143316</v>
      </c>
      <c r="M88" s="17">
        <v>64</v>
      </c>
      <c r="N88" s="17">
        <v>0.92553050754797983</v>
      </c>
      <c r="O88" s="17">
        <v>-0.45521161550278344</v>
      </c>
      <c r="P88" s="17">
        <v>-0.76478536163541055</v>
      </c>
      <c r="R88" s="17">
        <v>38.957055214723923</v>
      </c>
      <c r="S88" s="17">
        <v>-2.6686076970842604E-2</v>
      </c>
    </row>
    <row r="89" spans="1:19">
      <c r="A89" s="34">
        <v>55484.777000000002</v>
      </c>
      <c r="B89">
        <f t="shared" si="2"/>
        <v>10.923863973822325</v>
      </c>
      <c r="C89" s="34">
        <v>0.26530543000000001</v>
      </c>
      <c r="D89">
        <f t="shared" si="3"/>
        <v>-1.3268735506524958</v>
      </c>
      <c r="M89" s="17">
        <v>65</v>
      </c>
      <c r="N89" s="17">
        <v>-0.43910299896119476</v>
      </c>
      <c r="O89" s="17">
        <v>-0.47987316044797945</v>
      </c>
      <c r="P89" s="17">
        <v>-0.80621837416644593</v>
      </c>
      <c r="R89" s="17">
        <v>39.570552147239262</v>
      </c>
      <c r="S89" s="17">
        <v>2.7893046708777649E-2</v>
      </c>
    </row>
    <row r="90" spans="1:19">
      <c r="A90" s="34">
        <v>1367.0938000000001</v>
      </c>
      <c r="B90">
        <f t="shared" si="2"/>
        <v>7.2204424517802703</v>
      </c>
      <c r="C90" s="34">
        <v>6.5761824000000004</v>
      </c>
      <c r="D90">
        <f t="shared" si="3"/>
        <v>1.8834543945954865</v>
      </c>
      <c r="M90" s="17">
        <v>66</v>
      </c>
      <c r="N90" s="17">
        <v>-0.72070051788741729</v>
      </c>
      <c r="O90" s="17">
        <v>-0.61942249564794838</v>
      </c>
      <c r="P90" s="17">
        <v>-1.04067040735767</v>
      </c>
      <c r="R90" s="17">
        <v>40.184049079754601</v>
      </c>
      <c r="S90" s="17">
        <v>3.3159109466993561E-2</v>
      </c>
    </row>
    <row r="91" spans="1:19">
      <c r="A91" s="34">
        <v>1190.0509</v>
      </c>
      <c r="B91">
        <f t="shared" si="2"/>
        <v>7.0817513583000755</v>
      </c>
      <c r="C91" s="34">
        <v>4.0093370000000004</v>
      </c>
      <c r="D91">
        <f t="shared" si="3"/>
        <v>1.3886258909905118</v>
      </c>
      <c r="M91" s="17">
        <v>67</v>
      </c>
      <c r="N91" s="17">
        <v>0.60836557888146192</v>
      </c>
      <c r="O91" s="17">
        <v>0.45857504936478777</v>
      </c>
      <c r="P91" s="17">
        <v>0.77043615105924512</v>
      </c>
      <c r="R91" s="17">
        <v>40.79754601226994</v>
      </c>
      <c r="S91" s="17">
        <v>5.0972447921827597E-2</v>
      </c>
    </row>
    <row r="92" spans="1:19">
      <c r="A92" s="34">
        <v>26628.706999999999</v>
      </c>
      <c r="B92">
        <f t="shared" si="2"/>
        <v>10.189745123367071</v>
      </c>
      <c r="C92" s="34">
        <v>0.78411805999999995</v>
      </c>
      <c r="D92">
        <f t="shared" si="3"/>
        <v>-0.24319568323407958</v>
      </c>
      <c r="M92" s="17">
        <v>68</v>
      </c>
      <c r="N92" s="17">
        <v>0.21558245593024417</v>
      </c>
      <c r="O92" s="17">
        <v>0.53872887146457016</v>
      </c>
      <c r="P92" s="17">
        <v>0.90509982776120224</v>
      </c>
      <c r="R92" s="17">
        <v>41.411042944785272</v>
      </c>
      <c r="S92" s="17">
        <v>8.3545611489897559E-2</v>
      </c>
    </row>
    <row r="93" spans="1:19">
      <c r="A93" s="34">
        <v>1651.9413</v>
      </c>
      <c r="B93">
        <f t="shared" si="2"/>
        <v>7.4097064207619709</v>
      </c>
      <c r="C93" s="34">
        <v>9.3750210000000003</v>
      </c>
      <c r="D93">
        <f t="shared" si="3"/>
        <v>2.2380488118539659</v>
      </c>
      <c r="M93" s="17">
        <v>69</v>
      </c>
      <c r="N93" s="17">
        <v>-7.2587853231655508E-2</v>
      </c>
      <c r="O93" s="17">
        <v>0.25700887128037453</v>
      </c>
      <c r="P93" s="17">
        <v>0.43179175546426285</v>
      </c>
      <c r="R93" s="17">
        <v>42.024539877300612</v>
      </c>
      <c r="S93" s="17">
        <v>0.136435633730662</v>
      </c>
    </row>
    <row r="94" spans="1:19">
      <c r="A94" s="34">
        <v>34496.339999999997</v>
      </c>
      <c r="B94">
        <f t="shared" si="2"/>
        <v>10.44860851043531</v>
      </c>
      <c r="C94" s="34">
        <v>0.56294900000000003</v>
      </c>
      <c r="D94">
        <f t="shared" si="3"/>
        <v>-0.57456624109126764</v>
      </c>
      <c r="M94" s="17">
        <v>70</v>
      </c>
      <c r="N94" s="17">
        <v>0.19916604480806743</v>
      </c>
      <c r="O94" s="17">
        <v>0.65605215245169102</v>
      </c>
      <c r="P94" s="17">
        <v>1.1022106325434662</v>
      </c>
      <c r="R94" s="17">
        <v>42.638036809815951</v>
      </c>
      <c r="S94" s="17">
        <v>0.17171711122105793</v>
      </c>
    </row>
    <row r="95" spans="1:19">
      <c r="A95" s="34">
        <v>3680.3661999999999</v>
      </c>
      <c r="B95">
        <f t="shared" si="2"/>
        <v>8.2107675370816633</v>
      </c>
      <c r="C95" s="34">
        <v>3.9179827999999999</v>
      </c>
      <c r="D95">
        <f t="shared" si="3"/>
        <v>1.3655769295178175</v>
      </c>
      <c r="M95" s="17">
        <v>71</v>
      </c>
      <c r="N95" s="17">
        <v>-1.0016039776852086</v>
      </c>
      <c r="O95" s="17">
        <v>-0.16145701215440633</v>
      </c>
      <c r="P95" s="17">
        <v>-0.27125836693050176</v>
      </c>
      <c r="R95" s="17">
        <v>43.251533742331283</v>
      </c>
      <c r="S95" s="17">
        <v>0.18442101804871902</v>
      </c>
    </row>
    <row r="96" spans="1:19">
      <c r="A96" s="34">
        <v>20643.094000000001</v>
      </c>
      <c r="B96">
        <f t="shared" si="2"/>
        <v>9.9351361114619277</v>
      </c>
      <c r="C96" s="34">
        <v>1.4961401000000001</v>
      </c>
      <c r="D96">
        <f t="shared" si="3"/>
        <v>0.4028885249000434</v>
      </c>
      <c r="M96" s="17">
        <v>72</v>
      </c>
      <c r="N96" s="17">
        <v>-0.61089267110411605</v>
      </c>
      <c r="O96" s="17">
        <v>-0.46794346120640151</v>
      </c>
      <c r="P96" s="17">
        <v>-0.78617569722685432</v>
      </c>
      <c r="R96" s="17">
        <v>43.865030674846622</v>
      </c>
      <c r="S96" s="17">
        <v>0.19486250599348884</v>
      </c>
    </row>
    <row r="97" spans="1:19">
      <c r="A97" s="34">
        <v>16235.455</v>
      </c>
      <c r="B97">
        <f t="shared" si="2"/>
        <v>9.6949527100142632</v>
      </c>
      <c r="C97" s="34">
        <v>1.2834184</v>
      </c>
      <c r="D97">
        <f t="shared" si="3"/>
        <v>0.24952714314906796</v>
      </c>
      <c r="M97" s="17">
        <v>73</v>
      </c>
      <c r="N97" s="17">
        <v>-0.60173540569301487</v>
      </c>
      <c r="O97" s="17">
        <v>-0.73777209176272174</v>
      </c>
      <c r="P97" s="17">
        <v>-1.2395054888484416</v>
      </c>
      <c r="R97" s="17">
        <v>44.478527607361961</v>
      </c>
      <c r="S97" s="17">
        <v>0.20594343374984106</v>
      </c>
    </row>
    <row r="98" spans="1:19">
      <c r="A98" s="34">
        <v>6674.8710000000001</v>
      </c>
      <c r="B98">
        <f t="shared" si="2"/>
        <v>8.8061051572390063</v>
      </c>
      <c r="C98" s="34">
        <v>1.415732</v>
      </c>
      <c r="D98">
        <f t="shared" si="3"/>
        <v>0.34764671182182288</v>
      </c>
      <c r="M98" s="17">
        <v>74</v>
      </c>
      <c r="N98" s="17">
        <v>0.63763300017716151</v>
      </c>
      <c r="O98" s="17">
        <v>-7.7972539338609925E-3</v>
      </c>
      <c r="P98" s="17">
        <v>-1.3099897863951901E-2</v>
      </c>
      <c r="R98" s="17">
        <v>45.092024539877301</v>
      </c>
      <c r="S98" s="17">
        <v>0.21286320921331944</v>
      </c>
    </row>
    <row r="99" spans="1:19">
      <c r="A99" s="34">
        <v>13442.906000000001</v>
      </c>
      <c r="B99">
        <f t="shared" si="2"/>
        <v>9.5062068109430093</v>
      </c>
      <c r="C99" s="34">
        <v>1.3411088</v>
      </c>
      <c r="D99">
        <f t="shared" si="3"/>
        <v>0.29349673449087427</v>
      </c>
      <c r="M99" s="17">
        <v>75</v>
      </c>
      <c r="N99" s="17">
        <v>-0.64487766076361019</v>
      </c>
      <c r="O99" s="17">
        <v>-0.83522728511551025</v>
      </c>
      <c r="P99" s="17">
        <v>-1.4032366036822315</v>
      </c>
      <c r="R99" s="17">
        <v>45.70552147239264</v>
      </c>
      <c r="S99" s="17">
        <v>0.24952714314906796</v>
      </c>
    </row>
    <row r="100" spans="1:19">
      <c r="A100" s="34">
        <v>20941.805</v>
      </c>
      <c r="B100">
        <f t="shared" si="2"/>
        <v>9.9495026793724826</v>
      </c>
      <c r="C100" s="34">
        <v>0.27229792000000003</v>
      </c>
      <c r="D100">
        <f t="shared" si="3"/>
        <v>-1.3008585179654573</v>
      </c>
      <c r="M100" s="17">
        <v>76</v>
      </c>
      <c r="N100" s="17">
        <v>0.47933283411611516</v>
      </c>
      <c r="O100" s="17">
        <v>-0.13317281878587162</v>
      </c>
      <c r="P100" s="17">
        <v>-0.22373906751625289</v>
      </c>
      <c r="R100" s="17">
        <v>46.319018404907972</v>
      </c>
      <c r="S100" s="17">
        <v>0.28228596461388566</v>
      </c>
    </row>
    <row r="101" spans="1:19">
      <c r="A101" s="34">
        <v>8400.1270000000004</v>
      </c>
      <c r="B101">
        <f t="shared" si="2"/>
        <v>9.0360021037647318</v>
      </c>
      <c r="C101" s="34">
        <v>1.7261926999999999</v>
      </c>
      <c r="D101">
        <f t="shared" si="3"/>
        <v>0.54591823185229293</v>
      </c>
      <c r="M101" s="17">
        <v>77</v>
      </c>
      <c r="N101" s="17">
        <v>-0.35587506144273817</v>
      </c>
      <c r="O101" s="17">
        <v>0.3291889844718956</v>
      </c>
      <c r="P101" s="17">
        <v>0.55305907837536894</v>
      </c>
      <c r="R101" s="17">
        <v>46.932515337423311</v>
      </c>
      <c r="S101" s="17">
        <v>0.2879481120601059</v>
      </c>
    </row>
    <row r="102" spans="1:19">
      <c r="A102" s="34">
        <v>1087.836</v>
      </c>
      <c r="B102">
        <f t="shared" si="2"/>
        <v>6.9919456807600637</v>
      </c>
      <c r="C102" s="34">
        <v>6.6214149999999998</v>
      </c>
      <c r="D102">
        <f t="shared" si="3"/>
        <v>1.8903090933320124</v>
      </c>
      <c r="M102" s="17">
        <v>78</v>
      </c>
      <c r="N102" s="17">
        <v>1.2564449496695085</v>
      </c>
      <c r="O102" s="17">
        <v>0.1569391486404752</v>
      </c>
      <c r="P102" s="17">
        <v>0.26366805999708803</v>
      </c>
      <c r="R102" s="17">
        <v>47.54601226993865</v>
      </c>
      <c r="S102" s="17">
        <v>0.29349673449087427</v>
      </c>
    </row>
    <row r="103" spans="1:19">
      <c r="A103" s="34">
        <v>5177.4326000000001</v>
      </c>
      <c r="B103">
        <f t="shared" si="2"/>
        <v>8.5520645753192408</v>
      </c>
      <c r="C103" s="34">
        <v>4.0087130000000002</v>
      </c>
      <c r="D103">
        <f t="shared" si="3"/>
        <v>1.3884702421728417</v>
      </c>
      <c r="M103" s="17">
        <v>79</v>
      </c>
      <c r="N103" s="17">
        <v>-1.1363989822915475</v>
      </c>
      <c r="O103" s="17">
        <v>0.98666115482671402</v>
      </c>
      <c r="P103" s="17">
        <v>1.6576554341046825</v>
      </c>
      <c r="R103" s="17">
        <v>48.159509202453982</v>
      </c>
      <c r="S103" s="17">
        <v>0.33825093950520146</v>
      </c>
    </row>
    <row r="104" spans="1:19">
      <c r="A104" s="34">
        <v>7979.3280000000004</v>
      </c>
      <c r="B104">
        <f t="shared" si="2"/>
        <v>8.9846094763716327</v>
      </c>
      <c r="C104" s="34">
        <v>3.7876105</v>
      </c>
      <c r="D104">
        <f t="shared" si="3"/>
        <v>1.3317353453273997</v>
      </c>
      <c r="M104" s="17">
        <v>80</v>
      </c>
      <c r="N104" s="17">
        <v>0.90780766373744104</v>
      </c>
      <c r="O104" s="17">
        <v>-0.36235687017052653</v>
      </c>
      <c r="P104" s="17">
        <v>-0.60878330112107415</v>
      </c>
      <c r="R104" s="17">
        <v>48.773006134969322</v>
      </c>
      <c r="S104" s="17">
        <v>0.34616001533024354</v>
      </c>
    </row>
    <row r="105" spans="1:19">
      <c r="A105" s="34">
        <v>3013.5178000000001</v>
      </c>
      <c r="B105">
        <f t="shared" si="2"/>
        <v>8.0108633796585984</v>
      </c>
      <c r="C105" s="34">
        <v>2.7342954000000002</v>
      </c>
      <c r="D105">
        <f t="shared" si="3"/>
        <v>1.0058737792829702</v>
      </c>
      <c r="M105" s="17">
        <v>81</v>
      </c>
      <c r="N105" s="17">
        <v>0.67126582105740251</v>
      </c>
      <c r="O105" s="17">
        <v>0.72449353038471509</v>
      </c>
      <c r="P105" s="17">
        <v>1.2171966350766408</v>
      </c>
      <c r="R105" s="17">
        <v>49.386503067484661</v>
      </c>
      <c r="S105" s="17">
        <v>0.34764671182182288</v>
      </c>
    </row>
    <row r="106" spans="1:19">
      <c r="A106" s="34">
        <v>49669.866999999998</v>
      </c>
      <c r="B106">
        <f t="shared" si="2"/>
        <v>10.813153730425173</v>
      </c>
      <c r="C106" s="34">
        <v>0.39123422000000002</v>
      </c>
      <c r="D106">
        <f t="shared" si="3"/>
        <v>-0.9384488702095124</v>
      </c>
      <c r="M106" s="17">
        <v>82</v>
      </c>
      <c r="N106" s="17">
        <v>-0.37718953481056516</v>
      </c>
      <c r="O106" s="17">
        <v>-0.75984294751207671</v>
      </c>
      <c r="P106" s="17">
        <v>-1.2765859736625866</v>
      </c>
      <c r="R106" s="17">
        <v>50</v>
      </c>
      <c r="S106" s="17">
        <v>0.36012472659001221</v>
      </c>
    </row>
    <row r="107" spans="1:19">
      <c r="A107" s="34">
        <v>38250.120000000003</v>
      </c>
      <c r="B107">
        <f t="shared" si="2"/>
        <v>10.551901976504663</v>
      </c>
      <c r="C107" s="34">
        <v>0.46273880000000001</v>
      </c>
      <c r="D107">
        <f t="shared" si="3"/>
        <v>-0.77059253095487212</v>
      </c>
      <c r="M107" s="17">
        <v>83</v>
      </c>
      <c r="N107" s="17">
        <v>0.38329930511702059</v>
      </c>
      <c r="O107" s="17">
        <v>0.16781962944060802</v>
      </c>
      <c r="P107" s="17">
        <v>0.28194798115926201</v>
      </c>
      <c r="R107" s="17">
        <v>50.613496932515339</v>
      </c>
      <c r="S107" s="17">
        <v>0.36850495263466215</v>
      </c>
    </row>
    <row r="108" spans="1:19">
      <c r="A108" s="34">
        <v>5092.8413</v>
      </c>
      <c r="B108">
        <f t="shared" si="2"/>
        <v>8.5355911659828507</v>
      </c>
      <c r="C108" s="34">
        <v>1.5204622999999999</v>
      </c>
      <c r="D108">
        <f t="shared" si="3"/>
        <v>0.41901443335239269</v>
      </c>
      <c r="M108" s="17">
        <v>84</v>
      </c>
      <c r="N108" s="17">
        <v>1.5600660904656438</v>
      </c>
      <c r="O108" s="17">
        <v>0.41662351636020922</v>
      </c>
      <c r="P108" s="17">
        <v>0.69995482490804484</v>
      </c>
      <c r="R108" s="17">
        <v>51.226993865030671</v>
      </c>
      <c r="S108" s="17">
        <v>0.37262230610402364</v>
      </c>
    </row>
    <row r="109" spans="1:19">
      <c r="A109" s="34">
        <v>1007.72095</v>
      </c>
      <c r="B109">
        <f t="shared" si="2"/>
        <v>6.9154465749878833</v>
      </c>
      <c r="C109" s="34">
        <v>11.734437</v>
      </c>
      <c r="D109">
        <f t="shared" si="3"/>
        <v>2.4625278520123421</v>
      </c>
      <c r="M109" s="17">
        <v>85</v>
      </c>
      <c r="N109" s="17">
        <v>2.3833524271724968</v>
      </c>
      <c r="O109" s="17">
        <v>-0.39271149857458432</v>
      </c>
      <c r="P109" s="17">
        <v>-0.65978106715053941</v>
      </c>
      <c r="R109" s="17">
        <v>51.840490797546011</v>
      </c>
      <c r="S109" s="17">
        <v>0.4028885249000434</v>
      </c>
    </row>
    <row r="110" spans="1:19">
      <c r="A110" s="34">
        <v>5070.4926999999998</v>
      </c>
      <c r="B110">
        <f t="shared" si="2"/>
        <v>8.5311932713507872</v>
      </c>
      <c r="C110" s="34">
        <v>10.717279</v>
      </c>
      <c r="D110">
        <f t="shared" si="3"/>
        <v>2.3718572987968676</v>
      </c>
      <c r="M110" s="17">
        <v>86</v>
      </c>
      <c r="N110" s="17">
        <v>0.21843978722053681</v>
      </c>
      <c r="O110" s="17">
        <v>-0.18528067775354323</v>
      </c>
      <c r="P110" s="17">
        <v>-0.31128368722157768</v>
      </c>
      <c r="R110" s="17">
        <v>52.45398773006135</v>
      </c>
      <c r="S110" s="17">
        <v>0.41039659498017816</v>
      </c>
    </row>
    <row r="111" spans="1:19">
      <c r="A111" s="34">
        <v>1568.847</v>
      </c>
      <c r="B111">
        <f t="shared" si="2"/>
        <v>7.3580962336378564</v>
      </c>
      <c r="C111" s="34">
        <v>1.7019894</v>
      </c>
      <c r="D111">
        <f t="shared" si="3"/>
        <v>0.53179780216469097</v>
      </c>
      <c r="M111" s="17">
        <v>87</v>
      </c>
      <c r="N111" s="17">
        <v>-0.47588590607487014</v>
      </c>
      <c r="O111" s="17">
        <v>-0.56431007023946145</v>
      </c>
      <c r="P111" s="17">
        <v>-0.94807791902654459</v>
      </c>
      <c r="R111" s="17">
        <v>53.067484662576682</v>
      </c>
      <c r="S111" s="17">
        <v>0.41901443335239269</v>
      </c>
    </row>
    <row r="112" spans="1:19">
      <c r="A112" s="34">
        <v>14050.995000000001</v>
      </c>
      <c r="B112">
        <f t="shared" si="2"/>
        <v>9.5504484907597185</v>
      </c>
      <c r="C112" s="34">
        <v>0.4644645</v>
      </c>
      <c r="D112">
        <f t="shared" si="3"/>
        <v>-0.76687014991368052</v>
      </c>
      <c r="M112" s="17">
        <v>88</v>
      </c>
      <c r="N112" s="17">
        <v>-0.93676931317318157</v>
      </c>
      <c r="O112" s="17">
        <v>-0.39010423747931422</v>
      </c>
      <c r="P112" s="17">
        <v>-0.65540069755601205</v>
      </c>
      <c r="R112" s="17">
        <v>53.680981595092021</v>
      </c>
      <c r="S112" s="17">
        <v>0.43410705003226574</v>
      </c>
    </row>
    <row r="113" spans="1:19">
      <c r="A113" s="34">
        <v>88366.22</v>
      </c>
      <c r="B113">
        <f t="shared" si="2"/>
        <v>11.389245048899891</v>
      </c>
      <c r="C113" s="34">
        <v>0.21674863</v>
      </c>
      <c r="D113">
        <f t="shared" si="3"/>
        <v>-1.5290169839873666</v>
      </c>
      <c r="M113" s="17">
        <v>89</v>
      </c>
      <c r="N113" s="17">
        <v>1.9732534307277385</v>
      </c>
      <c r="O113" s="17">
        <v>-8.9799036132252041E-2</v>
      </c>
      <c r="P113" s="17">
        <v>-0.15086826869973782</v>
      </c>
      <c r="R113" s="17">
        <v>54.29447852760736</v>
      </c>
      <c r="S113" s="17">
        <v>0.47031889204519639</v>
      </c>
    </row>
    <row r="114" spans="1:19">
      <c r="A114" s="34">
        <v>47988.65</v>
      </c>
      <c r="B114">
        <f t="shared" si="2"/>
        <v>10.778719803596015</v>
      </c>
      <c r="C114" s="34">
        <v>1.0522939</v>
      </c>
      <c r="D114">
        <f t="shared" si="3"/>
        <v>5.0972447921827597E-2</v>
      </c>
      <c r="M114" s="17">
        <v>90</v>
      </c>
      <c r="N114" s="17">
        <v>2.0822321775438217</v>
      </c>
      <c r="O114" s="17">
        <v>-0.69360628655330991</v>
      </c>
      <c r="P114" s="17">
        <v>-1.1653040402063812</v>
      </c>
      <c r="R114" s="17">
        <v>54.907975460122699</v>
      </c>
      <c r="S114" s="17">
        <v>0.53179780216469097</v>
      </c>
    </row>
    <row r="115" spans="1:19">
      <c r="A115" s="34">
        <v>5531.723</v>
      </c>
      <c r="B115">
        <f t="shared" si="2"/>
        <v>8.6182546192244089</v>
      </c>
      <c r="C115" s="34">
        <v>6.0959899999999996</v>
      </c>
      <c r="D115">
        <f t="shared" si="3"/>
        <v>1.8076311779630521</v>
      </c>
      <c r="M115" s="17">
        <v>91</v>
      </c>
      <c r="N115" s="17">
        <v>-0.35992367493396848</v>
      </c>
      <c r="O115" s="17">
        <v>0.1167279916998889</v>
      </c>
      <c r="P115" s="17">
        <v>0.19611067974742588</v>
      </c>
      <c r="R115" s="17">
        <v>55.521472392638039</v>
      </c>
      <c r="S115" s="17">
        <v>0.5454507935669145</v>
      </c>
    </row>
    <row r="116" spans="1:19">
      <c r="A116" s="34">
        <v>4775.2020000000002</v>
      </c>
      <c r="B116">
        <f t="shared" si="2"/>
        <v>8.4711915556849782</v>
      </c>
      <c r="C116" s="34">
        <v>1.4335081999999999</v>
      </c>
      <c r="D116">
        <f t="shared" si="3"/>
        <v>0.36012472659001221</v>
      </c>
      <c r="M116" s="17">
        <v>92</v>
      </c>
      <c r="N116" s="17">
        <v>1.8245362374350833</v>
      </c>
      <c r="O116" s="17">
        <v>0.41351257441888256</v>
      </c>
      <c r="P116" s="17">
        <v>0.69472823846649179</v>
      </c>
      <c r="R116" s="17">
        <v>56.134969325153371</v>
      </c>
      <c r="S116" s="17">
        <v>0.54591823185229293</v>
      </c>
    </row>
    <row r="117" spans="1:19">
      <c r="A117" s="34">
        <v>23557.02</v>
      </c>
      <c r="B117">
        <f t="shared" si="2"/>
        <v>10.067179144196789</v>
      </c>
      <c r="C117" s="34">
        <v>1.3261578999999999</v>
      </c>
      <c r="D117">
        <f t="shared" si="3"/>
        <v>0.28228596461388566</v>
      </c>
      <c r="M117" s="17">
        <v>93</v>
      </c>
      <c r="N117" s="17">
        <v>-0.56332972510900703</v>
      </c>
      <c r="O117" s="17">
        <v>-1.1236515982260609E-2</v>
      </c>
      <c r="P117" s="17">
        <v>-1.8878083612878953E-2</v>
      </c>
      <c r="R117" s="17">
        <v>56.74846625766871</v>
      </c>
      <c r="S117" s="17">
        <v>0.54818730229240176</v>
      </c>
    </row>
    <row r="118" spans="1:19">
      <c r="A118" s="34">
        <v>8762.7710000000006</v>
      </c>
      <c r="B118">
        <f t="shared" si="2"/>
        <v>9.078267458111398</v>
      </c>
      <c r="C118" s="34">
        <v>1.7446113999999999</v>
      </c>
      <c r="D118">
        <f t="shared" si="3"/>
        <v>0.55653183744478907</v>
      </c>
      <c r="M118" s="17">
        <v>94</v>
      </c>
      <c r="N118" s="17">
        <v>1.1950896422066792</v>
      </c>
      <c r="O118" s="17">
        <v>0.17048728731113827</v>
      </c>
      <c r="P118" s="17">
        <v>0.28642982129635874</v>
      </c>
      <c r="R118" s="17">
        <v>57.361963190184049</v>
      </c>
      <c r="S118" s="17">
        <v>0.55111893455762861</v>
      </c>
    </row>
    <row r="119" spans="1:19">
      <c r="A119" s="34">
        <v>12762.967000000001</v>
      </c>
      <c r="B119">
        <f t="shared" si="2"/>
        <v>9.4543030533803503</v>
      </c>
      <c r="C119" s="34">
        <v>1.5074155</v>
      </c>
      <c r="D119">
        <f t="shared" si="3"/>
        <v>0.41039659498017816</v>
      </c>
      <c r="M119" s="17">
        <v>95</v>
      </c>
      <c r="N119" s="17">
        <v>-0.1598605681457439</v>
      </c>
      <c r="O119" s="17">
        <v>0.56274909304578724</v>
      </c>
      <c r="P119" s="17">
        <v>0.94545537499007448</v>
      </c>
      <c r="R119" s="17">
        <v>57.975460122699381</v>
      </c>
      <c r="S119" s="17">
        <v>0.55653183744478907</v>
      </c>
    </row>
    <row r="120" spans="1:19">
      <c r="A120" s="34">
        <v>8370.6659999999993</v>
      </c>
      <c r="B120">
        <f t="shared" si="2"/>
        <v>9.0324887302104777</v>
      </c>
      <c r="C120" s="34">
        <v>2.7498808000000001</v>
      </c>
      <c r="D120">
        <f t="shared" si="3"/>
        <v>1.0115575652844933</v>
      </c>
      <c r="M120" s="17">
        <v>96</v>
      </c>
      <c r="N120" s="17">
        <v>2.8867384305856447E-2</v>
      </c>
      <c r="O120" s="17">
        <v>0.22065975884321151</v>
      </c>
      <c r="P120" s="17">
        <v>0.37072286320922343</v>
      </c>
      <c r="R120" s="17">
        <v>58.588957055214721</v>
      </c>
      <c r="S120" s="17">
        <v>0.59155112597458315</v>
      </c>
    </row>
    <row r="121" spans="1:19">
      <c r="A121" s="34">
        <v>32468.401999999998</v>
      </c>
      <c r="B121">
        <f t="shared" si="2"/>
        <v>10.388022649226125</v>
      </c>
      <c r="C121" s="34">
        <v>0.44402638</v>
      </c>
      <c r="D121">
        <f t="shared" si="3"/>
        <v>-0.81187130390046425</v>
      </c>
      <c r="M121" s="17">
        <v>97</v>
      </c>
      <c r="N121" s="17">
        <v>0.72729357723094523</v>
      </c>
      <c r="O121" s="17">
        <v>-0.37964686540912235</v>
      </c>
      <c r="P121" s="17">
        <v>-0.63783162680278815</v>
      </c>
      <c r="R121" s="17">
        <v>59.20245398773006</v>
      </c>
      <c r="S121" s="17">
        <v>0.59192315338074231</v>
      </c>
    </row>
    <row r="122" spans="1:19">
      <c r="A122" s="34">
        <v>28992.059000000001</v>
      </c>
      <c r="B122">
        <f t="shared" si="2"/>
        <v>10.274777243884785</v>
      </c>
      <c r="C122" s="34">
        <v>0.31604402999999998</v>
      </c>
      <c r="D122">
        <f t="shared" si="3"/>
        <v>-1.1518737396584682</v>
      </c>
      <c r="M122" s="17">
        <v>98</v>
      </c>
      <c r="N122" s="17">
        <v>0.17717749587331344</v>
      </c>
      <c r="O122" s="17">
        <v>0.11631923861756083</v>
      </c>
      <c r="P122" s="17">
        <v>0.19542394776774522</v>
      </c>
      <c r="R122" s="17">
        <v>59.815950920245399</v>
      </c>
      <c r="S122" s="17">
        <v>0.62983574624330052</v>
      </c>
    </row>
    <row r="123" spans="1:19">
      <c r="A123" s="34">
        <v>149171.10999999999</v>
      </c>
      <c r="B123">
        <f t="shared" si="2"/>
        <v>11.912849315294789</v>
      </c>
      <c r="C123" s="34">
        <v>0.52461659999999999</v>
      </c>
      <c r="D123">
        <f t="shared" si="3"/>
        <v>-0.6450875688933071</v>
      </c>
      <c r="M123" s="17">
        <v>99</v>
      </c>
      <c r="N123" s="17">
        <v>-0.1711493288559911</v>
      </c>
      <c r="O123" s="17">
        <v>-1.1297091891094662</v>
      </c>
      <c r="P123" s="17">
        <v>-1.8979855111598016</v>
      </c>
      <c r="R123" s="17">
        <v>60.429447852760738</v>
      </c>
      <c r="S123" s="17">
        <v>0.71035000973912144</v>
      </c>
    </row>
    <row r="124" spans="1:19">
      <c r="A124" s="34">
        <v>26197.903999999999</v>
      </c>
      <c r="B124">
        <f t="shared" si="2"/>
        <v>10.173434686549017</v>
      </c>
      <c r="C124" s="34">
        <v>0.67527550000000003</v>
      </c>
      <c r="D124">
        <f t="shared" si="3"/>
        <v>-0.39263452323125764</v>
      </c>
      <c r="M124" s="17">
        <v>100</v>
      </c>
      <c r="N124" s="17">
        <v>0.54664837139589739</v>
      </c>
      <c r="O124" s="17">
        <v>-7.3013954360445776E-4</v>
      </c>
      <c r="P124" s="17">
        <v>-1.2266823074870206E-3</v>
      </c>
      <c r="R124" s="17">
        <v>61.04294478527607</v>
      </c>
      <c r="S124" s="17">
        <v>0.75431132739481432</v>
      </c>
    </row>
    <row r="125" spans="1:19">
      <c r="A125" s="34">
        <v>25437.107</v>
      </c>
      <c r="B125">
        <f t="shared" si="2"/>
        <v>10.143964292434154</v>
      </c>
      <c r="C125" s="34">
        <v>0.47520167000000002</v>
      </c>
      <c r="D125">
        <f t="shared" si="3"/>
        <v>-0.74401599663011275</v>
      </c>
      <c r="M125" s="17">
        <v>101</v>
      </c>
      <c r="N125" s="17">
        <v>2.1527984262458508</v>
      </c>
      <c r="O125" s="17">
        <v>-0.26248933291383847</v>
      </c>
      <c r="P125" s="17">
        <v>-0.44099929035470786</v>
      </c>
      <c r="R125" s="17">
        <v>61.656441717791409</v>
      </c>
      <c r="S125" s="17">
        <v>0.7626368153062616</v>
      </c>
    </row>
    <row r="126" spans="1:19">
      <c r="A126" s="34">
        <v>2198.0662000000002</v>
      </c>
      <c r="B126">
        <f t="shared" si="2"/>
        <v>7.6953332527993741</v>
      </c>
      <c r="C126" s="34">
        <v>3.8024368000000002</v>
      </c>
      <c r="D126">
        <f t="shared" si="3"/>
        <v>1.3356421243688734</v>
      </c>
      <c r="M126" s="17">
        <v>102</v>
      </c>
      <c r="N126" s="17">
        <v>0.92691003105894954</v>
      </c>
      <c r="O126" s="17">
        <v>0.46156021111389212</v>
      </c>
      <c r="P126" s="17">
        <v>0.77545141853063282</v>
      </c>
      <c r="R126" s="17">
        <v>62.269938650306749</v>
      </c>
      <c r="S126" s="17">
        <v>0.77715509332980048</v>
      </c>
    </row>
    <row r="127" spans="1:19">
      <c r="A127" s="34">
        <v>10452.165000000001</v>
      </c>
      <c r="B127">
        <f t="shared" si="2"/>
        <v>9.2545644129682518</v>
      </c>
      <c r="C127" s="34">
        <v>1.7301139999999999</v>
      </c>
      <c r="D127">
        <f t="shared" si="3"/>
        <v>0.54818730229240176</v>
      </c>
      <c r="M127" s="17">
        <v>103</v>
      </c>
      <c r="N127" s="17">
        <v>0.5870309510435634</v>
      </c>
      <c r="O127" s="17">
        <v>0.74470439428383628</v>
      </c>
      <c r="P127" s="17">
        <v>1.2511522116253218</v>
      </c>
      <c r="R127" s="17">
        <v>62.883435582822081</v>
      </c>
      <c r="S127" s="17">
        <v>0.7923118767077838</v>
      </c>
    </row>
    <row r="128" spans="1:19">
      <c r="A128" s="34">
        <v>3751.6428000000001</v>
      </c>
      <c r="B128">
        <f t="shared" si="2"/>
        <v>8.2299491030354286</v>
      </c>
      <c r="C128" s="34">
        <v>1.4455718</v>
      </c>
      <c r="D128">
        <f t="shared" si="3"/>
        <v>0.36850495263466215</v>
      </c>
      <c r="M128" s="17">
        <v>104</v>
      </c>
      <c r="N128" s="17">
        <v>1.3521675338912065</v>
      </c>
      <c r="O128" s="17">
        <v>-0.3462937546082363</v>
      </c>
      <c r="P128" s="17">
        <v>-0.58179621374034274</v>
      </c>
      <c r="R128" s="17">
        <v>63.49693251533742</v>
      </c>
      <c r="S128" s="17">
        <v>0.85521819725975845</v>
      </c>
    </row>
    <row r="129" spans="1:19">
      <c r="A129" s="34">
        <v>53516.91</v>
      </c>
      <c r="B129">
        <f t="shared" si="2"/>
        <v>10.887752957709347</v>
      </c>
      <c r="C129" s="34">
        <v>0.64310217000000003</v>
      </c>
      <c r="D129">
        <f t="shared" si="3"/>
        <v>-0.44145167156618514</v>
      </c>
      <c r="M129" s="17">
        <v>105</v>
      </c>
      <c r="N129" s="17">
        <v>-0.84977696721660401</v>
      </c>
      <c r="O129" s="17">
        <v>-8.8671902992908391E-2</v>
      </c>
      <c r="P129" s="17">
        <v>-0.14897461112109259</v>
      </c>
      <c r="R129" s="17">
        <v>64.110429447852766</v>
      </c>
      <c r="S129" s="17">
        <v>0.86274462813188457</v>
      </c>
    </row>
    <row r="130" spans="1:19">
      <c r="A130" s="34">
        <v>2660.6815999999999</v>
      </c>
      <c r="B130">
        <f t="shared" si="2"/>
        <v>7.8863376095532329</v>
      </c>
      <c r="C130" s="34">
        <v>3.6965675</v>
      </c>
      <c r="D130">
        <f t="shared" si="3"/>
        <v>1.3074046863650015</v>
      </c>
      <c r="M130" s="17">
        <v>106</v>
      </c>
      <c r="N130" s="17">
        <v>-0.64449421955533026</v>
      </c>
      <c r="O130" s="17">
        <v>-0.12609831139954186</v>
      </c>
      <c r="P130" s="17">
        <v>-0.21185343124163658</v>
      </c>
      <c r="R130" s="17">
        <v>64.723926380368098</v>
      </c>
      <c r="S130" s="17">
        <v>0.87175167094747608</v>
      </c>
    </row>
    <row r="131" spans="1:19">
      <c r="A131" s="34">
        <v>17097.686000000002</v>
      </c>
      <c r="B131">
        <f t="shared" ref="B131:B164" si="4">LN(A131)</f>
        <v>9.7466984116965261</v>
      </c>
      <c r="C131" s="34">
        <v>0.50787234000000003</v>
      </c>
      <c r="D131">
        <f t="shared" ref="D131:D164" si="5">LN(C131)</f>
        <v>-0.67752516219719161</v>
      </c>
      <c r="M131" s="17">
        <v>107</v>
      </c>
      <c r="N131" s="17">
        <v>0.93985427614505834</v>
      </c>
      <c r="O131" s="17">
        <v>-0.52083984279266571</v>
      </c>
      <c r="P131" s="17">
        <v>-0.87504508663374292</v>
      </c>
      <c r="R131" s="17">
        <v>65.337423312883445</v>
      </c>
      <c r="S131" s="17">
        <v>0.88431784326951923</v>
      </c>
    </row>
    <row r="132" spans="1:19">
      <c r="A132" s="34">
        <v>31055.39</v>
      </c>
      <c r="B132">
        <f t="shared" si="4"/>
        <v>10.34352766327874</v>
      </c>
      <c r="C132" s="34">
        <v>1.4515359999999999</v>
      </c>
      <c r="D132">
        <f t="shared" si="5"/>
        <v>0.37262230610402364</v>
      </c>
      <c r="M132" s="17">
        <v>108</v>
      </c>
      <c r="N132" s="17">
        <v>2.2129088231747902</v>
      </c>
      <c r="O132" s="17">
        <v>0.24961902883755194</v>
      </c>
      <c r="P132" s="17">
        <v>0.41937633561865872</v>
      </c>
      <c r="R132" s="17">
        <v>65.950920245398777</v>
      </c>
      <c r="S132" s="17">
        <v>1.0058737792829702</v>
      </c>
    </row>
    <row r="133" spans="1:19">
      <c r="A133" s="34">
        <v>1690.4982</v>
      </c>
      <c r="B133">
        <f t="shared" si="4"/>
        <v>7.4327785573736378</v>
      </c>
      <c r="C133" s="34">
        <v>10.084661499999999</v>
      </c>
      <c r="D133">
        <f t="shared" si="5"/>
        <v>2.3110156061428184</v>
      </c>
      <c r="M133" s="17">
        <v>109</v>
      </c>
      <c r="N133" s="17">
        <v>0.94330999225201939</v>
      </c>
      <c r="O133" s="17">
        <v>1.4285473065448482</v>
      </c>
      <c r="P133" s="17">
        <v>2.4000531428498073</v>
      </c>
      <c r="R133" s="17">
        <v>66.564417177914109</v>
      </c>
      <c r="S133" s="17">
        <v>1.0115575652844933</v>
      </c>
    </row>
    <row r="134" spans="1:19">
      <c r="A134" s="34">
        <v>80320.085999999996</v>
      </c>
      <c r="B134">
        <f t="shared" si="4"/>
        <v>11.293775005642114</v>
      </c>
      <c r="C134" s="34">
        <v>0.21521546999999999</v>
      </c>
      <c r="D134">
        <f t="shared" si="5"/>
        <v>-1.5361155666611264</v>
      </c>
      <c r="M134" s="17">
        <v>110</v>
      </c>
      <c r="N134" s="17">
        <v>1.8650897681240073</v>
      </c>
      <c r="O134" s="17">
        <v>-1.3332919659593163</v>
      </c>
      <c r="P134" s="17">
        <v>-2.2400179249062862</v>
      </c>
      <c r="R134" s="17">
        <v>67.177914110429455</v>
      </c>
      <c r="S134" s="17">
        <v>1.0569273524763236</v>
      </c>
    </row>
    <row r="135" spans="1:19">
      <c r="A135" s="34">
        <v>27519.287</v>
      </c>
      <c r="B135">
        <f t="shared" si="4"/>
        <v>10.222642383281418</v>
      </c>
      <c r="C135" s="34">
        <v>0.58764755999999996</v>
      </c>
      <c r="D135">
        <f t="shared" si="5"/>
        <v>-0.53162789854326487</v>
      </c>
      <c r="M135" s="17">
        <v>111</v>
      </c>
      <c r="N135" s="17">
        <v>0.14241388775343111</v>
      </c>
      <c r="O135" s="17">
        <v>-0.90928403766711163</v>
      </c>
      <c r="P135" s="17">
        <v>-1.5276568037668978</v>
      </c>
      <c r="R135" s="17">
        <v>67.791411042944787</v>
      </c>
      <c r="S135" s="17">
        <v>1.0669406282462497</v>
      </c>
    </row>
    <row r="136" spans="1:19">
      <c r="A136" s="34">
        <v>32673.761999999999</v>
      </c>
      <c r="B136">
        <f t="shared" si="4"/>
        <v>10.394327649480841</v>
      </c>
      <c r="C136" s="34">
        <v>0.23191007999999999</v>
      </c>
      <c r="D136">
        <f t="shared" si="5"/>
        <v>-1.4614055686536713</v>
      </c>
      <c r="M136" s="17">
        <v>112</v>
      </c>
      <c r="N136" s="17">
        <v>-1.3024499425577734</v>
      </c>
      <c r="O136" s="17">
        <v>-0.22656704142959327</v>
      </c>
      <c r="P136" s="17">
        <v>-0.38064748528662495</v>
      </c>
      <c r="R136" s="17">
        <v>68.404907975460134</v>
      </c>
      <c r="S136" s="17">
        <v>1.1095211039226993</v>
      </c>
    </row>
    <row r="137" spans="1:19">
      <c r="A137" s="34">
        <v>11415.887000000001</v>
      </c>
      <c r="B137">
        <f t="shared" si="4"/>
        <v>9.3427612607194561</v>
      </c>
      <c r="C137" s="34">
        <v>3.4539553999999999</v>
      </c>
      <c r="D137">
        <f t="shared" si="5"/>
        <v>1.2395200670759772</v>
      </c>
      <c r="M137" s="17">
        <v>113</v>
      </c>
      <c r="N137" s="17">
        <v>-0.82271995800545206</v>
      </c>
      <c r="O137" s="17">
        <v>0.8736924059272797</v>
      </c>
      <c r="P137" s="17">
        <v>1.4678605287503277</v>
      </c>
      <c r="R137" s="17">
        <v>69.018404907975466</v>
      </c>
      <c r="S137" s="17">
        <v>1.1694028500086253</v>
      </c>
    </row>
    <row r="138" spans="1:19">
      <c r="A138" s="34">
        <v>41320.9</v>
      </c>
      <c r="B138">
        <f t="shared" si="4"/>
        <v>10.629123704216116</v>
      </c>
      <c r="C138" s="34">
        <v>0.27733305000000003</v>
      </c>
      <c r="D138">
        <f t="shared" si="5"/>
        <v>-1.2825361484641753</v>
      </c>
      <c r="M138" s="17">
        <v>114</v>
      </c>
      <c r="N138" s="17">
        <v>0.87490014451553666</v>
      </c>
      <c r="O138" s="17">
        <v>0.9327310334475154</v>
      </c>
      <c r="P138" s="17">
        <v>1.5670492940647875</v>
      </c>
      <c r="R138" s="17">
        <v>69.631901840490798</v>
      </c>
      <c r="S138" s="17">
        <v>1.1752140986217756</v>
      </c>
    </row>
    <row r="139" spans="1:19">
      <c r="A139" s="34">
        <v>34123.387000000002</v>
      </c>
      <c r="B139">
        <f t="shared" si="4"/>
        <v>10.437738263970855</v>
      </c>
      <c r="C139" s="34">
        <v>0.30099192000000002</v>
      </c>
      <c r="D139">
        <f t="shared" si="5"/>
        <v>-1.2006718584473846</v>
      </c>
      <c r="M139" s="17">
        <v>115</v>
      </c>
      <c r="N139" s="17">
        <v>0.99045730082096206</v>
      </c>
      <c r="O139" s="17">
        <v>-0.63033257423094979</v>
      </c>
      <c r="P139" s="17">
        <v>-1.0590000547357485</v>
      </c>
      <c r="R139" s="17">
        <v>70.245398773006144</v>
      </c>
      <c r="S139" s="17">
        <v>1.2395200670759772</v>
      </c>
    </row>
    <row r="140" spans="1:19">
      <c r="A140" s="34">
        <v>10705.481</v>
      </c>
      <c r="B140">
        <f t="shared" si="4"/>
        <v>9.2785111322889975</v>
      </c>
      <c r="C140" s="34">
        <v>0.64928185999999999</v>
      </c>
      <c r="D140">
        <f t="shared" si="5"/>
        <v>-0.43188835763710981</v>
      </c>
      <c r="M140" s="17">
        <v>116</v>
      </c>
      <c r="N140" s="17">
        <v>-0.26361549481156654</v>
      </c>
      <c r="O140" s="17">
        <v>0.54590145942545221</v>
      </c>
      <c r="P140" s="17">
        <v>0.91715024583207283</v>
      </c>
      <c r="R140" s="17">
        <v>70.858895705521476</v>
      </c>
      <c r="S140" s="17">
        <v>1.3074046863650015</v>
      </c>
    </row>
    <row r="141" spans="1:19">
      <c r="A141" s="34">
        <v>47126.13</v>
      </c>
      <c r="B141">
        <f t="shared" si="4"/>
        <v>10.760582903242666</v>
      </c>
      <c r="C141" s="34">
        <v>0.24856310000000001</v>
      </c>
      <c r="D141">
        <f t="shared" si="5"/>
        <v>-1.3920585421373322</v>
      </c>
      <c r="M141" s="17">
        <v>117</v>
      </c>
      <c r="N141" s="17">
        <v>0.51343769265036432</v>
      </c>
      <c r="O141" s="17">
        <v>4.3094144794424749E-2</v>
      </c>
      <c r="P141" s="17">
        <v>7.2400988877603351E-2</v>
      </c>
      <c r="R141" s="17">
        <v>71.472392638036823</v>
      </c>
      <c r="S141" s="17">
        <v>1.3115236963569954</v>
      </c>
    </row>
    <row r="142" spans="1:19">
      <c r="A142" s="34">
        <v>63323.254000000001</v>
      </c>
      <c r="B142">
        <f t="shared" si="4"/>
        <v>11.056007902440806</v>
      </c>
      <c r="C142" s="34">
        <v>0.40237193999999998</v>
      </c>
      <c r="D142">
        <f t="shared" si="5"/>
        <v>-0.91037839423830735</v>
      </c>
      <c r="M142" s="17">
        <v>118</v>
      </c>
      <c r="N142" s="17">
        <v>0.21796170423368721</v>
      </c>
      <c r="O142" s="17">
        <v>0.19243489074649095</v>
      </c>
      <c r="P142" s="17">
        <v>0.32330323414149764</v>
      </c>
      <c r="R142" s="17">
        <v>72.085889570552155</v>
      </c>
      <c r="S142" s="17">
        <v>1.3317353453273997</v>
      </c>
    </row>
    <row r="143" spans="1:19">
      <c r="A143" s="34">
        <v>2494.7611999999999</v>
      </c>
      <c r="B143">
        <f t="shared" si="4"/>
        <v>7.8219482921821424</v>
      </c>
      <c r="C143" s="34">
        <v>2.1439219</v>
      </c>
      <c r="D143">
        <f t="shared" si="5"/>
        <v>0.7626368153062616</v>
      </c>
      <c r="M143" s="17">
        <v>119</v>
      </c>
      <c r="N143" s="17">
        <v>0.54940906090689356</v>
      </c>
      <c r="O143" s="17">
        <v>0.46214850437759969</v>
      </c>
      <c r="P143" s="17">
        <v>0.77643978978723038</v>
      </c>
      <c r="R143" s="17">
        <v>72.699386503067487</v>
      </c>
      <c r="S143" s="17">
        <v>1.3356421243688734</v>
      </c>
    </row>
    <row r="144" spans="1:19">
      <c r="A144" s="34">
        <v>5507.5454</v>
      </c>
      <c r="B144">
        <f t="shared" si="4"/>
        <v>8.6138743219471063</v>
      </c>
      <c r="C144" s="34">
        <v>3.0329055999999999</v>
      </c>
      <c r="D144">
        <f t="shared" si="5"/>
        <v>1.1095211039226993</v>
      </c>
      <c r="M144" s="17">
        <v>120</v>
      </c>
      <c r="N144" s="17">
        <v>-0.51572341482857809</v>
      </c>
      <c r="O144" s="17">
        <v>-0.29614788907188616</v>
      </c>
      <c r="P144" s="17">
        <v>-0.4975478716448109</v>
      </c>
      <c r="R144" s="17">
        <v>73.312883435582833</v>
      </c>
      <c r="S144" s="17">
        <v>1.3541583361911378</v>
      </c>
    </row>
    <row r="145" spans="1:19">
      <c r="A145" s="34">
        <v>3057.3285999999998</v>
      </c>
      <c r="B145">
        <f t="shared" si="4"/>
        <v>8.0252968071183428</v>
      </c>
      <c r="C145" s="34">
        <v>4.0511245999999996</v>
      </c>
      <c r="D145">
        <f t="shared" si="5"/>
        <v>1.3989945215851118</v>
      </c>
      <c r="M145" s="17">
        <v>121</v>
      </c>
      <c r="N145" s="17">
        <v>-0.42673902479245029</v>
      </c>
      <c r="O145" s="17">
        <v>-0.72513471486601788</v>
      </c>
      <c r="P145" s="17">
        <v>-1.2182738670468016</v>
      </c>
      <c r="R145" s="17">
        <v>73.926380368098165</v>
      </c>
      <c r="S145" s="17">
        <v>1.3563483209114018</v>
      </c>
    </row>
    <row r="146" spans="1:19">
      <c r="A146" s="34">
        <v>16421.072</v>
      </c>
      <c r="B146">
        <f t="shared" si="4"/>
        <v>9.7063206671116635</v>
      </c>
      <c r="C146" s="34">
        <v>0.81317340000000005</v>
      </c>
      <c r="D146">
        <f t="shared" si="5"/>
        <v>-0.20681090804331215</v>
      </c>
      <c r="M146" s="17">
        <v>122</v>
      </c>
      <c r="N146" s="17">
        <v>-1.7138803765345525</v>
      </c>
      <c r="O146" s="17">
        <v>1.0687928076412454</v>
      </c>
      <c r="P146" s="17">
        <v>1.7956419960910193</v>
      </c>
      <c r="R146" s="17">
        <v>74.539877300613497</v>
      </c>
      <c r="S146" s="17">
        <v>1.3655769295178175</v>
      </c>
    </row>
    <row r="147" spans="1:19">
      <c r="A147" s="34">
        <v>1586.5889</v>
      </c>
      <c r="B147">
        <f t="shared" si="4"/>
        <v>7.3693416447511568</v>
      </c>
      <c r="C147" s="34">
        <v>6.0379725000000004</v>
      </c>
      <c r="D147">
        <f t="shared" si="5"/>
        <v>1.7980682767860343</v>
      </c>
      <c r="M147" s="17">
        <v>123</v>
      </c>
      <c r="N147" s="17">
        <v>-0.34710748811294323</v>
      </c>
      <c r="O147" s="17">
        <v>-4.5527035118314407E-2</v>
      </c>
      <c r="P147" s="17">
        <v>-7.6488404142963304E-2</v>
      </c>
      <c r="R147" s="17">
        <v>75.153374233128844</v>
      </c>
      <c r="S147" s="17">
        <v>1.3884702421728417</v>
      </c>
    </row>
    <row r="148" spans="1:19">
      <c r="A148" s="34">
        <v>25773.006000000001</v>
      </c>
      <c r="B148">
        <f t="shared" si="4"/>
        <v>10.157082944107909</v>
      </c>
      <c r="C148" s="34">
        <v>1.5435840999999999</v>
      </c>
      <c r="D148">
        <f t="shared" si="5"/>
        <v>0.43410705003226574</v>
      </c>
      <c r="M148" s="17">
        <v>124</v>
      </c>
      <c r="N148" s="17">
        <v>-0.32395065418638325</v>
      </c>
      <c r="O148" s="17">
        <v>-0.42006534244372951</v>
      </c>
      <c r="P148" s="17">
        <v>-0.70573731840409482</v>
      </c>
      <c r="R148" s="17">
        <v>75.766871165644176</v>
      </c>
      <c r="S148" s="17">
        <v>1.3886258909905118</v>
      </c>
    </row>
    <row r="149" spans="1:19">
      <c r="A149" s="34">
        <v>10913.846</v>
      </c>
      <c r="B149">
        <f t="shared" si="4"/>
        <v>9.2977875373296026</v>
      </c>
      <c r="C149" s="34">
        <v>1.1461811</v>
      </c>
      <c r="D149">
        <f t="shared" si="5"/>
        <v>0.136435633730662</v>
      </c>
      <c r="M149" s="17">
        <v>125</v>
      </c>
      <c r="N149" s="17">
        <v>1.6001003819565254</v>
      </c>
      <c r="O149" s="17">
        <v>-0.26445825758765196</v>
      </c>
      <c r="P149" s="17">
        <v>-0.44430721290635927</v>
      </c>
      <c r="R149" s="17">
        <v>76.380368098159508</v>
      </c>
      <c r="S149" s="17">
        <v>1.3957593514421176</v>
      </c>
    </row>
    <row r="150" spans="1:19">
      <c r="A150" s="34">
        <v>27361.988000000001</v>
      </c>
      <c r="B150">
        <f t="shared" si="4"/>
        <v>10.21691002991553</v>
      </c>
      <c r="C150" s="34">
        <v>0.96305790000000002</v>
      </c>
      <c r="D150">
        <f t="shared" si="5"/>
        <v>-3.7641744380831524E-2</v>
      </c>
      <c r="M150" s="17">
        <v>126</v>
      </c>
      <c r="N150" s="17">
        <v>0.37490953827731488</v>
      </c>
      <c r="O150" s="17">
        <v>0.17327776401508688</v>
      </c>
      <c r="P150" s="17">
        <v>0.29111800512665792</v>
      </c>
      <c r="R150" s="17">
        <v>76.993865030674854</v>
      </c>
      <c r="S150" s="17">
        <v>1.3960026824931071</v>
      </c>
    </row>
    <row r="151" spans="1:19">
      <c r="A151" s="34">
        <v>17234.555</v>
      </c>
      <c r="B151">
        <f t="shared" si="4"/>
        <v>9.7546716590644014</v>
      </c>
      <c r="C151" s="34">
        <v>4.0390224000000003</v>
      </c>
      <c r="D151">
        <f t="shared" si="5"/>
        <v>1.3960026824931071</v>
      </c>
      <c r="M151" s="17">
        <v>127</v>
      </c>
      <c r="N151" s="17">
        <v>1.1800174197073305</v>
      </c>
      <c r="O151" s="17">
        <v>-0.81151246707266833</v>
      </c>
      <c r="P151" s="17">
        <v>-1.3633941544227135</v>
      </c>
      <c r="R151" s="17">
        <v>77.607361963190186</v>
      </c>
      <c r="S151" s="17">
        <v>1.3989945215851118</v>
      </c>
    </row>
    <row r="152" spans="1:19">
      <c r="A152" s="34">
        <v>2122.0277999999998</v>
      </c>
      <c r="B152">
        <f t="shared" si="4"/>
        <v>7.6601274199363694</v>
      </c>
      <c r="C152" s="34">
        <v>4.052956</v>
      </c>
      <c r="D152">
        <f t="shared" si="5"/>
        <v>1.3994464914313092</v>
      </c>
      <c r="M152" s="17">
        <v>128</v>
      </c>
      <c r="N152" s="17">
        <v>-0.90839450421106349</v>
      </c>
      <c r="O152" s="17">
        <v>0.46694283264487835</v>
      </c>
      <c r="P152" s="17">
        <v>0.78449457563367619</v>
      </c>
      <c r="R152" s="17">
        <v>78.220858895705533</v>
      </c>
      <c r="S152" s="17">
        <v>1.3994464914313092</v>
      </c>
    </row>
    <row r="153" spans="1:19">
      <c r="A153" s="34">
        <v>7749.0995999999996</v>
      </c>
      <c r="B153">
        <f t="shared" si="4"/>
        <v>8.9553319349527367</v>
      </c>
      <c r="C153" s="34">
        <v>0.85163975000000003</v>
      </c>
      <c r="D153">
        <f t="shared" si="5"/>
        <v>-0.16059167020855403</v>
      </c>
      <c r="M153" s="17">
        <v>129</v>
      </c>
      <c r="N153" s="17">
        <v>1.4500156511124347</v>
      </c>
      <c r="O153" s="17">
        <v>-0.14261096474743318</v>
      </c>
      <c r="P153" s="17">
        <v>-0.23959577157774342</v>
      </c>
      <c r="R153" s="17">
        <v>78.834355828220865</v>
      </c>
      <c r="S153" s="17">
        <v>1.4133840983099837</v>
      </c>
    </row>
    <row r="154" spans="1:19">
      <c r="A154" s="34">
        <v>77203.67</v>
      </c>
      <c r="B154">
        <f t="shared" si="4"/>
        <v>11.254202273743035</v>
      </c>
      <c r="C154" s="34">
        <v>0.53053989999999995</v>
      </c>
      <c r="D154">
        <f t="shared" si="5"/>
        <v>-0.63386011169229428</v>
      </c>
      <c r="M154" s="17">
        <v>130</v>
      </c>
      <c r="N154" s="17">
        <v>-1.179262911639789E-2</v>
      </c>
      <c r="O154" s="17">
        <v>-0.66573253308079372</v>
      </c>
      <c r="P154" s="17">
        <v>-1.1184743067294149</v>
      </c>
      <c r="R154" s="17">
        <v>79.447852760736197</v>
      </c>
      <c r="S154" s="17">
        <v>1.4185898036925857</v>
      </c>
    </row>
    <row r="155" spans="1:19">
      <c r="A155" s="34">
        <v>38406.53</v>
      </c>
      <c r="B155">
        <f t="shared" si="4"/>
        <v>10.555982776201935</v>
      </c>
      <c r="C155" s="34">
        <v>0.40942373999999998</v>
      </c>
      <c r="D155">
        <f t="shared" si="5"/>
        <v>-0.8930046201376608</v>
      </c>
      <c r="M155" s="17">
        <v>131</v>
      </c>
      <c r="N155" s="17">
        <v>-0.48076076736168893</v>
      </c>
      <c r="O155" s="17">
        <v>0.85338307346571263</v>
      </c>
      <c r="P155" s="17">
        <v>1.4337395185602912</v>
      </c>
      <c r="R155" s="17">
        <v>80.061349693251543</v>
      </c>
      <c r="S155" s="17">
        <v>1.4266052010228807</v>
      </c>
    </row>
    <row r="156" spans="1:19">
      <c r="A156" s="34">
        <v>58487.464999999997</v>
      </c>
      <c r="B156">
        <f t="shared" si="4"/>
        <v>10.976567736755827</v>
      </c>
      <c r="C156" s="34">
        <v>0.62515425999999996</v>
      </c>
      <c r="D156">
        <f t="shared" si="5"/>
        <v>-0.46975684369979359</v>
      </c>
      <c r="M156" s="17">
        <v>132</v>
      </c>
      <c r="N156" s="17">
        <v>1.8064069367625208</v>
      </c>
      <c r="O156" s="17">
        <v>0.50460866938029758</v>
      </c>
      <c r="P156" s="17">
        <v>0.84777565104556185</v>
      </c>
      <c r="R156" s="17">
        <v>80.674846625766875</v>
      </c>
      <c r="S156" s="17">
        <v>1.4432508517969518</v>
      </c>
    </row>
    <row r="157" spans="1:19">
      <c r="A157" s="34">
        <v>20181.939999999999</v>
      </c>
      <c r="B157">
        <f t="shared" si="4"/>
        <v>9.9125434240738652</v>
      </c>
      <c r="C157" s="34">
        <v>0.66241110000000003</v>
      </c>
      <c r="D157">
        <f t="shared" si="5"/>
        <v>-0.41186891880511134</v>
      </c>
      <c r="M157" s="17">
        <v>133</v>
      </c>
      <c r="N157" s="17">
        <v>-1.2274328278200084</v>
      </c>
      <c r="O157" s="17">
        <v>-0.30868273884111797</v>
      </c>
      <c r="P157" s="17">
        <v>-0.518607241149737</v>
      </c>
      <c r="R157" s="17">
        <v>81.288343558282222</v>
      </c>
      <c r="S157" s="17">
        <v>1.5170725922710855</v>
      </c>
    </row>
    <row r="158" spans="1:19">
      <c r="A158" s="34">
        <v>12559.401</v>
      </c>
      <c r="B158">
        <f t="shared" si="4"/>
        <v>9.4382247478021313</v>
      </c>
      <c r="C158" s="34">
        <v>1.3336881</v>
      </c>
      <c r="D158">
        <f t="shared" si="5"/>
        <v>0.2879481120601059</v>
      </c>
      <c r="M158" s="17">
        <v>134</v>
      </c>
      <c r="N158" s="17">
        <v>-0.3857732235184308</v>
      </c>
      <c r="O158" s="17">
        <v>-0.14585467502483407</v>
      </c>
      <c r="P158" s="17">
        <v>-0.24504541752933573</v>
      </c>
      <c r="R158" s="17">
        <v>81.901840490797554</v>
      </c>
      <c r="S158" s="17">
        <v>1.530876190892356</v>
      </c>
    </row>
    <row r="159" spans="1:19">
      <c r="A159" s="34">
        <v>5267.1752999999999</v>
      </c>
      <c r="B159">
        <f t="shared" si="4"/>
        <v>8.5692495016331591</v>
      </c>
      <c r="C159" s="34">
        <v>2.4213320999999999</v>
      </c>
      <c r="D159">
        <f t="shared" si="5"/>
        <v>0.88431784326951923</v>
      </c>
      <c r="M159" s="17">
        <v>135</v>
      </c>
      <c r="N159" s="17">
        <v>-0.520677669706755</v>
      </c>
      <c r="O159" s="17">
        <v>-0.94072789894691633</v>
      </c>
      <c r="P159" s="17">
        <v>-1.5804845524470985</v>
      </c>
      <c r="R159" s="17">
        <v>82.515337423312886</v>
      </c>
      <c r="S159" s="17">
        <v>1.5629554065718976</v>
      </c>
    </row>
    <row r="160" spans="1:19">
      <c r="A160" s="34">
        <v>8050.3590000000004</v>
      </c>
      <c r="B160">
        <f t="shared" si="4"/>
        <v>8.9934719656915174</v>
      </c>
      <c r="C160" s="34">
        <v>2.0347032999999999</v>
      </c>
      <c r="D160">
        <f t="shared" si="5"/>
        <v>0.71035000973912144</v>
      </c>
      <c r="M160" s="17">
        <v>136</v>
      </c>
      <c r="N160" s="17">
        <v>0.30560745333537387</v>
      </c>
      <c r="O160" s="17">
        <v>0.9339126137406033</v>
      </c>
      <c r="P160" s="17">
        <v>1.5690344264317471</v>
      </c>
      <c r="R160" s="17">
        <v>83.128834355828232</v>
      </c>
      <c r="S160" s="17">
        <v>1.5721066930626046</v>
      </c>
    </row>
    <row r="161" spans="1:19">
      <c r="A161" s="34">
        <v>16676.75</v>
      </c>
      <c r="B161">
        <f t="shared" si="4"/>
        <v>9.7217708128034541</v>
      </c>
      <c r="C161" s="34">
        <v>3.7118251</v>
      </c>
      <c r="D161">
        <f t="shared" si="5"/>
        <v>1.3115236963569954</v>
      </c>
      <c r="M161" s="17">
        <v>137</v>
      </c>
      <c r="N161" s="17">
        <v>-0.70517242824050896</v>
      </c>
      <c r="O161" s="17">
        <v>-0.57736372022366633</v>
      </c>
      <c r="P161" s="17">
        <v>-0.97000890690963204</v>
      </c>
      <c r="R161" s="17">
        <v>83.742331288343564</v>
      </c>
      <c r="S161" s="17">
        <v>1.6101564542211086</v>
      </c>
    </row>
    <row r="162" spans="1:19">
      <c r="A162" s="34">
        <v>1959.3195000000001</v>
      </c>
      <c r="B162">
        <f t="shared" si="4"/>
        <v>7.5803524980612629</v>
      </c>
      <c r="C162" s="34">
        <v>4.1312904000000001</v>
      </c>
      <c r="D162">
        <f t="shared" si="5"/>
        <v>1.4185898036925857</v>
      </c>
      <c r="M162" s="17">
        <v>138</v>
      </c>
      <c r="N162" s="17">
        <v>-0.55478825494281025</v>
      </c>
      <c r="O162" s="17">
        <v>-0.6458836035045743</v>
      </c>
      <c r="P162" s="17">
        <v>-1.0851268035747379</v>
      </c>
      <c r="R162" s="17">
        <v>84.355828220858896</v>
      </c>
      <c r="S162" s="17">
        <v>1.6192519171636015</v>
      </c>
    </row>
    <row r="163" spans="1:19">
      <c r="A163" s="34">
        <v>3342.4214000000002</v>
      </c>
      <c r="B163">
        <f t="shared" si="4"/>
        <v>8.1144507933667747</v>
      </c>
      <c r="C163" s="34">
        <v>5.5555066999999996</v>
      </c>
      <c r="D163">
        <f t="shared" si="5"/>
        <v>1.7147896340532591</v>
      </c>
      <c r="M163" s="17">
        <v>139</v>
      </c>
      <c r="N163" s="17">
        <v>0.35609302024110789</v>
      </c>
      <c r="O163" s="17">
        <v>-0.78798137787821765</v>
      </c>
      <c r="P163" s="17">
        <v>-1.3238603816753374</v>
      </c>
      <c r="R163" s="17">
        <v>84.969325153374243</v>
      </c>
      <c r="S163" s="17">
        <v>1.6464790790235349</v>
      </c>
    </row>
    <row r="164" spans="1:19">
      <c r="A164" s="34">
        <v>1703.5293999999999</v>
      </c>
      <c r="B164">
        <f t="shared" si="4"/>
        <v>7.440457495537359</v>
      </c>
      <c r="C164" s="34">
        <v>4.7729062999999998</v>
      </c>
      <c r="D164">
        <f t="shared" si="5"/>
        <v>1.5629554065718976</v>
      </c>
      <c r="M164" s="17">
        <v>140</v>
      </c>
      <c r="N164" s="17">
        <v>-0.80846859822423767</v>
      </c>
      <c r="O164" s="17">
        <v>-0.58358994391309449</v>
      </c>
      <c r="P164" s="17">
        <v>-0.98046937095267472</v>
      </c>
      <c r="R164" s="17">
        <v>85.582822085889575</v>
      </c>
      <c r="S164" s="17">
        <v>1.7147896340532591</v>
      </c>
    </row>
    <row r="165" spans="1:19">
      <c r="M165" s="17">
        <v>141</v>
      </c>
      <c r="N165" s="17">
        <v>-1.0406035203946598</v>
      </c>
      <c r="O165" s="17">
        <v>0.1302251261563524</v>
      </c>
      <c r="P165" s="17">
        <v>0.21878675062256611</v>
      </c>
      <c r="R165" s="17">
        <v>86.196319018404907</v>
      </c>
      <c r="S165" s="17">
        <v>1.7314912307745249</v>
      </c>
    </row>
    <row r="166" spans="1:19">
      <c r="M166" s="17">
        <v>142</v>
      </c>
      <c r="N166" s="17">
        <v>1.5006105879563538</v>
      </c>
      <c r="O166" s="17">
        <v>-0.73797377265009223</v>
      </c>
      <c r="P166" s="17">
        <v>-1.2398443259631586</v>
      </c>
      <c r="R166" s="17">
        <v>86.809815950920253</v>
      </c>
      <c r="S166" s="17">
        <v>1.7523198521170504</v>
      </c>
    </row>
    <row r="167" spans="1:19">
      <c r="M167" s="17">
        <v>143</v>
      </c>
      <c r="N167" s="17">
        <v>0.87834203321930193</v>
      </c>
      <c r="O167" s="17">
        <v>0.23117907070339738</v>
      </c>
      <c r="P167" s="17">
        <v>0.38839599687094284</v>
      </c>
      <c r="R167" s="17">
        <v>87.423312883435585</v>
      </c>
      <c r="S167" s="17">
        <v>1.7980682767860343</v>
      </c>
    </row>
    <row r="168" spans="1:19">
      <c r="M168" s="17">
        <v>144</v>
      </c>
      <c r="N168" s="17">
        <v>1.3408262372199218</v>
      </c>
      <c r="O168" s="17">
        <v>5.8168284365190059E-2</v>
      </c>
      <c r="P168" s="17">
        <v>9.7726531746796477E-2</v>
      </c>
      <c r="R168" s="17">
        <v>88.036809815950932</v>
      </c>
      <c r="S168" s="17">
        <v>1.8076311779630521</v>
      </c>
    </row>
    <row r="169" spans="1:19">
      <c r="M169" s="17">
        <v>145</v>
      </c>
      <c r="N169" s="17">
        <v>1.9934830042661389E-2</v>
      </c>
      <c r="O169" s="17">
        <v>-0.22674573808597354</v>
      </c>
      <c r="P169" s="17">
        <v>-0.38094770738623435</v>
      </c>
      <c r="R169" s="17">
        <v>88.650306748466264</v>
      </c>
      <c r="S169" s="17">
        <v>1.8834543945954865</v>
      </c>
    </row>
    <row r="170" spans="1:19">
      <c r="M170" s="17">
        <v>146</v>
      </c>
      <c r="N170" s="17">
        <v>1.8562535063294883</v>
      </c>
      <c r="O170" s="17">
        <v>-5.8185229543453953E-2</v>
      </c>
      <c r="P170" s="17">
        <v>-9.7755000757351523E-2</v>
      </c>
      <c r="R170" s="17">
        <v>89.263803680981596</v>
      </c>
      <c r="S170" s="17">
        <v>1.8903090933320124</v>
      </c>
    </row>
    <row r="171" spans="1:19">
      <c r="M171" s="17">
        <v>147</v>
      </c>
      <c r="N171" s="17">
        <v>-0.33425884473739931</v>
      </c>
      <c r="O171" s="17">
        <v>0.76836589476966499</v>
      </c>
      <c r="P171" s="17">
        <v>1.2909050838930995</v>
      </c>
      <c r="R171" s="17">
        <v>89.877300613496942</v>
      </c>
      <c r="S171" s="17">
        <v>1.9002220186004923</v>
      </c>
    </row>
    <row r="172" spans="1:19">
      <c r="M172" s="17">
        <v>148</v>
      </c>
      <c r="N172" s="17">
        <v>0.34094627641112751</v>
      </c>
      <c r="O172" s="17">
        <v>-0.20451064268046551</v>
      </c>
      <c r="P172" s="17">
        <v>-0.34359128918078691</v>
      </c>
      <c r="R172" s="17">
        <v>90.490797546012274</v>
      </c>
      <c r="S172" s="17">
        <v>1.9369216878857176</v>
      </c>
    </row>
    <row r="173" spans="1:19">
      <c r="M173" s="17">
        <v>149</v>
      </c>
      <c r="N173" s="17">
        <v>-0.38126893509986282</v>
      </c>
      <c r="O173" s="17">
        <v>0.34362719071903131</v>
      </c>
      <c r="P173" s="17">
        <v>0.57731621156360324</v>
      </c>
      <c r="R173" s="17">
        <v>91.104294478527621</v>
      </c>
      <c r="S173" s="17">
        <v>1.9435380521423966</v>
      </c>
    </row>
    <row r="174" spans="1:19">
      <c r="M174" s="17">
        <v>150</v>
      </c>
      <c r="N174" s="17">
        <v>-1.8057735868402425E-2</v>
      </c>
      <c r="O174" s="17">
        <v>1.4140604183615095</v>
      </c>
      <c r="P174" s="17">
        <v>2.3757142208167452</v>
      </c>
      <c r="R174" s="17">
        <v>91.717791411042953</v>
      </c>
      <c r="S174" s="17">
        <v>1.9727862993361369</v>
      </c>
    </row>
    <row r="175" spans="1:19">
      <c r="M175" s="17">
        <v>151</v>
      </c>
      <c r="N175" s="17">
        <v>1.6277639286901486</v>
      </c>
      <c r="O175" s="17">
        <v>-0.22831743725883946</v>
      </c>
      <c r="P175" s="17">
        <v>-0.38358826505077176</v>
      </c>
      <c r="R175" s="17">
        <v>92.331288343558285</v>
      </c>
      <c r="S175" s="17">
        <v>1.976689606825853</v>
      </c>
    </row>
    <row r="176" spans="1:19">
      <c r="M176" s="17">
        <v>152</v>
      </c>
      <c r="N176" s="17">
        <v>0.61003624787715527</v>
      </c>
      <c r="O176" s="17">
        <v>-0.7706279180857093</v>
      </c>
      <c r="P176" s="17">
        <v>-1.2947054313817679</v>
      </c>
      <c r="R176" s="17">
        <v>92.944785276073631</v>
      </c>
      <c r="S176" s="17">
        <v>1.9906409285979125</v>
      </c>
    </row>
    <row r="177" spans="13:19">
      <c r="M177" s="17">
        <v>153</v>
      </c>
      <c r="N177" s="17">
        <v>-1.1963379202651385</v>
      </c>
      <c r="O177" s="17">
        <v>0.56247780857284424</v>
      </c>
      <c r="P177" s="17">
        <v>0.94499959928778565</v>
      </c>
      <c r="R177" s="17">
        <v>93.558282208588963</v>
      </c>
      <c r="S177" s="17">
        <v>1.9936340306617784</v>
      </c>
    </row>
    <row r="178" spans="13:19">
      <c r="M178" s="17">
        <v>154</v>
      </c>
      <c r="N178" s="17">
        <v>-0.64770077324134334</v>
      </c>
      <c r="O178" s="17">
        <v>-0.24530384689631746</v>
      </c>
      <c r="P178" s="17">
        <v>-0.41212654701692336</v>
      </c>
      <c r="R178" s="17">
        <v>94.171779141104295</v>
      </c>
      <c r="S178" s="17">
        <v>2.0222096354335042</v>
      </c>
    </row>
    <row r="179" spans="13:19">
      <c r="M179" s="17">
        <v>155</v>
      </c>
      <c r="N179" s="17">
        <v>-0.97818213855987501</v>
      </c>
      <c r="O179" s="17">
        <v>0.50842529486008137</v>
      </c>
      <c r="P179" s="17">
        <v>0.85418783210240823</v>
      </c>
      <c r="R179" s="17">
        <v>94.785276073619642</v>
      </c>
      <c r="S179" s="17">
        <v>2.0640918861720863</v>
      </c>
    </row>
    <row r="180" spans="13:19">
      <c r="M180" s="17">
        <v>156</v>
      </c>
      <c r="N180" s="17">
        <v>-0.14210800237546906</v>
      </c>
      <c r="O180" s="17">
        <v>-0.26976091642964228</v>
      </c>
      <c r="P180" s="17">
        <v>-0.45321602744884754</v>
      </c>
      <c r="R180" s="17">
        <v>95.398773006134974</v>
      </c>
      <c r="S180" s="17">
        <v>2.0890903419287055</v>
      </c>
    </row>
    <row r="181" spans="13:19">
      <c r="M181" s="17">
        <v>157</v>
      </c>
      <c r="N181" s="17">
        <v>0.23059549021714432</v>
      </c>
      <c r="O181" s="17">
        <v>5.7352621842961582E-2</v>
      </c>
      <c r="P181" s="17">
        <v>9.635616522759867E-2</v>
      </c>
      <c r="R181" s="17">
        <v>96.012269938650306</v>
      </c>
      <c r="S181" s="17">
        <v>2.2380488118539659</v>
      </c>
    </row>
    <row r="182" spans="13:19">
      <c r="M182" s="17">
        <v>158</v>
      </c>
      <c r="N182" s="17">
        <v>0.91340670011805525</v>
      </c>
      <c r="O182" s="17">
        <v>-2.9088856848536015E-2</v>
      </c>
      <c r="P182" s="17">
        <v>-4.8871186821313167E-2</v>
      </c>
      <c r="R182" s="17">
        <v>96.625766871165652</v>
      </c>
      <c r="S182" s="17">
        <v>2.261366457322088</v>
      </c>
    </row>
    <row r="183" spans="13:19">
      <c r="M183" s="17">
        <v>159</v>
      </c>
      <c r="N183" s="17">
        <v>0.58006710819312168</v>
      </c>
      <c r="O183" s="17">
        <v>0.13028290154599975</v>
      </c>
      <c r="P183" s="17">
        <v>0.2188838170654254</v>
      </c>
      <c r="R183" s="17">
        <v>97.239263803680984</v>
      </c>
      <c r="S183" s="17">
        <v>2.2698745903584587</v>
      </c>
    </row>
    <row r="184" spans="13:19">
      <c r="M184" s="17">
        <v>160</v>
      </c>
      <c r="N184" s="17">
        <v>7.7946307453098385E-3</v>
      </c>
      <c r="O184" s="17">
        <v>1.3037290656116856</v>
      </c>
      <c r="P184" s="17">
        <v>2.1903503139241227</v>
      </c>
      <c r="R184" s="17">
        <v>97.852760736196331</v>
      </c>
      <c r="S184" s="17">
        <v>2.3110156061428184</v>
      </c>
    </row>
    <row r="185" spans="13:19">
      <c r="M185" s="17">
        <v>161</v>
      </c>
      <c r="N185" s="17">
        <v>1.6904483505599757</v>
      </c>
      <c r="O185" s="17">
        <v>-0.27185854686738997</v>
      </c>
      <c r="P185" s="17">
        <v>-0.45674018412296585</v>
      </c>
      <c r="R185" s="17">
        <v>98.466257668711663</v>
      </c>
      <c r="S185" s="17">
        <v>2.3307476782596992</v>
      </c>
    </row>
    <row r="186" spans="13:19">
      <c r="M186" s="17">
        <v>162</v>
      </c>
      <c r="N186" s="17">
        <v>1.2707720653822765</v>
      </c>
      <c r="O186" s="17">
        <v>0.44401756867098263</v>
      </c>
      <c r="P186" s="17">
        <v>0.74597862897994704</v>
      </c>
      <c r="R186" s="17">
        <v>99.079754601226995</v>
      </c>
      <c r="S186" s="17">
        <v>2.3718572987968676</v>
      </c>
    </row>
    <row r="187" spans="13:19" ht="15" thickBot="1">
      <c r="M187" s="18">
        <v>163</v>
      </c>
      <c r="N187" s="18">
        <v>1.8003730881788691</v>
      </c>
      <c r="O187" s="18">
        <v>-0.23741768160697152</v>
      </c>
      <c r="P187" s="18">
        <v>-0.3988772722459632</v>
      </c>
      <c r="R187" s="18">
        <v>99.693251533742341</v>
      </c>
      <c r="S187" s="18">
        <v>2.4625278520123421</v>
      </c>
    </row>
  </sheetData>
  <sortState xmlns:xlrd2="http://schemas.microsoft.com/office/spreadsheetml/2017/richdata2" ref="S25:S187">
    <sortCondition ref="S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C09C-4FDC-485C-92D1-C7A5AB7EC406}">
  <dimension ref="A1:R55"/>
  <sheetViews>
    <sheetView tabSelected="1" topLeftCell="C6" zoomScaleNormal="100" workbookViewId="0">
      <selection activeCell="N21" sqref="N21"/>
    </sheetView>
  </sheetViews>
  <sheetFormatPr defaultRowHeight="14.4"/>
  <cols>
    <col min="1" max="4" width="9" bestFit="1" customWidth="1"/>
    <col min="5" max="5" width="8.5546875" bestFit="1" customWidth="1"/>
    <col min="6" max="6" width="5.77734375" bestFit="1" customWidth="1"/>
    <col min="7" max="7" width="9.109375" customWidth="1"/>
    <col min="8" max="8" width="7.88671875" bestFit="1" customWidth="1"/>
    <col min="10" max="10" width="17.44140625" bestFit="1" customWidth="1"/>
    <col min="11" max="11" width="18.109375" bestFit="1" customWidth="1"/>
    <col min="12" max="12" width="13.77734375" bestFit="1" customWidth="1"/>
    <col min="13" max="13" width="17.5546875" bestFit="1" customWidth="1"/>
    <col min="14" max="14" width="12.5546875" bestFit="1" customWidth="1"/>
    <col min="15" max="15" width="19.44140625" bestFit="1" customWidth="1"/>
  </cols>
  <sheetData>
    <row r="1" spans="1:18" ht="23.4" thickBot="1">
      <c r="A1" s="36" t="s">
        <v>71</v>
      </c>
      <c r="B1" s="37" t="s">
        <v>72</v>
      </c>
      <c r="C1" s="36" t="s">
        <v>73</v>
      </c>
      <c r="D1" s="37" t="s">
        <v>74</v>
      </c>
      <c r="E1" s="36" t="s">
        <v>75</v>
      </c>
      <c r="F1" s="37" t="s">
        <v>76</v>
      </c>
      <c r="G1" s="37" t="s">
        <v>77</v>
      </c>
      <c r="H1" s="36" t="s">
        <v>77</v>
      </c>
      <c r="J1" t="s">
        <v>35</v>
      </c>
    </row>
    <row r="2" spans="1:18" ht="15" thickBot="1">
      <c r="A2" s="38">
        <v>1</v>
      </c>
      <c r="B2" s="39">
        <v>90300</v>
      </c>
      <c r="C2" s="38">
        <v>4</v>
      </c>
      <c r="D2" s="39">
        <v>82</v>
      </c>
      <c r="E2" s="38">
        <v>43</v>
      </c>
      <c r="F2" s="39">
        <v>0</v>
      </c>
      <c r="G2" s="39" cm="1">
        <f t="array" ref="G2">_xlfn.IFS(H2="F",1,H2="G",2,H2="E",3)</f>
        <v>1</v>
      </c>
      <c r="H2" s="40" t="s">
        <v>49</v>
      </c>
    </row>
    <row r="3" spans="1:18">
      <c r="A3" s="38">
        <v>2</v>
      </c>
      <c r="B3" s="39">
        <v>384000</v>
      </c>
      <c r="C3" s="38">
        <v>20</v>
      </c>
      <c r="D3" s="39">
        <v>13</v>
      </c>
      <c r="E3" s="38">
        <v>144</v>
      </c>
      <c r="F3" s="39">
        <v>0</v>
      </c>
      <c r="G3" s="39" cm="1">
        <f t="array" ref="G3">_xlfn.IFS(H3="F",1,H3="G",2,H3="E",3)</f>
        <v>2</v>
      </c>
      <c r="H3" s="40" t="s">
        <v>78</v>
      </c>
      <c r="J3" s="20" t="s">
        <v>36</v>
      </c>
      <c r="K3" s="20"/>
    </row>
    <row r="4" spans="1:18">
      <c r="A4" s="38">
        <v>3</v>
      </c>
      <c r="B4" s="39">
        <v>157500</v>
      </c>
      <c r="C4" s="38">
        <v>5</v>
      </c>
      <c r="D4" s="39">
        <v>66</v>
      </c>
      <c r="E4" s="38">
        <v>66</v>
      </c>
      <c r="F4" s="39">
        <v>0</v>
      </c>
      <c r="G4" s="39" cm="1">
        <f t="array" ref="G4">_xlfn.IFS(H4="F",1,H4="G",2,H4="E",3)</f>
        <v>2</v>
      </c>
      <c r="H4" s="40" t="s">
        <v>78</v>
      </c>
      <c r="J4" s="17" t="s">
        <v>37</v>
      </c>
      <c r="K4" s="17">
        <v>0.9928581837859547</v>
      </c>
    </row>
    <row r="5" spans="1:18">
      <c r="A5" s="38">
        <v>4</v>
      </c>
      <c r="B5" s="39">
        <v>676200</v>
      </c>
      <c r="C5" s="38">
        <v>26</v>
      </c>
      <c r="D5" s="39">
        <v>64</v>
      </c>
      <c r="E5" s="38">
        <v>341</v>
      </c>
      <c r="F5" s="39">
        <v>6</v>
      </c>
      <c r="G5" s="39" cm="1">
        <f t="array" ref="G5">_xlfn.IFS(H5="F",1,H5="G",2,H5="E",3)</f>
        <v>3</v>
      </c>
      <c r="H5" s="40" t="s">
        <v>79</v>
      </c>
      <c r="J5" s="17" t="s">
        <v>38</v>
      </c>
      <c r="K5" s="17">
        <v>0.98576737311074458</v>
      </c>
    </row>
    <row r="6" spans="1:18">
      <c r="A6" s="38">
        <v>5</v>
      </c>
      <c r="B6" s="39">
        <v>165000</v>
      </c>
      <c r="C6" s="38">
        <v>5</v>
      </c>
      <c r="D6" s="39">
        <v>55</v>
      </c>
      <c r="E6" s="38">
        <v>61</v>
      </c>
      <c r="F6" s="39">
        <v>0</v>
      </c>
      <c r="G6" s="39" cm="1">
        <f t="array" ref="G6">_xlfn.IFS(H6="F",1,H6="G",2,H6="E",3)</f>
        <v>2</v>
      </c>
      <c r="H6" s="40" t="s">
        <v>78</v>
      </c>
      <c r="J6" s="17" t="s">
        <v>39</v>
      </c>
      <c r="K6" s="17">
        <v>0.98202194498199313</v>
      </c>
    </row>
    <row r="7" spans="1:18">
      <c r="A7" s="38">
        <v>6</v>
      </c>
      <c r="B7" s="39">
        <v>300000</v>
      </c>
      <c r="C7" s="38">
        <v>10</v>
      </c>
      <c r="D7" s="39">
        <v>65</v>
      </c>
      <c r="E7" s="38">
        <v>146</v>
      </c>
      <c r="F7" s="39">
        <v>0</v>
      </c>
      <c r="G7" s="39" cm="1">
        <f t="array" ref="G7">_xlfn.IFS(H7="F",1,H7="G",2,H7="E",3)</f>
        <v>2</v>
      </c>
      <c r="H7" s="40" t="s">
        <v>78</v>
      </c>
      <c r="J7" s="17" t="s">
        <v>22</v>
      </c>
      <c r="K7" s="17">
        <v>28362.308464903152</v>
      </c>
    </row>
    <row r="8" spans="1:18" ht="15" thickBot="1">
      <c r="A8" s="38">
        <v>7</v>
      </c>
      <c r="B8" s="39">
        <v>108750</v>
      </c>
      <c r="C8" s="38">
        <v>4</v>
      </c>
      <c r="D8" s="39">
        <v>82</v>
      </c>
      <c r="E8" s="38">
        <v>30</v>
      </c>
      <c r="F8" s="39">
        <v>0</v>
      </c>
      <c r="G8" s="39" cm="1">
        <f t="array" ref="G8">_xlfn.IFS(H8="F",1,H8="G",2,H8="E",3)</f>
        <v>2</v>
      </c>
      <c r="H8" s="40" t="s">
        <v>78</v>
      </c>
      <c r="J8" s="18" t="s">
        <v>40</v>
      </c>
      <c r="K8" s="18">
        <v>25</v>
      </c>
    </row>
    <row r="9" spans="1:18">
      <c r="A9" s="38">
        <v>8</v>
      </c>
      <c r="B9" s="39">
        <v>276538</v>
      </c>
      <c r="C9" s="38">
        <v>11</v>
      </c>
      <c r="D9" s="39">
        <v>23</v>
      </c>
      <c r="E9" s="38">
        <v>79</v>
      </c>
      <c r="F9" s="39">
        <v>0</v>
      </c>
      <c r="G9" s="39" cm="1">
        <f t="array" ref="G9">_xlfn.IFS(H9="F",1,H9="G",2,H9="E",3)</f>
        <v>2</v>
      </c>
      <c r="H9" s="40" t="s">
        <v>78</v>
      </c>
    </row>
    <row r="10" spans="1:18" ht="15" thickBot="1">
      <c r="A10" s="38">
        <v>9</v>
      </c>
      <c r="B10" s="39">
        <v>420000</v>
      </c>
      <c r="C10" s="38">
        <v>20</v>
      </c>
      <c r="D10" s="39">
        <v>18</v>
      </c>
      <c r="E10" s="38">
        <v>126</v>
      </c>
      <c r="F10" s="39">
        <v>20</v>
      </c>
      <c r="G10" s="39" cm="1">
        <f t="array" ref="G10">_xlfn.IFS(H10="F",1,H10="G",2,H10="E",3)</f>
        <v>2</v>
      </c>
      <c r="H10" s="40" t="s">
        <v>78</v>
      </c>
      <c r="J10" t="s">
        <v>41</v>
      </c>
    </row>
    <row r="11" spans="1:18">
      <c r="A11" s="38">
        <v>10</v>
      </c>
      <c r="B11" s="39">
        <v>950000</v>
      </c>
      <c r="C11" s="38">
        <v>62</v>
      </c>
      <c r="D11" s="39">
        <v>71</v>
      </c>
      <c r="E11" s="38">
        <v>394</v>
      </c>
      <c r="F11" s="39">
        <v>23</v>
      </c>
      <c r="G11" s="39" cm="1">
        <f t="array" ref="G11">_xlfn.IFS(H11="F",1,H11="G",2,H11="E",3)</f>
        <v>2</v>
      </c>
      <c r="H11" s="40" t="s">
        <v>78</v>
      </c>
      <c r="J11" s="19"/>
      <c r="K11" s="19" t="s">
        <v>46</v>
      </c>
      <c r="L11" s="19" t="s">
        <v>47</v>
      </c>
      <c r="M11" s="19" t="s">
        <v>48</v>
      </c>
      <c r="N11" s="19" t="s">
        <v>49</v>
      </c>
      <c r="O11" s="19" t="s">
        <v>50</v>
      </c>
    </row>
    <row r="12" spans="1:18">
      <c r="A12" s="38">
        <v>11</v>
      </c>
      <c r="B12" s="39">
        <v>560000</v>
      </c>
      <c r="C12" s="38">
        <v>26</v>
      </c>
      <c r="D12" s="39">
        <v>74</v>
      </c>
      <c r="E12" s="38">
        <v>300</v>
      </c>
      <c r="F12" s="39">
        <v>12</v>
      </c>
      <c r="G12" s="39" cm="1">
        <f t="array" ref="G12">_xlfn.IFS(H12="F",1,H12="G",2,H12="E",3)</f>
        <v>2</v>
      </c>
      <c r="H12" s="40" t="s">
        <v>78</v>
      </c>
      <c r="J12" s="17" t="s">
        <v>42</v>
      </c>
      <c r="K12" s="17">
        <v>5</v>
      </c>
      <c r="L12" s="17">
        <v>1058585957026.5325</v>
      </c>
      <c r="M12" s="17">
        <v>211717191405.30649</v>
      </c>
      <c r="N12" s="17">
        <v>263.19217435881097</v>
      </c>
      <c r="O12" s="17">
        <v>7.4293033531421623E-17</v>
      </c>
    </row>
    <row r="13" spans="1:18">
      <c r="A13" s="38">
        <v>12</v>
      </c>
      <c r="B13" s="39">
        <v>268000</v>
      </c>
      <c r="C13" s="38">
        <v>13</v>
      </c>
      <c r="D13" s="39">
        <v>56</v>
      </c>
      <c r="E13" s="38">
        <v>81</v>
      </c>
      <c r="F13" s="39">
        <v>13</v>
      </c>
      <c r="G13" s="39" cm="1">
        <f t="array" ref="G13">_xlfn.IFS(H13="F",1,H13="G",2,H13="E",3)</f>
        <v>1</v>
      </c>
      <c r="H13" s="40" t="s">
        <v>49</v>
      </c>
      <c r="J13" s="17" t="s">
        <v>43</v>
      </c>
      <c r="K13" s="17">
        <v>19</v>
      </c>
      <c r="L13" s="17">
        <v>15283990287.708023</v>
      </c>
      <c r="M13" s="17">
        <v>804420541.45831704</v>
      </c>
      <c r="N13" s="17"/>
      <c r="O13" s="17"/>
    </row>
    <row r="14" spans="1:18" ht="15" thickBot="1">
      <c r="A14" s="38">
        <v>13</v>
      </c>
      <c r="B14" s="39">
        <v>290000</v>
      </c>
      <c r="C14" s="38">
        <v>9</v>
      </c>
      <c r="D14" s="39">
        <v>76</v>
      </c>
      <c r="E14" s="38">
        <v>113</v>
      </c>
      <c r="F14" s="39">
        <v>0</v>
      </c>
      <c r="G14" s="39" cm="1">
        <f t="array" ref="G14">_xlfn.IFS(H14="F",1,H14="G",2,H14="E",3)</f>
        <v>3</v>
      </c>
      <c r="H14" s="40" t="s">
        <v>79</v>
      </c>
      <c r="J14" s="18" t="s">
        <v>44</v>
      </c>
      <c r="K14" s="18">
        <v>24</v>
      </c>
      <c r="L14" s="18">
        <v>1073869947314.2405</v>
      </c>
      <c r="M14" s="18"/>
      <c r="N14" s="18"/>
      <c r="O14" s="18"/>
    </row>
    <row r="15" spans="1:18" ht="15" thickBot="1">
      <c r="A15" s="38">
        <v>14</v>
      </c>
      <c r="B15" s="39">
        <v>173200</v>
      </c>
      <c r="C15" s="38">
        <v>6</v>
      </c>
      <c r="D15" s="39">
        <v>21</v>
      </c>
      <c r="E15" s="38">
        <v>45</v>
      </c>
      <c r="F15" s="39">
        <v>6</v>
      </c>
      <c r="G15" s="39" cm="1">
        <f t="array" ref="G15">_xlfn.IFS(H15="F",1,H15="G",2,H15="E",3)</f>
        <v>2</v>
      </c>
      <c r="H15" s="40" t="s">
        <v>78</v>
      </c>
    </row>
    <row r="16" spans="1:18">
      <c r="A16" s="38">
        <v>15</v>
      </c>
      <c r="B16" s="39">
        <v>323650</v>
      </c>
      <c r="C16" s="38">
        <v>11</v>
      </c>
      <c r="D16" s="39">
        <v>24</v>
      </c>
      <c r="E16" s="38">
        <v>90</v>
      </c>
      <c r="F16" s="39">
        <v>8</v>
      </c>
      <c r="G16" s="39" cm="1">
        <f t="array" ref="G16">_xlfn.IFS(H16="F",1,H16="G",2,H16="E",3)</f>
        <v>2</v>
      </c>
      <c r="H16" s="40" t="s">
        <v>78</v>
      </c>
      <c r="J16" s="19"/>
      <c r="K16" s="19" t="s">
        <v>51</v>
      </c>
      <c r="L16" s="19" t="s">
        <v>22</v>
      </c>
      <c r="M16" s="19" t="s">
        <v>52</v>
      </c>
      <c r="N16" s="19" t="s">
        <v>53</v>
      </c>
      <c r="O16" s="19" t="s">
        <v>54</v>
      </c>
      <c r="P16" s="19" t="s">
        <v>55</v>
      </c>
      <c r="Q16" s="19" t="s">
        <v>56</v>
      </c>
      <c r="R16" s="19" t="s">
        <v>57</v>
      </c>
    </row>
    <row r="17" spans="1:18">
      <c r="A17" s="38">
        <v>16</v>
      </c>
      <c r="B17" s="39">
        <v>162500</v>
      </c>
      <c r="C17" s="38">
        <v>5</v>
      </c>
      <c r="D17" s="39">
        <v>19</v>
      </c>
      <c r="E17" s="38">
        <v>38</v>
      </c>
      <c r="F17" s="39">
        <v>5</v>
      </c>
      <c r="G17" s="39" cm="1">
        <f t="array" ref="G17">_xlfn.IFS(H17="F",1,H17="G",2,H17="E",3)</f>
        <v>2</v>
      </c>
      <c r="H17" s="40" t="s">
        <v>78</v>
      </c>
      <c r="J17" s="17" t="s">
        <v>45</v>
      </c>
      <c r="K17" s="17">
        <v>50083.264308794212</v>
      </c>
      <c r="L17" s="17">
        <v>26399.984058243146</v>
      </c>
      <c r="M17" s="17">
        <v>1.897094490598989</v>
      </c>
      <c r="N17" s="17">
        <v>7.3121155510378094E-2</v>
      </c>
      <c r="O17" s="17">
        <v>-5172.5373611045943</v>
      </c>
      <c r="P17" s="17">
        <v>105339.06597869302</v>
      </c>
      <c r="Q17" s="17">
        <v>-5172.5373611045943</v>
      </c>
      <c r="R17" s="17">
        <v>105339.06597869302</v>
      </c>
    </row>
    <row r="18" spans="1:18">
      <c r="A18" s="38">
        <v>17</v>
      </c>
      <c r="B18" s="39">
        <v>353500</v>
      </c>
      <c r="C18" s="38">
        <v>20</v>
      </c>
      <c r="D18" s="39">
        <v>62</v>
      </c>
      <c r="E18" s="38">
        <v>137</v>
      </c>
      <c r="F18" s="39">
        <v>2</v>
      </c>
      <c r="G18" s="39" cm="1">
        <f t="array" ref="G18">_xlfn.IFS(H18="F",1,H18="G",2,H18="E",3)</f>
        <v>1</v>
      </c>
      <c r="H18" s="40" t="s">
        <v>49</v>
      </c>
      <c r="J18" s="17" t="s">
        <v>73</v>
      </c>
      <c r="K18" s="17">
        <v>5165.9215319828172</v>
      </c>
      <c r="L18" s="17">
        <v>1193.4391953399872</v>
      </c>
      <c r="M18" s="17">
        <v>4.3286005287526592</v>
      </c>
      <c r="N18" s="17">
        <v>3.6201008466916633E-4</v>
      </c>
      <c r="O18" s="17">
        <v>2668.0245886625266</v>
      </c>
      <c r="P18" s="17">
        <v>7663.8184753031073</v>
      </c>
      <c r="Q18" s="17">
        <v>2668.0245886625266</v>
      </c>
      <c r="R18" s="17">
        <v>7663.8184753031073</v>
      </c>
    </row>
    <row r="19" spans="1:18">
      <c r="A19" s="38">
        <v>18</v>
      </c>
      <c r="B19" s="39">
        <v>134400</v>
      </c>
      <c r="C19" s="38">
        <v>4</v>
      </c>
      <c r="D19" s="39">
        <v>70</v>
      </c>
      <c r="E19" s="38">
        <v>47</v>
      </c>
      <c r="F19" s="39">
        <v>0</v>
      </c>
      <c r="G19" s="39" cm="1">
        <f t="array" ref="G19">_xlfn.IFS(H19="F",1,H19="G",2,H19="E",3)</f>
        <v>3</v>
      </c>
      <c r="H19" s="40" t="s">
        <v>79</v>
      </c>
      <c r="J19" s="17" t="s">
        <v>74</v>
      </c>
      <c r="K19" s="17">
        <v>-712.05065278002292</v>
      </c>
      <c r="L19" s="17">
        <v>247.97920985161721</v>
      </c>
      <c r="M19" s="17">
        <v>-2.8714127011134969</v>
      </c>
      <c r="N19" s="17">
        <v>9.773024375829201E-3</v>
      </c>
      <c r="O19" s="17">
        <v>-1231.077103992624</v>
      </c>
      <c r="P19" s="17">
        <v>-193.02420156742198</v>
      </c>
      <c r="Q19" s="17">
        <v>-1231.077103992624</v>
      </c>
      <c r="R19" s="17">
        <v>-193.02420156742198</v>
      </c>
    </row>
    <row r="20" spans="1:18">
      <c r="A20" s="38">
        <v>19</v>
      </c>
      <c r="B20" s="39">
        <v>187000</v>
      </c>
      <c r="C20" s="38">
        <v>8</v>
      </c>
      <c r="D20" s="39">
        <v>19</v>
      </c>
      <c r="E20" s="38">
        <v>74</v>
      </c>
      <c r="F20" s="39">
        <v>0</v>
      </c>
      <c r="G20" s="39" cm="1">
        <f t="array" ref="G20">_xlfn.IFS(H20="F",1,H20="G",2,H20="E",3)</f>
        <v>2</v>
      </c>
      <c r="H20" s="40" t="s">
        <v>78</v>
      </c>
      <c r="J20" s="17" t="s">
        <v>75</v>
      </c>
      <c r="K20" s="17">
        <v>1287.3698029100599</v>
      </c>
      <c r="L20" s="17">
        <v>144.54640547466863</v>
      </c>
      <c r="M20" s="17">
        <v>8.9062733776224405</v>
      </c>
      <c r="N20" s="17">
        <v>3.2857716493360055E-8</v>
      </c>
      <c r="O20" s="17">
        <v>984.83069927332144</v>
      </c>
      <c r="P20" s="17">
        <v>1589.9089065467983</v>
      </c>
      <c r="Q20" s="17">
        <v>984.83069927332144</v>
      </c>
      <c r="R20" s="17">
        <v>1589.9089065467983</v>
      </c>
    </row>
    <row r="21" spans="1:18">
      <c r="A21" s="38">
        <v>20</v>
      </c>
      <c r="B21" s="39">
        <v>155700</v>
      </c>
      <c r="C21" s="38">
        <v>4</v>
      </c>
      <c r="D21" s="39">
        <v>57</v>
      </c>
      <c r="E21" s="38">
        <v>60</v>
      </c>
      <c r="F21" s="39">
        <v>0</v>
      </c>
      <c r="G21" s="39" cm="1">
        <f t="array" ref="G21">_xlfn.IFS(H21="F",1,H21="G",2,H21="E",3)</f>
        <v>3</v>
      </c>
      <c r="H21" s="40" t="s">
        <v>79</v>
      </c>
      <c r="J21" s="17" t="s">
        <v>76</v>
      </c>
      <c r="K21" s="17">
        <v>3275.6590216938871</v>
      </c>
      <c r="L21" s="17">
        <v>1346.8733335734344</v>
      </c>
      <c r="M21" s="17">
        <v>2.4320468302710601</v>
      </c>
      <c r="N21" s="17">
        <v>2.5072888751294448E-2</v>
      </c>
      <c r="O21" s="17">
        <v>456.62073628358166</v>
      </c>
      <c r="P21" s="17">
        <v>6094.6973071041921</v>
      </c>
      <c r="Q21" s="17">
        <v>456.62073628358166</v>
      </c>
      <c r="R21" s="17">
        <v>6094.6973071041921</v>
      </c>
    </row>
    <row r="22" spans="1:18" ht="15" thickBot="1">
      <c r="A22" s="38">
        <v>21</v>
      </c>
      <c r="B22" s="39">
        <v>93600</v>
      </c>
      <c r="C22" s="38">
        <v>4</v>
      </c>
      <c r="D22" s="39">
        <v>82</v>
      </c>
      <c r="E22" s="38">
        <v>38</v>
      </c>
      <c r="F22" s="39">
        <v>0</v>
      </c>
      <c r="G22" s="39" cm="1">
        <f t="array" ref="G22">_xlfn.IFS(H22="F",1,H22="G",2,H22="E",3)</f>
        <v>1</v>
      </c>
      <c r="H22" s="40" t="s">
        <v>49</v>
      </c>
      <c r="J22" s="18" t="s">
        <v>77</v>
      </c>
      <c r="K22" s="18">
        <v>26497.483127695759</v>
      </c>
      <c r="L22" s="18">
        <v>10347.816876399818</v>
      </c>
      <c r="M22" s="18">
        <v>2.560683421846047</v>
      </c>
      <c r="N22" s="18">
        <v>1.9120502958190944E-2</v>
      </c>
      <c r="O22" s="18">
        <v>4839.2534947786808</v>
      </c>
      <c r="P22" s="18">
        <v>48155.712760612834</v>
      </c>
      <c r="Q22" s="18">
        <v>4839.2534947786808</v>
      </c>
      <c r="R22" s="18">
        <v>48155.712760612834</v>
      </c>
    </row>
    <row r="23" spans="1:18">
      <c r="A23" s="38">
        <v>22</v>
      </c>
      <c r="B23" s="39">
        <v>110000</v>
      </c>
      <c r="C23" s="38">
        <v>4</v>
      </c>
      <c r="D23" s="39">
        <v>50</v>
      </c>
      <c r="E23" s="38">
        <v>31</v>
      </c>
      <c r="F23" s="39">
        <v>0</v>
      </c>
      <c r="G23" s="39" cm="1">
        <f t="array" ref="G23">_xlfn.IFS(H23="F",1,H23="G",2,H23="E",3)</f>
        <v>2</v>
      </c>
      <c r="H23" s="40" t="s">
        <v>78</v>
      </c>
    </row>
    <row r="24" spans="1:18">
      <c r="A24" s="38">
        <v>23</v>
      </c>
      <c r="B24" s="39">
        <v>573200</v>
      </c>
      <c r="C24" s="38">
        <v>14</v>
      </c>
      <c r="D24" s="39">
        <v>10</v>
      </c>
      <c r="E24" s="38">
        <v>237</v>
      </c>
      <c r="F24" s="39">
        <v>14</v>
      </c>
      <c r="G24" s="39" cm="1">
        <f t="array" ref="G24">_xlfn.IFS(H24="F",1,H24="G",2,H24="E",3)</f>
        <v>3</v>
      </c>
      <c r="H24" s="40" t="s">
        <v>79</v>
      </c>
    </row>
    <row r="25" spans="1:18">
      <c r="A25" s="38">
        <v>24</v>
      </c>
      <c r="B25" s="39">
        <v>79300</v>
      </c>
      <c r="C25" s="38">
        <v>4</v>
      </c>
      <c r="D25" s="39">
        <v>82</v>
      </c>
      <c r="E25" s="38">
        <v>39</v>
      </c>
      <c r="F25" s="39">
        <v>0</v>
      </c>
      <c r="G25" s="39" cm="1">
        <f t="array" ref="G25">_xlfn.IFS(H25="F",1,H25="G",2,H25="E",3)</f>
        <v>1</v>
      </c>
      <c r="H25" s="40" t="s">
        <v>49</v>
      </c>
    </row>
    <row r="26" spans="1:18" ht="15" thickBot="1">
      <c r="A26" s="41">
        <v>25</v>
      </c>
      <c r="B26" s="42">
        <v>272000</v>
      </c>
      <c r="C26" s="41">
        <v>5</v>
      </c>
      <c r="D26" s="42">
        <v>82</v>
      </c>
      <c r="E26" s="41">
        <v>95</v>
      </c>
      <c r="F26" s="42">
        <v>0</v>
      </c>
      <c r="G26" s="39" cm="1">
        <f t="array" ref="G26">_xlfn.IFS(H26="F",1,H26="G",2,H26="E",3)</f>
        <v>3</v>
      </c>
      <c r="H26" s="43" t="s">
        <v>79</v>
      </c>
      <c r="J26" t="s">
        <v>58</v>
      </c>
      <c r="O26" t="s">
        <v>62</v>
      </c>
    </row>
    <row r="27" spans="1:18" ht="15" thickBot="1"/>
    <row r="28" spans="1:18">
      <c r="A28" s="12" t="s">
        <v>81</v>
      </c>
      <c r="J28" s="19" t="s">
        <v>59</v>
      </c>
      <c r="K28" s="19" t="s">
        <v>80</v>
      </c>
      <c r="L28" s="19" t="s">
        <v>60</v>
      </c>
      <c r="M28" s="19" t="s">
        <v>61</v>
      </c>
      <c r="O28" s="19" t="s">
        <v>63</v>
      </c>
      <c r="P28" s="19" t="s">
        <v>72</v>
      </c>
    </row>
    <row r="29" spans="1:18" ht="15" thickBot="1">
      <c r="J29" s="17">
        <v>1</v>
      </c>
      <c r="K29" s="17">
        <v>94213.181561591933</v>
      </c>
      <c r="L29" s="17">
        <v>-3913.1815615919331</v>
      </c>
      <c r="M29" s="17">
        <v>-0.15506623517329207</v>
      </c>
      <c r="O29" s="17">
        <v>2</v>
      </c>
      <c r="P29" s="17">
        <v>79300</v>
      </c>
    </row>
    <row r="30" spans="1:18" ht="23.4" thickBot="1">
      <c r="A30" s="37" t="s">
        <v>72</v>
      </c>
      <c r="B30" s="36" t="s">
        <v>73</v>
      </c>
      <c r="C30" s="37" t="s">
        <v>74</v>
      </c>
      <c r="D30" s="36" t="s">
        <v>75</v>
      </c>
      <c r="E30" s="37" t="s">
        <v>77</v>
      </c>
      <c r="G30" s="44"/>
      <c r="J30" s="17">
        <v>2</v>
      </c>
      <c r="K30" s="17">
        <v>382521.25433675043</v>
      </c>
      <c r="L30" s="17">
        <v>1478.7456632495741</v>
      </c>
      <c r="M30" s="17">
        <v>5.8597721360431988E-2</v>
      </c>
      <c r="O30" s="17">
        <v>6</v>
      </c>
      <c r="P30" s="17">
        <v>90300</v>
      </c>
    </row>
    <row r="31" spans="1:18">
      <c r="A31" s="39">
        <f>LN(B2)</f>
        <v>11.410892739405076</v>
      </c>
      <c r="B31" s="38">
        <f>LN(C2)</f>
        <v>1.3862943611198906</v>
      </c>
      <c r="C31" s="39">
        <f>LN(D2)</f>
        <v>4.4067192472642533</v>
      </c>
      <c r="D31" s="38">
        <f>LN(E2)</f>
        <v>3.7612001156935624</v>
      </c>
      <c r="E31" s="39">
        <f>LN(G2)</f>
        <v>0</v>
      </c>
      <c r="G31" s="45"/>
      <c r="J31" s="17">
        <v>3</v>
      </c>
      <c r="K31" s="17">
        <v>166878.90213268224</v>
      </c>
      <c r="L31" s="17">
        <v>-9378.9021326822403</v>
      </c>
      <c r="M31" s="17">
        <v>-0.37165437403884372</v>
      </c>
      <c r="O31" s="17">
        <v>10</v>
      </c>
      <c r="P31" s="17">
        <v>93600</v>
      </c>
    </row>
    <row r="32" spans="1:18">
      <c r="A32" s="39">
        <f t="shared" ref="A32:A55" si="0">LN(B3)</f>
        <v>12.858397831569864</v>
      </c>
      <c r="B32" s="38">
        <f t="shared" ref="B32:B55" si="1">LN(C3)</f>
        <v>2.9957322735539909</v>
      </c>
      <c r="C32" s="39">
        <f t="shared" ref="C32:C55" si="2">LN(D3)</f>
        <v>2.5649493574615367</v>
      </c>
      <c r="D32" s="38">
        <f t="shared" ref="D32:D55" si="3">LN(E3)</f>
        <v>4.9698132995760007</v>
      </c>
      <c r="E32" s="39">
        <f t="shared" ref="E32:E55" si="4">LN(G3)</f>
        <v>0.69314718055994529</v>
      </c>
      <c r="G32" s="45"/>
      <c r="J32" s="17">
        <v>4</v>
      </c>
      <c r="K32" s="17">
        <v>676965.48866800708</v>
      </c>
      <c r="L32" s="17">
        <v>-765.48866800707765</v>
      </c>
      <c r="M32" s="17">
        <v>-3.0333743514672575E-2</v>
      </c>
      <c r="O32" s="17">
        <v>14</v>
      </c>
      <c r="P32" s="17">
        <v>108750</v>
      </c>
    </row>
    <row r="33" spans="1:16">
      <c r="A33" s="39">
        <f t="shared" si="0"/>
        <v>11.967180737247824</v>
      </c>
      <c r="B33" s="38">
        <f t="shared" si="1"/>
        <v>1.6094379124341003</v>
      </c>
      <c r="C33" s="39">
        <f t="shared" si="2"/>
        <v>4.1896547420264252</v>
      </c>
      <c r="D33" s="38">
        <f t="shared" si="3"/>
        <v>4.1896547420264252</v>
      </c>
      <c r="E33" s="39">
        <f t="shared" si="4"/>
        <v>0.69314718055994529</v>
      </c>
      <c r="G33" s="45"/>
      <c r="J33" s="17">
        <v>5</v>
      </c>
      <c r="K33" s="17">
        <v>168274.61029871221</v>
      </c>
      <c r="L33" s="17">
        <v>-3274.610298712214</v>
      </c>
      <c r="M33" s="17">
        <v>-0.1297618019222242</v>
      </c>
      <c r="O33" s="17">
        <v>18</v>
      </c>
      <c r="P33" s="17">
        <v>110000</v>
      </c>
    </row>
    <row r="34" spans="1:16">
      <c r="A34" s="39">
        <f t="shared" si="0"/>
        <v>13.424244169255923</v>
      </c>
      <c r="B34" s="38">
        <f t="shared" si="1"/>
        <v>3.2580965380214821</v>
      </c>
      <c r="C34" s="39">
        <f t="shared" si="2"/>
        <v>4.1588830833596715</v>
      </c>
      <c r="D34" s="38">
        <f t="shared" si="3"/>
        <v>5.8318824772835169</v>
      </c>
      <c r="E34" s="39">
        <f t="shared" si="4"/>
        <v>1.0986122886681098</v>
      </c>
      <c r="G34" s="45"/>
      <c r="J34" s="17">
        <v>6</v>
      </c>
      <c r="K34" s="17">
        <v>296410.14467818115</v>
      </c>
      <c r="L34" s="17">
        <v>3589.8553218188463</v>
      </c>
      <c r="M34" s="17">
        <v>0.14225390281783823</v>
      </c>
      <c r="O34" s="17">
        <v>22</v>
      </c>
      <c r="P34" s="17">
        <v>134400</v>
      </c>
    </row>
    <row r="35" spans="1:16">
      <c r="A35" s="39">
        <f t="shared" si="0"/>
        <v>12.013700752882718</v>
      </c>
      <c r="B35" s="38">
        <f t="shared" si="1"/>
        <v>1.6094379124341003</v>
      </c>
      <c r="C35" s="39">
        <f t="shared" si="2"/>
        <v>4.0073331852324712</v>
      </c>
      <c r="D35" s="38">
        <f t="shared" si="3"/>
        <v>4.1108738641733114</v>
      </c>
      <c r="E35" s="39">
        <f t="shared" si="4"/>
        <v>0.69314718055994529</v>
      </c>
      <c r="G35" s="45"/>
      <c r="J35" s="17">
        <v>7</v>
      </c>
      <c r="K35" s="17">
        <v>103974.85725145692</v>
      </c>
      <c r="L35" s="17">
        <v>4775.1427485430759</v>
      </c>
      <c r="M35" s="17">
        <v>0.1892228604211226</v>
      </c>
      <c r="O35" s="17">
        <v>26</v>
      </c>
      <c r="P35" s="17">
        <v>155700</v>
      </c>
    </row>
    <row r="36" spans="1:16">
      <c r="A36" s="39">
        <f t="shared" si="0"/>
        <v>12.611537753638338</v>
      </c>
      <c r="B36" s="38">
        <f t="shared" si="1"/>
        <v>2.3025850929940459</v>
      </c>
      <c r="C36" s="39">
        <f t="shared" si="2"/>
        <v>4.1743872698956368</v>
      </c>
      <c r="D36" s="38">
        <f t="shared" si="3"/>
        <v>4.9836066217083363</v>
      </c>
      <c r="E36" s="39">
        <f t="shared" si="4"/>
        <v>0.69314718055994529</v>
      </c>
      <c r="G36" s="45"/>
      <c r="J36" s="17">
        <v>8</v>
      </c>
      <c r="K36" s="17">
        <v>245228.41683195092</v>
      </c>
      <c r="L36" s="17">
        <v>31309.583168049081</v>
      </c>
      <c r="M36" s="17">
        <v>1.2406935661680223</v>
      </c>
      <c r="O36" s="17">
        <v>30</v>
      </c>
      <c r="P36" s="17">
        <v>157500</v>
      </c>
    </row>
    <row r="37" spans="1:16">
      <c r="A37" s="39">
        <f t="shared" si="0"/>
        <v>11.596806948950931</v>
      </c>
      <c r="B37" s="38">
        <f t="shared" si="1"/>
        <v>1.3862943611198906</v>
      </c>
      <c r="C37" s="39">
        <f t="shared" si="2"/>
        <v>4.4067192472642533</v>
      </c>
      <c r="D37" s="38">
        <f t="shared" si="3"/>
        <v>3.4011973816621555</v>
      </c>
      <c r="E37" s="39">
        <f t="shared" si="4"/>
        <v>0.69314718055994529</v>
      </c>
      <c r="G37" s="45"/>
      <c r="J37" s="17">
        <v>9</v>
      </c>
      <c r="K37" s="17">
        <v>421301.52505434694</v>
      </c>
      <c r="L37" s="17">
        <v>-1301.5250543469447</v>
      </c>
      <c r="M37" s="17">
        <v>-5.1575064173406515E-2</v>
      </c>
      <c r="O37" s="17">
        <v>34</v>
      </c>
      <c r="P37" s="17">
        <v>162500</v>
      </c>
    </row>
    <row r="38" spans="1:16">
      <c r="A38" s="39">
        <f t="shared" si="0"/>
        <v>12.530103522689654</v>
      </c>
      <c r="B38" s="38">
        <f t="shared" si="1"/>
        <v>2.3978952727983707</v>
      </c>
      <c r="C38" s="39">
        <f t="shared" si="2"/>
        <v>3.1354942159291497</v>
      </c>
      <c r="D38" s="38">
        <f t="shared" si="3"/>
        <v>4.3694478524670215</v>
      </c>
      <c r="E38" s="39">
        <f t="shared" si="4"/>
        <v>0.69314718055994529</v>
      </c>
      <c r="G38" s="45"/>
      <c r="J38" s="17">
        <v>10</v>
      </c>
      <c r="K38" s="17">
        <v>955373.62904526177</v>
      </c>
      <c r="L38" s="17">
        <v>-5373.6290452617686</v>
      </c>
      <c r="M38" s="17">
        <v>-0.21293886116738472</v>
      </c>
      <c r="O38" s="17">
        <v>38</v>
      </c>
      <c r="P38" s="17">
        <v>165000</v>
      </c>
    </row>
    <row r="39" spans="1:16">
      <c r="A39" s="39">
        <f t="shared" si="0"/>
        <v>12.948009990259552</v>
      </c>
      <c r="B39" s="38">
        <f t="shared" si="1"/>
        <v>2.9957322735539909</v>
      </c>
      <c r="C39" s="39">
        <f t="shared" si="2"/>
        <v>2.8903717578961645</v>
      </c>
      <c r="D39" s="38">
        <f t="shared" si="3"/>
        <v>4.836281906951478</v>
      </c>
      <c r="E39" s="39">
        <f t="shared" si="4"/>
        <v>0.69314718055994529</v>
      </c>
      <c r="G39" s="45"/>
      <c r="J39" s="17">
        <v>11</v>
      </c>
      <c r="K39" s="17">
        <v>610219.29122336174</v>
      </c>
      <c r="L39" s="17">
        <v>-50219.291223361739</v>
      </c>
      <c r="M39" s="17">
        <v>-1.9900217509738731</v>
      </c>
      <c r="O39" s="17">
        <v>42</v>
      </c>
      <c r="P39" s="17">
        <v>173200</v>
      </c>
    </row>
    <row r="40" spans="1:16">
      <c r="A40" s="39">
        <f t="shared" si="0"/>
        <v>13.764217263576723</v>
      </c>
      <c r="B40" s="38">
        <f t="shared" si="1"/>
        <v>4.1271343850450917</v>
      </c>
      <c r="C40" s="39">
        <f t="shared" si="2"/>
        <v>4.2626798770413155</v>
      </c>
      <c r="D40" s="38">
        <f t="shared" si="3"/>
        <v>5.9763509092979339</v>
      </c>
      <c r="E40" s="39">
        <f t="shared" si="4"/>
        <v>0.69314718055994529</v>
      </c>
      <c r="G40" s="45"/>
      <c r="J40" s="17">
        <v>12</v>
      </c>
      <c r="K40" s="17">
        <v>250723.4121143207</v>
      </c>
      <c r="L40" s="17">
        <v>17276.587885679299</v>
      </c>
      <c r="M40" s="17">
        <v>0.68461312052767032</v>
      </c>
      <c r="O40" s="17">
        <v>46</v>
      </c>
      <c r="P40" s="17">
        <v>187000</v>
      </c>
    </row>
    <row r="41" spans="1:16">
      <c r="A41" s="39">
        <f t="shared" si="0"/>
        <v>13.235692062711331</v>
      </c>
      <c r="B41" s="38">
        <f t="shared" si="1"/>
        <v>3.2580965380214821</v>
      </c>
      <c r="C41" s="39">
        <f t="shared" si="2"/>
        <v>4.3040650932041702</v>
      </c>
      <c r="D41" s="38">
        <f t="shared" si="3"/>
        <v>5.7037824746562009</v>
      </c>
      <c r="E41" s="39">
        <f t="shared" si="4"/>
        <v>0.69314718055994529</v>
      </c>
      <c r="G41" s="45"/>
      <c r="J41" s="17">
        <v>13</v>
      </c>
      <c r="K41" s="17">
        <v>267425.94559728185</v>
      </c>
      <c r="L41" s="17">
        <v>22574.054402718146</v>
      </c>
      <c r="M41" s="17">
        <v>0.89453391664314785</v>
      </c>
      <c r="O41" s="17">
        <v>50</v>
      </c>
      <c r="P41" s="17">
        <v>268000</v>
      </c>
    </row>
    <row r="42" spans="1:16">
      <c r="A42" s="39">
        <f t="shared" si="0"/>
        <v>12.498742259492994</v>
      </c>
      <c r="B42" s="38">
        <f t="shared" si="1"/>
        <v>2.5649493574615367</v>
      </c>
      <c r="C42" s="39">
        <f t="shared" si="2"/>
        <v>4.0253516907351496</v>
      </c>
      <c r="D42" s="38">
        <f t="shared" si="3"/>
        <v>4.3944491546724391</v>
      </c>
      <c r="E42" s="39">
        <f t="shared" si="4"/>
        <v>0</v>
      </c>
      <c r="G42" s="45"/>
      <c r="J42" s="17">
        <v>14</v>
      </c>
      <c r="K42" s="17">
        <v>196706.29130881818</v>
      </c>
      <c r="L42" s="17">
        <v>-23506.291308818181</v>
      </c>
      <c r="M42" s="17">
        <v>-0.931475332481702</v>
      </c>
      <c r="O42" s="17">
        <v>54</v>
      </c>
      <c r="P42" s="17">
        <v>272000</v>
      </c>
    </row>
    <row r="43" spans="1:16">
      <c r="A43" s="39">
        <f t="shared" si="0"/>
        <v>12.577636201962656</v>
      </c>
      <c r="B43" s="38">
        <f t="shared" si="1"/>
        <v>2.1972245773362196</v>
      </c>
      <c r="C43" s="39">
        <f t="shared" si="2"/>
        <v>4.3307333402863311</v>
      </c>
      <c r="D43" s="38">
        <f t="shared" si="3"/>
        <v>4.7273878187123408</v>
      </c>
      <c r="E43" s="39">
        <f t="shared" si="4"/>
        <v>1.0986122886681098</v>
      </c>
      <c r="G43" s="45"/>
      <c r="J43" s="17">
        <v>15</v>
      </c>
      <c r="K43" s="17">
        <v>284882.70618473267</v>
      </c>
      <c r="L43" s="17">
        <v>38767.293815267331</v>
      </c>
      <c r="M43" s="17">
        <v>1.5362175777361067</v>
      </c>
      <c r="O43" s="17">
        <v>58</v>
      </c>
      <c r="P43" s="17">
        <v>276538</v>
      </c>
    </row>
    <row r="44" spans="1:16">
      <c r="A44" s="39">
        <f t="shared" si="0"/>
        <v>12.062202275110472</v>
      </c>
      <c r="B44" s="38">
        <f t="shared" si="1"/>
        <v>1.791759469228055</v>
      </c>
      <c r="C44" s="39">
        <f t="shared" si="2"/>
        <v>3.044522437723423</v>
      </c>
      <c r="D44" s="38">
        <f t="shared" si="3"/>
        <v>3.8066624897703196</v>
      </c>
      <c r="E44" s="39">
        <f t="shared" si="4"/>
        <v>0.69314718055994529</v>
      </c>
      <c r="G44" s="45"/>
      <c r="J44" s="17">
        <v>16</v>
      </c>
      <c r="K44" s="17">
        <v>180677.22344033109</v>
      </c>
      <c r="L44" s="17">
        <v>-18177.223440331087</v>
      </c>
      <c r="M44" s="17">
        <v>-0.7203022810035894</v>
      </c>
      <c r="O44" s="17">
        <v>62</v>
      </c>
      <c r="P44" s="17">
        <v>290000</v>
      </c>
    </row>
    <row r="45" spans="1:16">
      <c r="A45" s="39">
        <f t="shared" si="0"/>
        <v>12.687417963973656</v>
      </c>
      <c r="B45" s="38">
        <f t="shared" si="1"/>
        <v>2.3978952727983707</v>
      </c>
      <c r="C45" s="39">
        <f t="shared" si="2"/>
        <v>3.1780538303479458</v>
      </c>
      <c r="D45" s="38">
        <f t="shared" si="3"/>
        <v>4.499809670330265</v>
      </c>
      <c r="E45" s="39">
        <f t="shared" si="4"/>
        <v>0.69314718055994529</v>
      </c>
      <c r="G45" s="45"/>
      <c r="J45" s="17">
        <v>17</v>
      </c>
      <c r="K45" s="17">
        <v>318673.01864585088</v>
      </c>
      <c r="L45" s="17">
        <v>34826.981354149117</v>
      </c>
      <c r="M45" s="17">
        <v>1.3800762361870467</v>
      </c>
      <c r="O45" s="17">
        <v>66</v>
      </c>
      <c r="P45" s="17">
        <v>300000</v>
      </c>
    </row>
    <row r="46" spans="1:16">
      <c r="A46" s="39">
        <f t="shared" si="0"/>
        <v>11.998433280751929</v>
      </c>
      <c r="B46" s="38">
        <f t="shared" si="1"/>
        <v>1.6094379124341003</v>
      </c>
      <c r="C46" s="39">
        <f t="shared" si="2"/>
        <v>2.9444389791664403</v>
      </c>
      <c r="D46" s="38">
        <f t="shared" si="3"/>
        <v>3.6375861597263857</v>
      </c>
      <c r="E46" s="39">
        <f t="shared" si="4"/>
        <v>0.69314718055994529</v>
      </c>
      <c r="G46" s="45"/>
      <c r="J46" s="17">
        <v>18</v>
      </c>
      <c r="K46" s="17">
        <v>160902.23486198398</v>
      </c>
      <c r="L46" s="17">
        <v>-26502.234861983976</v>
      </c>
      <c r="M46" s="17">
        <v>-1.0501945077279746</v>
      </c>
      <c r="O46" s="17">
        <v>70</v>
      </c>
      <c r="P46" s="17">
        <v>323650</v>
      </c>
    </row>
    <row r="47" spans="1:16">
      <c r="A47" s="39">
        <f t="shared" si="0"/>
        <v>12.775638764318764</v>
      </c>
      <c r="B47" s="38">
        <f t="shared" si="1"/>
        <v>2.9957322735539909</v>
      </c>
      <c r="C47" s="39">
        <f t="shared" si="2"/>
        <v>4.1271343850450917</v>
      </c>
      <c r="D47" s="38">
        <f t="shared" si="3"/>
        <v>4.9199809258281251</v>
      </c>
      <c r="E47" s="39">
        <f t="shared" si="4"/>
        <v>0</v>
      </c>
      <c r="G47" s="45"/>
      <c r="J47" s="17">
        <v>19</v>
      </c>
      <c r="K47" s="17">
        <v>226142.00583257226</v>
      </c>
      <c r="L47" s="17">
        <v>-39142.005832572264</v>
      </c>
      <c r="M47" s="17">
        <v>-1.5510661557750025</v>
      </c>
      <c r="O47" s="17">
        <v>74</v>
      </c>
      <c r="P47" s="17">
        <v>353500</v>
      </c>
    </row>
    <row r="48" spans="1:16">
      <c r="A48" s="39">
        <f t="shared" si="0"/>
        <v>11.808575707071187</v>
      </c>
      <c r="B48" s="38">
        <f t="shared" si="1"/>
        <v>1.3862943611198906</v>
      </c>
      <c r="C48" s="39">
        <f t="shared" si="2"/>
        <v>4.2484952420493594</v>
      </c>
      <c r="D48" s="38">
        <f t="shared" si="3"/>
        <v>3.8501476017100584</v>
      </c>
      <c r="E48" s="39">
        <f t="shared" si="4"/>
        <v>1.0986122886681098</v>
      </c>
      <c r="G48" s="45"/>
      <c r="J48" s="17">
        <v>20</v>
      </c>
      <c r="K48" s="17">
        <v>186894.70078595506</v>
      </c>
      <c r="L48" s="17">
        <v>-31194.700785955065</v>
      </c>
      <c r="M48" s="17">
        <v>-1.2361411634239463</v>
      </c>
      <c r="O48" s="17">
        <v>78</v>
      </c>
      <c r="P48" s="17">
        <v>384000</v>
      </c>
    </row>
    <row r="49" spans="1:16">
      <c r="A49" s="39">
        <f t="shared" si="0"/>
        <v>12.138863895836725</v>
      </c>
      <c r="B49" s="38">
        <f t="shared" si="1"/>
        <v>2.0794415416798357</v>
      </c>
      <c r="C49" s="39">
        <f t="shared" si="2"/>
        <v>2.9444389791664403</v>
      </c>
      <c r="D49" s="38">
        <f t="shared" si="3"/>
        <v>4.3040650932041702</v>
      </c>
      <c r="E49" s="39">
        <f t="shared" si="4"/>
        <v>0.69314718055994529</v>
      </c>
      <c r="G49" s="45"/>
      <c r="J49" s="17">
        <v>21</v>
      </c>
      <c r="K49" s="17">
        <v>87776.332547041646</v>
      </c>
      <c r="L49" s="17">
        <v>5823.6674529583543</v>
      </c>
      <c r="M49" s="17">
        <v>0.23077237092574687</v>
      </c>
      <c r="O49" s="17">
        <v>82</v>
      </c>
      <c r="P49" s="17">
        <v>420000</v>
      </c>
    </row>
    <row r="50" spans="1:16">
      <c r="A50" s="39">
        <f t="shared" si="0"/>
        <v>11.95568635782209</v>
      </c>
      <c r="B50" s="38">
        <f t="shared" si="1"/>
        <v>1.3862943611198906</v>
      </c>
      <c r="C50" s="39">
        <f t="shared" si="2"/>
        <v>4.0430512678345503</v>
      </c>
      <c r="D50" s="38">
        <f t="shared" si="3"/>
        <v>4.0943445622221004</v>
      </c>
      <c r="E50" s="39">
        <f t="shared" si="4"/>
        <v>1.0986122886681098</v>
      </c>
      <c r="G50" s="45"/>
      <c r="J50" s="17">
        <v>22</v>
      </c>
      <c r="K50" s="17">
        <v>128047.84794332771</v>
      </c>
      <c r="L50" s="17">
        <v>-18047.84794332771</v>
      </c>
      <c r="M50" s="17">
        <v>-0.71517556481927169</v>
      </c>
      <c r="O50" s="17">
        <v>86</v>
      </c>
      <c r="P50" s="17">
        <v>560000</v>
      </c>
    </row>
    <row r="51" spans="1:16">
      <c r="A51" s="39">
        <f t="shared" si="0"/>
        <v>11.446785662465684</v>
      </c>
      <c r="B51" s="38">
        <f t="shared" si="1"/>
        <v>1.3862943611198906</v>
      </c>
      <c r="C51" s="39">
        <f t="shared" si="2"/>
        <v>4.4067192472642533</v>
      </c>
      <c r="D51" s="38">
        <f t="shared" si="3"/>
        <v>3.6375861597263857</v>
      </c>
      <c r="E51" s="39">
        <f t="shared" si="4"/>
        <v>0</v>
      </c>
      <c r="G51" s="45"/>
      <c r="J51" s="17">
        <v>23</v>
      </c>
      <c r="K51" s="17">
        <v>545743.9782052394</v>
      </c>
      <c r="L51" s="17">
        <v>27456.0217947606</v>
      </c>
      <c r="M51" s="17">
        <v>1.0879898787055955</v>
      </c>
      <c r="O51" s="17">
        <v>90</v>
      </c>
      <c r="P51" s="17">
        <v>573200</v>
      </c>
    </row>
    <row r="52" spans="1:16">
      <c r="A52" s="39">
        <f t="shared" si="0"/>
        <v>11.608235644774552</v>
      </c>
      <c r="B52" s="38">
        <f t="shared" si="1"/>
        <v>1.3862943611198906</v>
      </c>
      <c r="C52" s="39">
        <f t="shared" si="2"/>
        <v>3.912023005428146</v>
      </c>
      <c r="D52" s="38">
        <f t="shared" si="3"/>
        <v>3.4339872044851463</v>
      </c>
      <c r="E52" s="39">
        <f t="shared" si="4"/>
        <v>0.69314718055994529</v>
      </c>
      <c r="G52" s="45"/>
      <c r="J52" s="17">
        <v>24</v>
      </c>
      <c r="K52" s="17">
        <v>89063.702349951709</v>
      </c>
      <c r="L52" s="17">
        <v>-9763.702349951709</v>
      </c>
      <c r="M52" s="17">
        <v>-0.38690271354128353</v>
      </c>
      <c r="O52" s="17">
        <v>94</v>
      </c>
      <c r="P52" s="17">
        <v>676200</v>
      </c>
    </row>
    <row r="53" spans="1:16" ht="15" thickBot="1">
      <c r="A53" s="39">
        <f t="shared" si="0"/>
        <v>13.258989974936155</v>
      </c>
      <c r="B53" s="38">
        <f t="shared" si="1"/>
        <v>2.6390573296152584</v>
      </c>
      <c r="C53" s="39">
        <f t="shared" si="2"/>
        <v>2.3025850929940459</v>
      </c>
      <c r="D53" s="38">
        <f t="shared" si="3"/>
        <v>5.4680601411351315</v>
      </c>
      <c r="E53" s="39">
        <f t="shared" si="4"/>
        <v>1.0986122886681098</v>
      </c>
      <c r="G53" s="45"/>
      <c r="J53" s="18">
        <v>25</v>
      </c>
      <c r="K53" s="18">
        <v>219317.29910028938</v>
      </c>
      <c r="L53" s="18">
        <v>52682.700899710617</v>
      </c>
      <c r="M53" s="18">
        <v>2.087638398243743</v>
      </c>
      <c r="O53" s="18">
        <v>98</v>
      </c>
      <c r="P53" s="18">
        <v>950000</v>
      </c>
    </row>
    <row r="54" spans="1:16">
      <c r="A54" s="39">
        <f t="shared" si="0"/>
        <v>11.280993407622939</v>
      </c>
      <c r="B54" s="38">
        <f t="shared" si="1"/>
        <v>1.3862943611198906</v>
      </c>
      <c r="C54" s="39">
        <f t="shared" si="2"/>
        <v>4.4067192472642533</v>
      </c>
      <c r="D54" s="38">
        <f t="shared" si="3"/>
        <v>3.6635616461296463</v>
      </c>
      <c r="E54" s="39">
        <f t="shared" si="4"/>
        <v>0</v>
      </c>
      <c r="G54" s="45"/>
    </row>
    <row r="55" spans="1:16">
      <c r="A55" s="39">
        <f t="shared" si="0"/>
        <v>12.513557345278134</v>
      </c>
      <c r="B55" s="38">
        <f t="shared" si="1"/>
        <v>1.6094379124341003</v>
      </c>
      <c r="C55" s="39">
        <f t="shared" si="2"/>
        <v>4.4067192472642533</v>
      </c>
      <c r="D55" s="38">
        <f t="shared" si="3"/>
        <v>4.5538768916005408</v>
      </c>
      <c r="E55" s="39">
        <f t="shared" si="4"/>
        <v>1.0986122886681098</v>
      </c>
      <c r="G55" s="45"/>
    </row>
  </sheetData>
  <sortState xmlns:xlrd2="http://schemas.microsoft.com/office/spreadsheetml/2017/richdata2" ref="P29:P53">
    <sortCondition ref="P2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3461-4E45-4E3C-A61C-4E5E0FD6F1C0}">
  <dimension ref="A1:I52"/>
  <sheetViews>
    <sheetView zoomScale="55" zoomScaleNormal="55" workbookViewId="0">
      <selection activeCell="A19" sqref="A19:E19"/>
    </sheetView>
  </sheetViews>
  <sheetFormatPr defaultRowHeight="14.4"/>
  <sheetData>
    <row r="1" spans="1:9">
      <c r="A1" t="s">
        <v>35</v>
      </c>
    </row>
    <row r="2" spans="1:9" ht="15" thickBot="1"/>
    <row r="3" spans="1:9">
      <c r="A3" s="20" t="s">
        <v>36</v>
      </c>
      <c r="B3" s="20"/>
    </row>
    <row r="4" spans="1:9">
      <c r="A4" s="17" t="s">
        <v>37</v>
      </c>
      <c r="B4" s="17">
        <v>0.98621111066587896</v>
      </c>
    </row>
    <row r="5" spans="1:9">
      <c r="A5" s="17" t="s">
        <v>38</v>
      </c>
      <c r="B5" s="17">
        <v>0.97261235480082664</v>
      </c>
    </row>
    <row r="6" spans="1:9">
      <c r="A6" s="17" t="s">
        <v>39</v>
      </c>
      <c r="B6" s="17">
        <v>0.96713482576099197</v>
      </c>
    </row>
    <row r="7" spans="1:9">
      <c r="A7" s="17" t="s">
        <v>22</v>
      </c>
      <c r="B7" s="17">
        <v>0.12157007155762635</v>
      </c>
    </row>
    <row r="8" spans="1:9" ht="15" thickBot="1">
      <c r="A8" s="18" t="s">
        <v>40</v>
      </c>
      <c r="B8" s="18">
        <v>25</v>
      </c>
    </row>
    <row r="10" spans="1:9" ht="15" thickBot="1">
      <c r="A10" t="s">
        <v>41</v>
      </c>
    </row>
    <row r="11" spans="1:9">
      <c r="A11" s="19"/>
      <c r="B11" s="19" t="s">
        <v>46</v>
      </c>
      <c r="C11" s="19" t="s">
        <v>47</v>
      </c>
      <c r="D11" s="19" t="s">
        <v>48</v>
      </c>
      <c r="E11" s="19" t="s">
        <v>49</v>
      </c>
      <c r="F11" s="19" t="s">
        <v>50</v>
      </c>
    </row>
    <row r="12" spans="1:9">
      <c r="A12" s="17" t="s">
        <v>42</v>
      </c>
      <c r="B12" s="17">
        <v>4</v>
      </c>
      <c r="C12" s="17">
        <v>10.497078119786496</v>
      </c>
      <c r="D12" s="17">
        <v>2.6242695299466239</v>
      </c>
      <c r="E12" s="17">
        <v>177.56407090270437</v>
      </c>
      <c r="F12" s="17">
        <v>2.5467700004964027E-15</v>
      </c>
    </row>
    <row r="13" spans="1:9">
      <c r="A13" s="17" t="s">
        <v>43</v>
      </c>
      <c r="B13" s="17">
        <v>20</v>
      </c>
      <c r="C13" s="17">
        <v>0.29558564597052783</v>
      </c>
      <c r="D13" s="17">
        <v>1.4779282298526392E-2</v>
      </c>
      <c r="E13" s="17"/>
      <c r="F13" s="17"/>
    </row>
    <row r="14" spans="1:9" ht="15" thickBot="1">
      <c r="A14" s="18" t="s">
        <v>44</v>
      </c>
      <c r="B14" s="18">
        <v>24</v>
      </c>
      <c r="C14" s="18">
        <v>10.792663765757023</v>
      </c>
      <c r="D14" s="18"/>
      <c r="E14" s="18"/>
      <c r="F14" s="18"/>
    </row>
    <row r="15" spans="1:9" ht="15" thickBot="1"/>
    <row r="16" spans="1:9">
      <c r="A16" s="19"/>
      <c r="B16" s="19" t="s">
        <v>51</v>
      </c>
      <c r="C16" s="19" t="s">
        <v>22</v>
      </c>
      <c r="D16" s="19" t="s">
        <v>52</v>
      </c>
      <c r="E16" s="19" t="s">
        <v>53</v>
      </c>
      <c r="F16" s="19" t="s">
        <v>54</v>
      </c>
      <c r="G16" s="19" t="s">
        <v>55</v>
      </c>
      <c r="H16" s="19" t="s">
        <v>56</v>
      </c>
      <c r="I16" s="19" t="s">
        <v>57</v>
      </c>
    </row>
    <row r="17" spans="1:9">
      <c r="A17" s="17" t="s">
        <v>45</v>
      </c>
      <c r="B17" s="17">
        <v>9.7735349806960166</v>
      </c>
      <c r="C17" s="17">
        <v>0.2472661428930143</v>
      </c>
      <c r="D17" s="17">
        <v>39.526377798212245</v>
      </c>
      <c r="E17" s="17">
        <v>1.8442732511634351E-20</v>
      </c>
      <c r="F17" s="17">
        <v>9.2577468448747702</v>
      </c>
      <c r="G17" s="17">
        <v>10.289323116517263</v>
      </c>
      <c r="H17" s="17">
        <v>9.2577468448747702</v>
      </c>
      <c r="I17" s="17">
        <v>10.289323116517263</v>
      </c>
    </row>
    <row r="18" spans="1:9">
      <c r="A18" s="17" t="s">
        <v>73</v>
      </c>
      <c r="B18" s="17">
        <v>0.45471804924813108</v>
      </c>
      <c r="C18" s="17">
        <v>9.6090469802285444E-2</v>
      </c>
      <c r="D18" s="17">
        <v>4.7321867629927636</v>
      </c>
      <c r="E18" s="17">
        <v>1.2753937928556289E-4</v>
      </c>
      <c r="F18" s="17">
        <v>0.25427684160995923</v>
      </c>
      <c r="G18" s="17">
        <v>0.65515925688630294</v>
      </c>
      <c r="H18" s="17">
        <v>0.25427684160995923</v>
      </c>
      <c r="I18" s="17">
        <v>0.65515925688630294</v>
      </c>
    </row>
    <row r="19" spans="1:9">
      <c r="A19" s="17" t="s">
        <v>74</v>
      </c>
      <c r="B19" s="17">
        <v>-6.8307009969929749E-2</v>
      </c>
      <c r="C19" s="17">
        <v>4.209507008698081E-2</v>
      </c>
      <c r="D19" s="17">
        <v>-1.6226843150228127</v>
      </c>
      <c r="E19" s="17">
        <v>0.12031508525537361</v>
      </c>
      <c r="F19" s="17">
        <v>-0.15611578748146643</v>
      </c>
      <c r="G19" s="17">
        <v>1.9501767541606929E-2</v>
      </c>
      <c r="H19" s="17">
        <v>-0.15611578748146643</v>
      </c>
      <c r="I19" s="17">
        <v>1.9501767541606929E-2</v>
      </c>
    </row>
    <row r="20" spans="1:9">
      <c r="A20" s="17" t="s">
        <v>75</v>
      </c>
      <c r="B20" s="17">
        <v>0.36958746685640659</v>
      </c>
      <c r="C20" s="17">
        <v>0.10158539433508754</v>
      </c>
      <c r="D20" s="17">
        <v>3.6381949322093767</v>
      </c>
      <c r="E20" s="17">
        <v>1.6364377071509449E-3</v>
      </c>
      <c r="F20" s="17">
        <v>0.15768404749732515</v>
      </c>
      <c r="G20" s="17">
        <v>0.58149088621548806</v>
      </c>
      <c r="H20" s="17">
        <v>0.15768404749732515</v>
      </c>
      <c r="I20" s="17">
        <v>0.58149088621548806</v>
      </c>
    </row>
    <row r="21" spans="1:9" ht="15" thickBot="1">
      <c r="A21" s="18" t="s">
        <v>77</v>
      </c>
      <c r="B21" s="18">
        <v>0.33264527169379954</v>
      </c>
      <c r="C21" s="18">
        <v>8.6736727692022009E-2</v>
      </c>
      <c r="D21" s="18">
        <v>3.835114380553188</v>
      </c>
      <c r="E21" s="18">
        <v>1.0341968581376543E-3</v>
      </c>
      <c r="F21" s="18">
        <v>0.15171562819278872</v>
      </c>
      <c r="G21" s="18">
        <v>0.51357491519481036</v>
      </c>
      <c r="H21" s="18">
        <v>0.15171562819278872</v>
      </c>
      <c r="I21" s="18">
        <v>0.51357491519481036</v>
      </c>
    </row>
    <row r="25" spans="1:9">
      <c r="A25" t="s">
        <v>58</v>
      </c>
      <c r="F25" t="s">
        <v>62</v>
      </c>
    </row>
    <row r="26" spans="1:9" ht="15" thickBot="1"/>
    <row r="27" spans="1:9">
      <c r="A27" s="19" t="s">
        <v>59</v>
      </c>
      <c r="B27" s="19" t="s">
        <v>80</v>
      </c>
      <c r="C27" s="19" t="s">
        <v>60</v>
      </c>
      <c r="D27" s="19" t="s">
        <v>61</v>
      </c>
      <c r="F27" s="19" t="s">
        <v>63</v>
      </c>
      <c r="G27" s="19" t="s">
        <v>72</v>
      </c>
    </row>
    <row r="28" spans="1:9">
      <c r="A28" s="17">
        <v>1</v>
      </c>
      <c r="B28" s="17">
        <v>11.492990655809782</v>
      </c>
      <c r="C28" s="17">
        <v>-8.2097916404705984E-2</v>
      </c>
      <c r="D28" s="17">
        <v>-0.73976892771204461</v>
      </c>
      <c r="F28" s="17">
        <v>2</v>
      </c>
      <c r="G28" s="17">
        <v>11.280993407622939</v>
      </c>
    </row>
    <row r="29" spans="1:9">
      <c r="A29" s="17">
        <v>2</v>
      </c>
      <c r="B29" s="17">
        <v>13.027897335204393</v>
      </c>
      <c r="C29" s="17">
        <v>-0.1694995036345297</v>
      </c>
      <c r="D29" s="17">
        <v>-1.5273282385550564</v>
      </c>
      <c r="F29" s="17">
        <v>6</v>
      </c>
      <c r="G29" s="17">
        <v>11.410892739405076</v>
      </c>
    </row>
    <row r="30" spans="1:9">
      <c r="A30" s="17">
        <v>3</v>
      </c>
      <c r="B30" s="17">
        <v>11.998208675699503</v>
      </c>
      <c r="C30" s="17">
        <v>-3.1027938451678949E-2</v>
      </c>
      <c r="D30" s="17">
        <v>-0.27958693426960252</v>
      </c>
      <c r="F30" s="17">
        <v>10</v>
      </c>
      <c r="G30" s="17">
        <v>11.446785662465684</v>
      </c>
    </row>
    <row r="31" spans="1:9">
      <c r="A31" s="17">
        <v>4</v>
      </c>
      <c r="B31" s="17">
        <v>13.491808269522044</v>
      </c>
      <c r="C31" s="17">
        <v>-6.7564100266121585E-2</v>
      </c>
      <c r="D31" s="17">
        <v>-0.60880743622420119</v>
      </c>
      <c r="F31" s="17">
        <v>14</v>
      </c>
      <c r="G31" s="17">
        <v>11.596806948950931</v>
      </c>
    </row>
    <row r="32" spans="1:9">
      <c r="A32" s="17">
        <v>5</v>
      </c>
      <c r="B32" s="17">
        <v>11.981546091014705</v>
      </c>
      <c r="C32" s="17">
        <v>3.2154661868013079E-2</v>
      </c>
      <c r="D32" s="17">
        <v>0.28973962766343597</v>
      </c>
      <c r="F32" s="17">
        <v>18</v>
      </c>
      <c r="G32" s="17">
        <v>11.608235644774552</v>
      </c>
    </row>
    <row r="33" spans="1:7">
      <c r="A33" s="17">
        <v>6</v>
      </c>
      <c r="B33" s="17">
        <v>12.60787274887414</v>
      </c>
      <c r="C33" s="17">
        <v>3.6650047641977324E-3</v>
      </c>
      <c r="D33" s="17">
        <v>3.3024670578785574E-2</v>
      </c>
      <c r="F33" s="17">
        <v>22</v>
      </c>
      <c r="G33" s="17">
        <v>11.808575707071187</v>
      </c>
    </row>
    <row r="34" spans="1:7">
      <c r="A34" s="17">
        <v>7</v>
      </c>
      <c r="B34" s="17">
        <v>11.590510289478889</v>
      </c>
      <c r="C34" s="17">
        <v>6.2966594720421654E-3</v>
      </c>
      <c r="D34" s="17">
        <v>5.673801759886702E-2</v>
      </c>
      <c r="F34" s="17">
        <v>26</v>
      </c>
      <c r="G34" s="17">
        <v>11.95568635782209</v>
      </c>
    </row>
    <row r="35" spans="1:7">
      <c r="A35" s="17">
        <v>8</v>
      </c>
      <c r="B35" s="17">
        <v>12.495190302331684</v>
      </c>
      <c r="C35" s="17">
        <v>3.4913220357969621E-2</v>
      </c>
      <c r="D35" s="17">
        <v>0.31459648086402625</v>
      </c>
      <c r="F35" s="17">
        <v>30</v>
      </c>
      <c r="G35" s="17">
        <v>11.967180737247824</v>
      </c>
    </row>
    <row r="36" spans="1:7">
      <c r="A36" s="17">
        <v>9</v>
      </c>
      <c r="B36" s="17">
        <v>12.956317174907561</v>
      </c>
      <c r="C36" s="17">
        <v>-8.3071846480091693E-3</v>
      </c>
      <c r="D36" s="17">
        <v>-7.4854482896613908E-2</v>
      </c>
      <c r="F36" s="17">
        <v>34</v>
      </c>
      <c r="G36" s="17">
        <v>11.998433280751929</v>
      </c>
    </row>
    <row r="37" spans="1:7">
      <c r="A37" s="17">
        <v>10</v>
      </c>
      <c r="B37" s="17">
        <v>13.798403086202484</v>
      </c>
      <c r="C37" s="17">
        <v>-3.4185822625760309E-2</v>
      </c>
      <c r="D37" s="17">
        <v>-0.30804203631851512</v>
      </c>
      <c r="F37" s="17">
        <v>38</v>
      </c>
      <c r="G37" s="17">
        <v>12.013700752882718</v>
      </c>
    </row>
    <row r="38" spans="1:7">
      <c r="A38" s="17">
        <v>11</v>
      </c>
      <c r="B38" s="17">
        <v>13.299671114003816</v>
      </c>
      <c r="C38" s="17">
        <v>-6.3979051292484712E-2</v>
      </c>
      <c r="D38" s="17">
        <v>-0.57650323227889255</v>
      </c>
      <c r="F38" s="17">
        <v>42</v>
      </c>
      <c r="G38" s="17">
        <v>12.062202275110472</v>
      </c>
    </row>
    <row r="39" spans="1:7">
      <c r="A39" s="17">
        <v>12</v>
      </c>
      <c r="B39" s="17">
        <v>12.28903734217432</v>
      </c>
      <c r="C39" s="17">
        <v>0.20970491731867469</v>
      </c>
      <c r="D39" s="17">
        <v>1.8896116809596215</v>
      </c>
      <c r="F39" s="17">
        <v>46</v>
      </c>
      <c r="G39" s="17">
        <v>12.138863895836725</v>
      </c>
    </row>
    <row r="40" spans="1:7">
      <c r="A40" s="17">
        <v>13</v>
      </c>
      <c r="B40" s="17">
        <v>12.589464680826223</v>
      </c>
      <c r="C40" s="17">
        <v>-1.1828478863566971E-2</v>
      </c>
      <c r="D40" s="17">
        <v>-0.10658420467372469</v>
      </c>
      <c r="F40" s="17">
        <v>50</v>
      </c>
      <c r="G40" s="17">
        <v>12.498742259492994</v>
      </c>
    </row>
    <row r="41" spans="1:7">
      <c r="A41" s="17">
        <v>14</v>
      </c>
      <c r="B41" s="17">
        <v>12.017785005730683</v>
      </c>
      <c r="C41" s="17">
        <v>4.4417269379788848E-2</v>
      </c>
      <c r="D41" s="17">
        <v>0.40023568416774008</v>
      </c>
      <c r="F41" s="17">
        <v>54</v>
      </c>
      <c r="G41" s="17">
        <v>12.513557345278134</v>
      </c>
    </row>
    <row r="42" spans="1:7">
      <c r="A42" s="17">
        <v>15</v>
      </c>
      <c r="B42" s="17">
        <v>12.540463276364136</v>
      </c>
      <c r="C42" s="17">
        <v>0.14695468760952046</v>
      </c>
      <c r="D42" s="17">
        <v>1.3241811295094192</v>
      </c>
      <c r="F42" s="17">
        <v>58</v>
      </c>
      <c r="G42" s="17">
        <v>12.530103522689654</v>
      </c>
    </row>
    <row r="43" spans="1:7">
      <c r="A43" s="17">
        <v>16</v>
      </c>
      <c r="B43" s="17">
        <v>11.879228012364615</v>
      </c>
      <c r="C43" s="17">
        <v>0.11920526838731327</v>
      </c>
      <c r="D43" s="17">
        <v>1.0741363171484137</v>
      </c>
      <c r="F43" s="17">
        <v>62</v>
      </c>
      <c r="G43" s="17">
        <v>12.577636201962656</v>
      </c>
    </row>
    <row r="44" spans="1:7">
      <c r="A44" s="17">
        <v>17</v>
      </c>
      <c r="B44" s="17">
        <v>12.672199593968294</v>
      </c>
      <c r="C44" s="17">
        <v>0.10343917035046957</v>
      </c>
      <c r="D44" s="17">
        <v>0.9320709645830193</v>
      </c>
      <c r="F44" s="17">
        <v>66</v>
      </c>
      <c r="G44" s="17">
        <v>12.611537753638338</v>
      </c>
    </row>
    <row r="45" spans="1:7">
      <c r="A45" s="17">
        <v>18</v>
      </c>
      <c r="B45" s="17">
        <v>11.902120523801713</v>
      </c>
      <c r="C45" s="17">
        <v>-9.3544816730526392E-2</v>
      </c>
      <c r="D45" s="17">
        <v>-0.84291479974508221</v>
      </c>
      <c r="F45" s="17">
        <v>70</v>
      </c>
      <c r="G45" s="17">
        <v>12.687417963973656</v>
      </c>
    </row>
    <row r="46" spans="1:7">
      <c r="A46" s="17">
        <v>19</v>
      </c>
      <c r="B46" s="17">
        <v>12.339269406531992</v>
      </c>
      <c r="C46" s="17">
        <v>-0.20040551069526735</v>
      </c>
      <c r="D46" s="17">
        <v>-1.8058164719284457</v>
      </c>
      <c r="F46" s="17">
        <v>74</v>
      </c>
      <c r="G46" s="17">
        <v>12.775638764318764</v>
      </c>
    </row>
    <row r="47" spans="1:7">
      <c r="A47" s="17">
        <v>20</v>
      </c>
      <c r="B47" s="17">
        <v>12.006405923446344</v>
      </c>
      <c r="C47" s="17">
        <v>-5.0719565624254059E-2</v>
      </c>
      <c r="D47" s="17">
        <v>-0.45702449366576564</v>
      </c>
      <c r="F47" s="17">
        <v>78</v>
      </c>
      <c r="G47" s="17">
        <v>12.858397831569864</v>
      </c>
    </row>
    <row r="48" spans="1:7">
      <c r="A48" s="17">
        <v>21</v>
      </c>
      <c r="B48" s="17">
        <v>11.447304486955774</v>
      </c>
      <c r="C48" s="17">
        <v>-5.1882449008999743E-4</v>
      </c>
      <c r="D48" s="17">
        <v>-4.6750301775335323E-3</v>
      </c>
      <c r="F48" s="17">
        <v>82</v>
      </c>
      <c r="G48" s="17">
        <v>12.948009990259552</v>
      </c>
    </row>
    <row r="49" spans="1:7">
      <c r="A49" s="17">
        <v>22</v>
      </c>
      <c r="B49" s="17">
        <v>11.636420218157895</v>
      </c>
      <c r="C49" s="17">
        <v>-2.8184573383342126E-2</v>
      </c>
      <c r="D49" s="17">
        <v>-0.25396590489623289</v>
      </c>
      <c r="F49" s="17">
        <v>86</v>
      </c>
      <c r="G49" s="17">
        <v>13.235692062711331</v>
      </c>
    </row>
    <row r="50" spans="1:7">
      <c r="A50" s="17">
        <v>23</v>
      </c>
      <c r="B50" s="17">
        <v>13.202653957999662</v>
      </c>
      <c r="C50" s="17">
        <v>5.6336016936493039E-2</v>
      </c>
      <c r="D50" s="17">
        <v>0.50763328310592948</v>
      </c>
      <c r="F50" s="17">
        <v>90</v>
      </c>
      <c r="G50" s="17">
        <v>13.258989974936155</v>
      </c>
    </row>
    <row r="51" spans="1:7">
      <c r="A51" s="17">
        <v>24</v>
      </c>
      <c r="B51" s="17">
        <v>11.456904701175919</v>
      </c>
      <c r="C51" s="17">
        <v>-0.1759112935529803</v>
      </c>
      <c r="D51" s="17">
        <v>-1.5851036750144303</v>
      </c>
      <c r="F51" s="17">
        <v>94</v>
      </c>
      <c r="G51" s="17">
        <v>13.424244169255923</v>
      </c>
    </row>
    <row r="52" spans="1:7" ht="15" thickBot="1">
      <c r="A52" s="18">
        <v>25</v>
      </c>
      <c r="B52" s="18">
        <v>12.252869641059194</v>
      </c>
      <c r="C52" s="18">
        <v>0.26068770421893994</v>
      </c>
      <c r="D52" s="18">
        <v>2.3490080121778276</v>
      </c>
      <c r="F52" s="18">
        <v>98</v>
      </c>
      <c r="G52" s="18">
        <v>13.764217263576723</v>
      </c>
    </row>
  </sheetData>
  <sortState xmlns:xlrd2="http://schemas.microsoft.com/office/spreadsheetml/2017/richdata2" ref="G28:G52">
    <sortCondition ref="G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 Jones</vt:lpstr>
      <vt:lpstr>Child Mortality</vt:lpstr>
      <vt:lpstr>Child Mortality 2022 </vt:lpstr>
      <vt:lpstr>Apartments</vt:lpstr>
      <vt:lpstr>Logarithmic 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Konstantinos Koutsompinas</cp:lastModifiedBy>
  <dcterms:created xsi:type="dcterms:W3CDTF">2024-12-26T13:20:00Z</dcterms:created>
  <dcterms:modified xsi:type="dcterms:W3CDTF">2024-12-26T16:06:02Z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3A17F1D52F3D4B6BA1D1DFADAE3E5A40_12</vt:lpwstr>
  </property>
  <property fmtid="{D5CDD505-2E9C-101B-9397-08002B2CF9AE}" pid="3" name="KSOProductBuildVer">
    <vt:lpwstr>1033-12.2.0.19307</vt:lpwstr>
  </property>
</Properties>
</file>