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koki/Desktop/force_calc/"/>
    </mc:Choice>
  </mc:AlternateContent>
  <xr:revisionPtr revIDLastSave="0" documentId="13_ncr:1_{C6480C6C-1F8D-2740-9B95-706EA29E9E35}" xr6:coauthVersionLast="36" xr6:coauthVersionMax="36" xr10:uidLastSave="{00000000-0000-0000-0000-000000000000}"/>
  <bookViews>
    <workbookView xWindow="1000" yWindow="460" windowWidth="24600" windowHeight="14500" activeTab="1" xr2:uid="{4A645DDF-1F9F-FE45-98B9-2823247ECC4C}"/>
  </bookViews>
  <sheets>
    <sheet name="Lift_Drag" sheetId="2" r:id="rId1"/>
    <sheet name="CL_CD_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O9" i="1"/>
  <c r="O8" i="1"/>
  <c r="O7" i="1"/>
  <c r="O6" i="1"/>
  <c r="O5" i="1"/>
  <c r="O4" i="1"/>
  <c r="O3" i="1"/>
  <c r="N10" i="1"/>
  <c r="N9" i="1"/>
  <c r="N8" i="1"/>
  <c r="N7" i="1"/>
  <c r="N6" i="1"/>
  <c r="N5" i="1"/>
  <c r="N4" i="1"/>
  <c r="N3" i="1"/>
  <c r="G4" i="1" l="1"/>
  <c r="G5" i="1"/>
  <c r="G6" i="1"/>
  <c r="G7" i="1"/>
  <c r="G8" i="1"/>
  <c r="G9" i="1"/>
  <c r="G10" i="1"/>
  <c r="G3" i="1"/>
  <c r="D4" i="1"/>
  <c r="D5" i="1"/>
  <c r="D6" i="1"/>
  <c r="D7" i="1"/>
  <c r="D8" i="1"/>
  <c r="D9" i="1"/>
  <c r="D10" i="1"/>
  <c r="D3" i="1"/>
  <c r="F10" i="1" l="1"/>
  <c r="E10" i="1"/>
  <c r="B10" i="1"/>
  <c r="F9" i="1"/>
  <c r="E9" i="1"/>
  <c r="C9" i="1"/>
  <c r="B9" i="1"/>
  <c r="F8" i="1"/>
  <c r="E8" i="1"/>
  <c r="C8" i="1"/>
  <c r="B8" i="1"/>
  <c r="E7" i="1"/>
  <c r="B7" i="1"/>
  <c r="F6" i="1"/>
  <c r="E6" i="1"/>
  <c r="C6" i="1"/>
  <c r="B6" i="1"/>
  <c r="F5" i="1"/>
  <c r="E5" i="1"/>
  <c r="C5" i="1"/>
  <c r="B5" i="1"/>
  <c r="F4" i="1"/>
  <c r="E4" i="1"/>
  <c r="C4" i="1"/>
  <c r="B4" i="1"/>
  <c r="F3" i="1"/>
  <c r="E3" i="1"/>
  <c r="C3" i="1"/>
  <c r="B3" i="1"/>
  <c r="C7" i="1" l="1"/>
  <c r="I7" i="1" s="1"/>
  <c r="F7" i="1"/>
  <c r="J7" i="1" s="1"/>
  <c r="C10" i="1"/>
  <c r="I10" i="1" s="1"/>
  <c r="J4" i="1"/>
  <c r="J5" i="1"/>
  <c r="J6" i="1"/>
  <c r="J8" i="1"/>
  <c r="J9" i="1"/>
  <c r="J10" i="1"/>
  <c r="J3" i="1"/>
  <c r="I4" i="1"/>
  <c r="I5" i="1"/>
  <c r="I6" i="1"/>
  <c r="I8" i="1"/>
  <c r="I9" i="1"/>
  <c r="I3" i="1"/>
  <c r="L4" i="1"/>
  <c r="L5" i="1"/>
  <c r="L6" i="1"/>
  <c r="L8" i="1"/>
  <c r="L9" i="1"/>
  <c r="L10" i="1"/>
  <c r="L3" i="1"/>
  <c r="K4" i="1"/>
  <c r="K5" i="1"/>
  <c r="K6" i="1"/>
  <c r="K7" i="1"/>
  <c r="K8" i="1"/>
  <c r="K9" i="1"/>
  <c r="K10" i="1"/>
  <c r="K3" i="1"/>
  <c r="L7" i="1" l="1"/>
  <c r="M7" i="1" s="1"/>
  <c r="M3" i="1"/>
  <c r="M10" i="1"/>
  <c r="M6" i="1"/>
  <c r="M9" i="1"/>
  <c r="M5" i="1"/>
  <c r="M8" i="1"/>
  <c r="M4" i="1"/>
  <c r="P10" i="1"/>
  <c r="P6" i="1"/>
  <c r="P9" i="1"/>
  <c r="P5" i="1"/>
  <c r="P8" i="1"/>
  <c r="P4" i="1"/>
  <c r="P3" i="1"/>
  <c r="P7" i="1" l="1"/>
</calcChain>
</file>

<file path=xl/sharedStrings.xml><?xml version="1.0" encoding="utf-8"?>
<sst xmlns="http://schemas.openxmlformats.org/spreadsheetml/2006/main" count="28" uniqueCount="14">
  <si>
    <t>alpha</t>
    <phoneticPr fontId="1"/>
  </si>
  <si>
    <t>CD</t>
    <phoneticPr fontId="1"/>
  </si>
  <si>
    <t>CL</t>
    <phoneticPr fontId="1"/>
  </si>
  <si>
    <t>S</t>
    <phoneticPr fontId="1"/>
  </si>
  <si>
    <t>従来機</t>
    <phoneticPr fontId="1"/>
  </si>
  <si>
    <t>1.5倍機</t>
    <rPh sb="0" eb="1">
      <t>ビキ</t>
    </rPh>
    <phoneticPr fontId="1"/>
  </si>
  <si>
    <t>1.5倍機</t>
    <rPh sb="0" eb="2">
      <t>バイキ</t>
    </rPh>
    <phoneticPr fontId="1"/>
  </si>
  <si>
    <t>飛行時間(CL/CD)^1.5</t>
    <rPh sb="0" eb="2">
      <t>ジカｎ</t>
    </rPh>
    <phoneticPr fontId="1"/>
  </si>
  <si>
    <t>1.5倍機/従来機</t>
    <rPh sb="0" eb="2">
      <t>バイキ</t>
    </rPh>
    <phoneticPr fontId="1"/>
  </si>
  <si>
    <t>航続距離CL/(S^0.5*CD^1.5)</t>
    <phoneticPr fontId="1"/>
  </si>
  <si>
    <t>CL/CD</t>
    <phoneticPr fontId="1"/>
  </si>
  <si>
    <t>alpha</t>
  </si>
  <si>
    <t>Drag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</si>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</sst>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CL_CD_S!$B$3:$B$10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0.10279280867497292</c:v>
                </c:pt>
                <c:pt idx="6">
                  <c:v>0.12019863001051118</c:v>
                </c:pt>
                <c:pt idx="7">
                  <c:v>0.14159001723660081</c:v>
                </c:pt>
              </c:numCache>
            </c:numRef>
          </c:xVal>
          <c:yVal>
            <c:numRef>
              <c:f>CL_CD_S!$C$3:$C$10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0.23351597520383982</c:v>
                </c:pt>
                <c:pt idx="3">
                  <c:v>0.3207467172698561</c:v>
                </c:pt>
                <c:pt idx="4">
                  <c:v>0.4078709529604243</c:v>
                </c:pt>
                <c:pt idx="5">
                  <c:v>0.48269408323271173</c:v>
                </c:pt>
                <c:pt idx="6">
                  <c:v>0.5718801025420549</c:v>
                </c:pt>
                <c:pt idx="7">
                  <c:v>0.65821198107625467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5-5E4F-A28A-2B02A728D4CA}"/>
            </c:ext>
          </c:extLst>
        </c:ser>
        <c:ser>
          <c:idx val="1"/>
          <c:order val="1"/>
          <c:tx>
            <c:v>1.5倍機</c:v>
          </c:tx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CL_CD_S!$E$3:$E$10</c:f>
              <c:numCache>
                <c:formatCode>General</c:formatCode>
                <c:ptCount val="8"/>
                <c:pt idx="0">
                  <c:v>4.4093355190618862E-2</c:v>
                </c:pt>
                <c:pt idx="1">
                  <c:v>4.8570635026278182E-2</c:v>
                </c:pt>
                <c:pt idx="2">
                  <c:v>5.388048324334456E-2</c:v>
                </c:pt>
                <c:pt idx="3">
                  <c:v>6.1359456531798112E-2</c:v>
                </c:pt>
                <c:pt idx="4">
                  <c:v>7.1490253803687911E-2</c:v>
                </c:pt>
                <c:pt idx="5">
                  <c:v>8.6758828395823953E-2</c:v>
                </c:pt>
                <c:pt idx="6">
                  <c:v>0.10601347632846721</c:v>
                </c:pt>
                <c:pt idx="7">
                  <c:v>0.12459358170417331</c:v>
                </c:pt>
              </c:numCache>
            </c:numRef>
          </c:xVal>
          <c:yVal>
            <c:numRef>
              <c:f>CL_CD_S!$F$3:$F$10</c:f>
              <c:numCache>
                <c:formatCode>General</c:formatCode>
                <c:ptCount val="8"/>
                <c:pt idx="0">
                  <c:v>1.2170365527104337E-2</c:v>
                </c:pt>
                <c:pt idx="1">
                  <c:v>0.12497372437312583</c:v>
                </c:pt>
                <c:pt idx="2">
                  <c:v>0.21783800741507706</c:v>
                </c:pt>
                <c:pt idx="3">
                  <c:v>0.33332488336238969</c:v>
                </c:pt>
                <c:pt idx="4">
                  <c:v>0.43232902736083184</c:v>
                </c:pt>
                <c:pt idx="5">
                  <c:v>0.54184041900435409</c:v>
                </c:pt>
                <c:pt idx="6">
                  <c:v>0.65877048360406909</c:v>
                </c:pt>
                <c:pt idx="7">
                  <c:v>0.73983486267549525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5-5E4F-A28A-2B02A728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aseline="0"/>
                  <a:t>      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aseline="0"/>
                  <a:t>      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22525736524619"/>
          <c:y val="6.3625744463361653E-2"/>
          <c:w val="0.26350868481718559"/>
          <c:h val="0.162554262663896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CL_CD_S!$A$3:$A$10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CL_CD_S!$I$3:$I$10</c:f>
              <c:numCache>
                <c:formatCode>General</c:formatCode>
                <c:ptCount val="8"/>
                <c:pt idx="0">
                  <c:v>0.97019767696260872</c:v>
                </c:pt>
                <c:pt idx="1">
                  <c:v>2.2903191757514541</c:v>
                </c:pt>
                <c:pt idx="2">
                  <c:v>3.3360122129022485</c:v>
                </c:pt>
                <c:pt idx="3">
                  <c:v>3.9801980447474756</c:v>
                </c:pt>
                <c:pt idx="4">
                  <c:v>4.4826948820843953</c:v>
                </c:pt>
                <c:pt idx="5">
                  <c:v>4.69579622791486</c:v>
                </c:pt>
                <c:pt idx="6">
                  <c:v>4.7577921852524021</c:v>
                </c:pt>
                <c:pt idx="7">
                  <c:v>4.648717430243436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C-9847-A1F2-C1F7362B4F6F}"/>
            </c:ext>
          </c:extLst>
        </c:ser>
        <c:ser>
          <c:idx val="1"/>
          <c:order val="1"/>
          <c:tx>
            <c:v>1.5倍機</c:v>
          </c:tx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CL_CD_S!$A$3:$A$10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CL_CD_S!$J$3:$J$10</c:f>
              <c:numCache>
                <c:formatCode>General</c:formatCode>
                <c:ptCount val="8"/>
                <c:pt idx="0">
                  <c:v>0.2760135960280396</c:v>
                </c:pt>
                <c:pt idx="1">
                  <c:v>2.5730304803614628</c:v>
                </c:pt>
                <c:pt idx="2">
                  <c:v>4.0429854058887811</c:v>
                </c:pt>
                <c:pt idx="3">
                  <c:v>5.4323310896610018</c:v>
                </c:pt>
                <c:pt idx="4">
                  <c:v>6.0473841448095351</c:v>
                </c:pt>
                <c:pt idx="5">
                  <c:v>6.2453634866101417</c:v>
                </c:pt>
                <c:pt idx="6">
                  <c:v>6.2140258617967152</c:v>
                </c:pt>
                <c:pt idx="7">
                  <c:v>5.9379853484917851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C-9847-A1F2-C1F7362B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α[deg]</a:t>
                </a:r>
                <a:endParaRPr lang="ja-JP" altLang="en-U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aseline="0"/>
                  <a:t>         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047309176316786"/>
          <c:y val="0.56308569938278963"/>
          <c:w val="0.26292269857181422"/>
          <c:h val="0.192410343898818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5</xdr:col>
      <xdr:colOff>245533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D92BD-6EEE-CE4F-81FF-1E3BB356F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927509</xdr:colOff>
      <xdr:row>14</xdr:row>
      <xdr:rowOff>53624</xdr:rowOff>
    </xdr:from>
    <xdr:to>
      <xdr:col>10</xdr:col>
      <xdr:colOff>101600</xdr:colOff>
      <xdr:row>28</xdr:row>
      <xdr:rowOff>9878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DB875-1288-AB41-972B-F3CA0A94E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127000</xdr:colOff>
      <xdr:row>26</xdr:row>
      <xdr:rowOff>88900</xdr:rowOff>
    </xdr:from>
    <xdr:ext cx="276166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3018782E-68CC-274C-A9CB-8145E3C96DAF}"/>
                </a:ext>
              </a:extLst>
            </xdr:cNvPr>
            <xdr:cNvSpPr txBox="1"/>
          </xdr:nvSpPr>
          <xdr:spPr>
            <a:xfrm>
              <a:off x="2984500" y="6718300"/>
              <a:ext cx="27616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3018782E-68CC-274C-A9CB-8145E3C96DAF}"/>
                </a:ext>
              </a:extLst>
            </xdr:cNvPr>
            <xdr:cNvSpPr txBox="1"/>
          </xdr:nvSpPr>
          <xdr:spPr>
            <a:xfrm>
              <a:off x="2984500" y="6718300"/>
              <a:ext cx="27616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 panose="02040503050406030204" pitchFamily="18" charset="0"/>
                </a:rPr>
                <a:t>𝐶_𝐷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</xdr:col>
      <xdr:colOff>63500</xdr:colOff>
      <xdr:row>20</xdr:row>
      <xdr:rowOff>12700</xdr:rowOff>
    </xdr:from>
    <xdr:ext cx="241300" cy="502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D1633C39-812B-8D44-8103-F3517BB85CA1}"/>
                </a:ext>
              </a:extLst>
            </xdr:cNvPr>
            <xdr:cNvSpPr txBox="1"/>
          </xdr:nvSpPr>
          <xdr:spPr>
            <a:xfrm>
              <a:off x="5778500" y="5118100"/>
              <a:ext cx="241300" cy="502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D1633C39-812B-8D44-8103-F3517BB85CA1}"/>
                </a:ext>
              </a:extLst>
            </xdr:cNvPr>
            <xdr:cNvSpPr txBox="1"/>
          </xdr:nvSpPr>
          <xdr:spPr>
            <a:xfrm>
              <a:off x="5778500" y="5118100"/>
              <a:ext cx="241300" cy="502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 panose="02040503050406030204" pitchFamily="18" charset="0"/>
                </a:rPr>
                <a:t>𝐶_𝐿/𝐶_𝐷 </a:t>
              </a:r>
              <a:endParaRPr kumimoji="1" lang="ja-JP" altLang="en-US" sz="16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0.01879</cdr:x>
      <cdr:y>0.41241</cdr:y>
    </cdr:from>
    <cdr:to>
      <cdr:x>0.08073</cdr:x>
      <cdr:y>0.48438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テキスト ボックス 4">
              <a:extLst xmlns:a="http://schemas.openxmlformats.org/drawingml/2006/main">
                <a:ext uri="{FF2B5EF4-FFF2-40B4-BE49-F238E27FC236}">
                  <a16:creationId xmlns:a16="http://schemas.microsoft.com/office/drawing/2014/main" id="{3018782E-68CC-274C-A9CB-8145E3C96DAF}"/>
                </a:ext>
              </a:extLst>
            </cdr:cNvPr>
            <cdr:cNvSpPr txBox="1"/>
          </cdr:nvSpPr>
          <cdr:spPr>
            <a:xfrm xmlns:a="http://schemas.openxmlformats.org/drawingml/2006/main">
              <a:off x="76200" y="1435100"/>
              <a:ext cx="251223" cy="250453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cdr:txBody>
        </cdr:sp>
      </mc:Choice>
      <mc:Fallback xmlns="">
        <cdr:sp macro="" textlink="">
          <cdr:nvSpPr>
            <cdr:cNvPr id="2" name="テキスト ボックス 4">
              <a:extLst xmlns:a="http://schemas.openxmlformats.org/drawingml/2006/main">
                <a:ext uri="{FF2B5EF4-FFF2-40B4-BE49-F238E27FC236}">
                  <a16:creationId xmlns:a16="http://schemas.microsoft.com/office/drawing/2014/main" id="{3018782E-68CC-274C-A9CB-8145E3C96DAF}"/>
                </a:ext>
              </a:extLst>
            </cdr:cNvPr>
            <cdr:cNvSpPr txBox="1"/>
          </cdr:nvSpPr>
          <cdr:spPr>
            <a:xfrm xmlns:a="http://schemas.openxmlformats.org/drawingml/2006/main">
              <a:off x="76200" y="1435100"/>
              <a:ext cx="251223" cy="250453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kumimoji="1" lang="en-US" altLang="ja-JP" sz="1600" b="0" i="0">
                  <a:latin typeface="Cambria Math" panose="02040503050406030204" pitchFamily="18" charset="0"/>
                </a:rPr>
                <a:t>𝐶_𝐿</a:t>
              </a:r>
              <a:endParaRPr kumimoji="1" lang="ja-JP" altLang="en-US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D8BA-1ACC-D043-8110-9B37B6ABFE8E}">
  <dimension ref="A1:E10"/>
  <sheetViews>
    <sheetView workbookViewId="0">
      <selection activeCell="D6" sqref="D6"/>
    </sheetView>
  </sheetViews>
  <sheetFormatPr baseColWidth="10" defaultRowHeight="20"/>
  <sheetData>
    <row r="1" spans="1:5">
      <c r="A1" s="17"/>
      <c r="B1" s="19" t="s">
        <v>4</v>
      </c>
      <c r="C1" s="20"/>
      <c r="D1" s="19" t="s">
        <v>6</v>
      </c>
      <c r="E1" s="20"/>
    </row>
    <row r="2" spans="1:5">
      <c r="A2" s="17" t="s">
        <v>11</v>
      </c>
      <c r="B2" s="17" t="s">
        <v>12</v>
      </c>
      <c r="C2" s="17" t="s">
        <v>13</v>
      </c>
      <c r="D2" s="17" t="s">
        <v>12</v>
      </c>
      <c r="E2" s="17" t="s">
        <v>13</v>
      </c>
    </row>
    <row r="3" spans="1:5">
      <c r="A3" s="17">
        <v>0</v>
      </c>
      <c r="B3" s="17">
        <v>15.290605402799999</v>
      </c>
      <c r="C3" s="17">
        <v>14.834909841148473</v>
      </c>
      <c r="D3" s="17">
        <v>15.801879444000003</v>
      </c>
      <c r="E3" s="17">
        <v>4.3615335693399997</v>
      </c>
    </row>
    <row r="4" spans="1:5">
      <c r="A4" s="17">
        <v>2</v>
      </c>
      <c r="B4" s="17">
        <v>16.055294288890284</v>
      </c>
      <c r="C4" s="17">
        <v>36.771748382178224</v>
      </c>
      <c r="D4" s="17">
        <v>17.406416814637499</v>
      </c>
      <c r="E4" s="17">
        <v>44.787241017938562</v>
      </c>
    </row>
    <row r="5" spans="1:5">
      <c r="A5" s="17">
        <v>4</v>
      </c>
      <c r="B5" s="17">
        <v>18.070508787079429</v>
      </c>
      <c r="C5" s="17">
        <v>60.283438007054379</v>
      </c>
      <c r="D5" s="17">
        <v>19.309324430292765</v>
      </c>
      <c r="E5" s="17">
        <v>78.067316869245346</v>
      </c>
    </row>
    <row r="6" spans="1:5">
      <c r="A6" s="17">
        <v>6</v>
      </c>
      <c r="B6" s="17">
        <v>20.803621994228205</v>
      </c>
      <c r="C6" s="17">
        <v>82.802535585092684</v>
      </c>
      <c r="D6" s="17">
        <v>21.989588469128783</v>
      </c>
      <c r="E6" s="17">
        <v>119.45472508969937</v>
      </c>
    </row>
    <row r="7" spans="1:5">
      <c r="A7" s="17">
        <v>8</v>
      </c>
      <c r="B7" s="17">
        <v>23.489026294253037</v>
      </c>
      <c r="C7" s="17">
        <v>105.29413795439389</v>
      </c>
      <c r="D7" s="17">
        <v>25.620195313855039</v>
      </c>
      <c r="E7" s="17">
        <v>154.93516292793052</v>
      </c>
    </row>
    <row r="8" spans="1:5">
      <c r="A8" s="17">
        <v>10</v>
      </c>
      <c r="B8" s="17">
        <v>26.53653097574815</v>
      </c>
      <c r="C8" s="17">
        <v>124.610142057864</v>
      </c>
      <c r="D8" s="17">
        <v>31.092044165992</v>
      </c>
      <c r="E8" s="17">
        <v>194.18111735835635</v>
      </c>
    </row>
    <row r="9" spans="1:5">
      <c r="A9" s="17">
        <v>12</v>
      </c>
      <c r="B9" s="17">
        <v>31.02993983365112</v>
      </c>
      <c r="C9" s="17">
        <v>147.63400524939752</v>
      </c>
      <c r="D9" s="17">
        <v>37.992395115765625</v>
      </c>
      <c r="E9" s="17">
        <v>236.0857258009668</v>
      </c>
    </row>
    <row r="10" spans="1:5">
      <c r="A10" s="17">
        <v>14</v>
      </c>
      <c r="B10" s="17">
        <v>36.552244526523644</v>
      </c>
      <c r="C10" s="17">
        <v>169.92105624497071</v>
      </c>
      <c r="D10" s="17">
        <v>44.651008050400947</v>
      </c>
      <c r="E10" s="17">
        <v>265.13703159866958</v>
      </c>
    </row>
  </sheetData>
  <mergeCells count="2">
    <mergeCell ref="B1:C1"/>
    <mergeCell ref="D1:E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C9A8-C4CA-F747-BE95-C18A8ED6F8C5}">
  <dimension ref="A1:P10"/>
  <sheetViews>
    <sheetView tabSelected="1" zoomScale="98" zoomScaleNormal="98" workbookViewId="0">
      <selection activeCell="I13" sqref="I13"/>
    </sheetView>
  </sheetViews>
  <sheetFormatPr baseColWidth="10" defaultRowHeight="20"/>
  <cols>
    <col min="13" max="13" width="13.5703125" bestFit="1" customWidth="1"/>
    <col min="16" max="16" width="13.5703125" bestFit="1" customWidth="1"/>
  </cols>
  <sheetData>
    <row r="1" spans="1:16">
      <c r="A1" s="7"/>
      <c r="B1" s="21" t="s">
        <v>4</v>
      </c>
      <c r="C1" s="21"/>
      <c r="D1" s="21"/>
      <c r="E1" s="22" t="s">
        <v>5</v>
      </c>
      <c r="F1" s="21"/>
      <c r="G1" s="23"/>
      <c r="I1" t="s">
        <v>4</v>
      </c>
      <c r="J1" t="s">
        <v>6</v>
      </c>
      <c r="K1" t="s">
        <v>4</v>
      </c>
      <c r="L1" t="s">
        <v>6</v>
      </c>
      <c r="M1" t="s">
        <v>8</v>
      </c>
      <c r="N1" t="s">
        <v>4</v>
      </c>
      <c r="O1" t="s">
        <v>6</v>
      </c>
      <c r="P1" t="s">
        <v>8</v>
      </c>
    </row>
    <row r="2" spans="1:16" ht="21" thickBot="1">
      <c r="A2" s="9" t="s">
        <v>0</v>
      </c>
      <c r="B2" s="12" t="s">
        <v>1</v>
      </c>
      <c r="C2" s="13" t="s">
        <v>2</v>
      </c>
      <c r="D2" s="14" t="s">
        <v>3</v>
      </c>
      <c r="E2" s="12" t="s">
        <v>1</v>
      </c>
      <c r="F2" s="13" t="s">
        <v>2</v>
      </c>
      <c r="G2" s="15" t="s">
        <v>3</v>
      </c>
      <c r="I2" t="s">
        <v>10</v>
      </c>
      <c r="J2" t="s">
        <v>10</v>
      </c>
      <c r="K2" s="19" t="s">
        <v>7</v>
      </c>
      <c r="L2" s="19"/>
      <c r="M2" s="19"/>
      <c r="N2" s="19" t="s">
        <v>9</v>
      </c>
      <c r="O2" s="19"/>
      <c r="P2" s="19"/>
    </row>
    <row r="3" spans="1:16">
      <c r="A3" s="8">
        <v>0</v>
      </c>
      <c r="B3" s="2">
        <f>2*Lift_Drag!B3/(1.225*28*28*CL_CD_S!$D3)</f>
        <v>5.9230208994950011E-2</v>
      </c>
      <c r="C3" s="11">
        <f>2*Lift_Drag!C3/(1.225*28*28*CL_CD_S!$D3)</f>
        <v>5.7465011172910314E-2</v>
      </c>
      <c r="D3" s="2">
        <f>0.5376</f>
        <v>0.53759999999999997</v>
      </c>
      <c r="E3" s="1">
        <f>2*Lift_Drag!D3/(1.225*28*28*CL_CD_S!$G3)</f>
        <v>4.4093355190618862E-2</v>
      </c>
      <c r="F3" s="11">
        <f>2*Lift_Drag!E3/(1.225*28*28*CL_CD_S!$G3)</f>
        <v>1.2170365527104337E-2</v>
      </c>
      <c r="G3" s="3">
        <f>0.7463</f>
        <v>0.74629999999999996</v>
      </c>
      <c r="I3">
        <f>C3/B3</f>
        <v>0.97019767696260872</v>
      </c>
      <c r="J3">
        <f t="shared" ref="J3:J10" si="0">F3/E3</f>
        <v>0.2760135960280396</v>
      </c>
      <c r="K3">
        <f t="shared" ref="K3:K10" si="1">(C3/B3)^1.5</f>
        <v>0.95563125549647465</v>
      </c>
      <c r="L3">
        <f t="shared" ref="L3:L10" si="2">(F3/E3)^1.5</f>
        <v>0.14500925220880143</v>
      </c>
      <c r="M3">
        <f>L3/K3</f>
        <v>0.15174184746967642</v>
      </c>
      <c r="N3">
        <f>C3/(D3^0.5*B3^1.5)</f>
        <v>5.4369954288031481</v>
      </c>
      <c r="O3">
        <f>F3/(G3^0.5*E3^1.5)</f>
        <v>1.5215533378420611</v>
      </c>
      <c r="P3">
        <f>O3/N3</f>
        <v>0.27985186998345563</v>
      </c>
    </row>
    <row r="4" spans="1:16">
      <c r="A4" s="8">
        <v>2</v>
      </c>
      <c r="B4" s="2">
        <f>2*Lift_Drag!B4/(1.225*28*28*CL_CD_S!$D4)</f>
        <v>6.2192333864835747E-2</v>
      </c>
      <c r="C4" s="11">
        <f>2*Lift_Drag!C4/(1.225*28*28*CL_CD_S!$D4)</f>
        <v>0.14244029483536985</v>
      </c>
      <c r="D4" s="2">
        <f t="shared" ref="D4:D10" si="3">0.5376</f>
        <v>0.53759999999999997</v>
      </c>
      <c r="E4" s="1">
        <f>2*Lift_Drag!D4/(1.225*28*28*CL_CD_S!$G4)</f>
        <v>4.8570635026278182E-2</v>
      </c>
      <c r="F4" s="11">
        <f>2*Lift_Drag!E4/(1.225*28*28*CL_CD_S!$G4)</f>
        <v>0.12497372437312583</v>
      </c>
      <c r="G4" s="3">
        <f t="shared" ref="G4:G10" si="4">0.7463</f>
        <v>0.74629999999999996</v>
      </c>
      <c r="I4">
        <f t="shared" ref="I4:I10" si="5">C4/B4</f>
        <v>2.2903191757514541</v>
      </c>
      <c r="J4">
        <f t="shared" si="0"/>
        <v>2.5730304803614628</v>
      </c>
      <c r="K4">
        <f t="shared" si="1"/>
        <v>3.4661233487248735</v>
      </c>
      <c r="L4">
        <f t="shared" si="2"/>
        <v>4.127312914504321</v>
      </c>
      <c r="M4">
        <f t="shared" ref="M4:M10" si="6">L4/K4</f>
        <v>1.1907576561066955</v>
      </c>
      <c r="N4">
        <f t="shared" ref="N4:N10" si="7">C4/(D4^0.5*B4^1.5)</f>
        <v>12.525583078927079</v>
      </c>
      <c r="O4">
        <f t="shared" ref="O4:O10" si="8">F4/(G4^0.5*E4^1.5)</f>
        <v>13.514541596347176</v>
      </c>
      <c r="P4">
        <f t="shared" ref="P4:P10" si="9">O4/N4</f>
        <v>1.0789550882532495</v>
      </c>
    </row>
    <row r="5" spans="1:16">
      <c r="A5" s="8">
        <v>4</v>
      </c>
      <c r="B5" s="2">
        <f>2*Lift_Drag!B5/(1.225*28*28*CL_CD_S!$D5)</f>
        <v>6.9998537265751393E-2</v>
      </c>
      <c r="C5" s="11">
        <f>2*Lift_Drag!C5/(1.225*28*28*CL_CD_S!$D5)</f>
        <v>0.23351597520383982</v>
      </c>
      <c r="D5" s="2">
        <f t="shared" si="3"/>
        <v>0.53759999999999997</v>
      </c>
      <c r="E5" s="1">
        <f>2*Lift_Drag!D5/(1.225*28*28*CL_CD_S!$G5)</f>
        <v>5.388048324334456E-2</v>
      </c>
      <c r="F5" s="11">
        <f>2*Lift_Drag!E5/(1.225*28*28*CL_CD_S!$G5)</f>
        <v>0.21783800741507706</v>
      </c>
      <c r="G5" s="3">
        <f t="shared" si="4"/>
        <v>0.74629999999999996</v>
      </c>
      <c r="I5">
        <f t="shared" si="5"/>
        <v>3.3360122129022485</v>
      </c>
      <c r="J5">
        <f t="shared" si="0"/>
        <v>4.0429854058887811</v>
      </c>
      <c r="K5">
        <f t="shared" si="1"/>
        <v>6.0931440821508307</v>
      </c>
      <c r="L5">
        <f t="shared" si="2"/>
        <v>8.1293020518472865</v>
      </c>
      <c r="M5">
        <f t="shared" si="6"/>
        <v>1.3341719713573077</v>
      </c>
      <c r="N5">
        <f t="shared" si="7"/>
        <v>17.197032794599959</v>
      </c>
      <c r="O5">
        <f t="shared" si="8"/>
        <v>20.161819006916371</v>
      </c>
      <c r="P5">
        <f t="shared" si="9"/>
        <v>1.1724010326506666</v>
      </c>
    </row>
    <row r="6" spans="1:16">
      <c r="A6" s="8">
        <v>6</v>
      </c>
      <c r="B6" s="2">
        <f>2*Lift_Drag!B6/(1.225*28*28*CL_CD_S!$D6)</f>
        <v>8.0585617515473634E-2</v>
      </c>
      <c r="C6" s="11">
        <f>2*Lift_Drag!C6/(1.225*28*28*CL_CD_S!$D6)</f>
        <v>0.3207467172698561</v>
      </c>
      <c r="D6" s="2">
        <f t="shared" si="3"/>
        <v>0.53759999999999997</v>
      </c>
      <c r="E6" s="1">
        <f>2*Lift_Drag!D6/(1.225*28*28*CL_CD_S!$G6)</f>
        <v>6.1359456531798112E-2</v>
      </c>
      <c r="F6" s="11">
        <f>2*Lift_Drag!E6/(1.225*28*28*CL_CD_S!$G6)</f>
        <v>0.33332488336238969</v>
      </c>
      <c r="G6" s="3">
        <f t="shared" si="4"/>
        <v>0.74629999999999996</v>
      </c>
      <c r="I6">
        <f t="shared" si="5"/>
        <v>3.9801980447474756</v>
      </c>
      <c r="J6">
        <f t="shared" si="0"/>
        <v>5.4323310896610018</v>
      </c>
      <c r="K6">
        <f t="shared" si="1"/>
        <v>7.9406677170354438</v>
      </c>
      <c r="L6">
        <f t="shared" si="2"/>
        <v>12.661330552861422</v>
      </c>
      <c r="M6" s="18">
        <f t="shared" si="6"/>
        <v>1.5944919248665379</v>
      </c>
      <c r="N6">
        <f t="shared" si="7"/>
        <v>19.122571036052321</v>
      </c>
      <c r="O6">
        <f t="shared" si="8"/>
        <v>25.385677499910393</v>
      </c>
      <c r="P6" s="18">
        <f t="shared" si="9"/>
        <v>1.3275242880285325</v>
      </c>
    </row>
    <row r="7" spans="1:16">
      <c r="A7" s="8">
        <v>8</v>
      </c>
      <c r="B7" s="2">
        <f>2*Lift_Drag!B7/(1.225*28*28*CL_CD_S!$D7)</f>
        <v>9.0987890920376346E-2</v>
      </c>
      <c r="C7" s="11">
        <f>2*Lift_Drag!C7/(1.225*28*28*CL_CD_S!$D7)</f>
        <v>0.4078709529604243</v>
      </c>
      <c r="D7" s="2">
        <f t="shared" si="3"/>
        <v>0.53759999999999997</v>
      </c>
      <c r="E7" s="1">
        <f>2*Lift_Drag!D7/(1.225*28*28*CL_CD_S!$G7)</f>
        <v>7.1490253803687911E-2</v>
      </c>
      <c r="F7" s="11">
        <f>2*Lift_Drag!E7/(1.225*28*28*CL_CD_S!$G7)</f>
        <v>0.43232902736083184</v>
      </c>
      <c r="G7" s="3">
        <f t="shared" si="4"/>
        <v>0.74629999999999996</v>
      </c>
      <c r="I7">
        <f t="shared" si="5"/>
        <v>4.4826948820843953</v>
      </c>
      <c r="J7">
        <f t="shared" si="0"/>
        <v>6.0473841448095351</v>
      </c>
      <c r="K7">
        <f t="shared" si="1"/>
        <v>9.4909299707797565</v>
      </c>
      <c r="L7">
        <f t="shared" si="2"/>
        <v>14.87138220402694</v>
      </c>
      <c r="M7">
        <f t="shared" si="6"/>
        <v>1.5669046394623367</v>
      </c>
      <c r="N7" s="16">
        <f t="shared" si="7"/>
        <v>20.26831989425888</v>
      </c>
      <c r="O7" s="16">
        <f t="shared" si="8"/>
        <v>26.181071496813061</v>
      </c>
      <c r="P7">
        <f t="shared" si="9"/>
        <v>1.2917238149684525</v>
      </c>
    </row>
    <row r="8" spans="1:16">
      <c r="A8" s="8">
        <v>10</v>
      </c>
      <c r="B8" s="2">
        <f>2*Lift_Drag!B8/(1.225*28*28*CL_CD_S!$D8)</f>
        <v>0.10279280867497292</v>
      </c>
      <c r="C8" s="11">
        <f>2*Lift_Drag!C8/(1.225*28*28*CL_CD_S!$D8)</f>
        <v>0.48269408323271173</v>
      </c>
      <c r="D8" s="2">
        <f t="shared" si="3"/>
        <v>0.53759999999999997</v>
      </c>
      <c r="E8" s="1">
        <f>2*Lift_Drag!D8/(1.225*28*28*CL_CD_S!$G8)</f>
        <v>8.6758828395823953E-2</v>
      </c>
      <c r="F8" s="11">
        <f>2*Lift_Drag!E8/(1.225*28*28*CL_CD_S!$G8)</f>
        <v>0.54184041900435409</v>
      </c>
      <c r="G8" s="3">
        <f t="shared" si="4"/>
        <v>0.74629999999999996</v>
      </c>
      <c r="I8">
        <f t="shared" si="5"/>
        <v>4.69579622791486</v>
      </c>
      <c r="J8" s="16">
        <f t="shared" si="0"/>
        <v>6.2453634866101417</v>
      </c>
      <c r="K8">
        <f t="shared" si="1"/>
        <v>10.175689908826644</v>
      </c>
      <c r="L8" s="16">
        <f t="shared" si="2"/>
        <v>15.607616299775291</v>
      </c>
      <c r="M8">
        <f t="shared" si="6"/>
        <v>1.5338140646598182</v>
      </c>
      <c r="N8">
        <f t="shared" si="7"/>
        <v>19.975527019195013</v>
      </c>
      <c r="O8">
        <f t="shared" si="8"/>
        <v>24.543933168822463</v>
      </c>
      <c r="P8">
        <f t="shared" si="9"/>
        <v>1.2287001562080213</v>
      </c>
    </row>
    <row r="9" spans="1:16">
      <c r="A9" s="8">
        <v>12</v>
      </c>
      <c r="B9" s="2">
        <f>2*Lift_Drag!B9/(1.225*28*28*CL_CD_S!$D9)</f>
        <v>0.12019863001051118</v>
      </c>
      <c r="C9" s="11">
        <f>2*Lift_Drag!C9/(1.225*28*28*CL_CD_S!$D9)</f>
        <v>0.5718801025420549</v>
      </c>
      <c r="D9" s="2">
        <f t="shared" si="3"/>
        <v>0.53759999999999997</v>
      </c>
      <c r="E9" s="1">
        <f>2*Lift_Drag!D9/(1.225*28*28*CL_CD_S!$G9)</f>
        <v>0.10601347632846721</v>
      </c>
      <c r="F9" s="11">
        <f>2*Lift_Drag!E9/(1.225*28*28*CL_CD_S!$G9)</f>
        <v>0.65877048360406909</v>
      </c>
      <c r="G9" s="3">
        <f t="shared" si="4"/>
        <v>0.74629999999999996</v>
      </c>
      <c r="I9" s="16">
        <f t="shared" si="5"/>
        <v>4.7577921852524021</v>
      </c>
      <c r="J9">
        <f t="shared" si="0"/>
        <v>6.2140258617967152</v>
      </c>
      <c r="K9" s="16">
        <f t="shared" si="1"/>
        <v>10.377869446377272</v>
      </c>
      <c r="L9">
        <f t="shared" si="2"/>
        <v>15.490291289155797</v>
      </c>
      <c r="M9">
        <f t="shared" si="6"/>
        <v>1.4926273036286055</v>
      </c>
      <c r="N9">
        <f t="shared" si="7"/>
        <v>18.716562109101083</v>
      </c>
      <c r="O9">
        <f t="shared" si="8"/>
        <v>22.092038817751654</v>
      </c>
      <c r="P9">
        <f t="shared" si="9"/>
        <v>1.1803470471219293</v>
      </c>
    </row>
    <row r="10" spans="1:16" ht="21" thickBot="1">
      <c r="A10" s="9">
        <v>14</v>
      </c>
      <c r="B10" s="5">
        <f>2*Lift_Drag!B10/(1.225*28*28*CL_CD_S!$D10)</f>
        <v>0.14159001723660081</v>
      </c>
      <c r="C10" s="10">
        <f>2*Lift_Drag!C10/(1.225*28*28*CL_CD_S!$D10)</f>
        <v>0.65821198107625467</v>
      </c>
      <c r="D10" s="5">
        <f t="shared" si="3"/>
        <v>0.53759999999999997</v>
      </c>
      <c r="E10" s="4">
        <f>2*Lift_Drag!D10/(1.225*28*28*CL_CD_S!$G10)</f>
        <v>0.12459358170417331</v>
      </c>
      <c r="F10" s="10">
        <f>2*Lift_Drag!E10/(1.225*28*28*CL_CD_S!$G10)</f>
        <v>0.73983486267549525</v>
      </c>
      <c r="G10" s="6">
        <f t="shared" si="4"/>
        <v>0.74629999999999996</v>
      </c>
      <c r="I10">
        <f t="shared" si="5"/>
        <v>4.648717430243436</v>
      </c>
      <c r="J10">
        <f t="shared" si="0"/>
        <v>5.9379853484917851</v>
      </c>
      <c r="K10">
        <f t="shared" si="1"/>
        <v>10.023045986712301</v>
      </c>
      <c r="L10">
        <f t="shared" si="2"/>
        <v>14.46967186380334</v>
      </c>
      <c r="M10">
        <f t="shared" si="6"/>
        <v>1.4436401751509467</v>
      </c>
      <c r="N10">
        <f t="shared" si="7"/>
        <v>16.849507113761668</v>
      </c>
      <c r="O10">
        <f t="shared" si="8"/>
        <v>19.473076299371474</v>
      </c>
      <c r="P10">
        <f t="shared" si="9"/>
        <v>1.1557059899673285</v>
      </c>
    </row>
  </sheetData>
  <mergeCells count="4">
    <mergeCell ref="B1:D1"/>
    <mergeCell ref="E1:G1"/>
    <mergeCell ref="K2:M2"/>
    <mergeCell ref="N2:P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Lift_Drag</vt:lpstr>
      <vt:lpstr>CL_CD_S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2019-11-06T14:40:00Z</dcterms:created>
  <dcterms:modified xsi:type="dcterms:W3CDTF">2019-11-07T01:31:01Z</dcterms:modified>
</cp:coreProperties>
</file>