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8_{96C488E1-1B49-CB40-85C0-42399039E59E}" xr6:coauthVersionLast="36" xr6:coauthVersionMax="36" xr10:uidLastSave="{00000000-0000-0000-0000-000000000000}"/>
  <bookViews>
    <workbookView xWindow="0" yWindow="460" windowWidth="25600" windowHeight="15540" firstSheet="1" activeTab="2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D2vs1.5B" sheetId="9" r:id="rId9"/>
    <sheet name="Sheet1" sheetId="10" r:id="rId10"/>
  </sheets>
  <calcPr calcId="181029"/>
  <fileRecoveryPr repairLoad="1"/>
</workbook>
</file>

<file path=xl/calcChain.xml><?xml version="1.0" encoding="utf-8"?>
<calcChain xmlns="http://schemas.openxmlformats.org/spreadsheetml/2006/main">
  <c r="W4" i="9" l="1"/>
  <c r="J27" i="2"/>
  <c r="J28" i="2"/>
  <c r="J29" i="2"/>
  <c r="J30" i="2"/>
  <c r="J31" i="2"/>
  <c r="J32" i="2"/>
  <c r="J33" i="2"/>
  <c r="J26" i="2"/>
  <c r="V10" i="9"/>
  <c r="P10" i="9"/>
  <c r="V9" i="9"/>
  <c r="P9" i="9"/>
  <c r="V8" i="9"/>
  <c r="P8" i="9"/>
  <c r="W7" i="9"/>
  <c r="V7" i="9"/>
  <c r="P7" i="9"/>
  <c r="V6" i="9"/>
  <c r="P6" i="9"/>
  <c r="H6" i="9"/>
  <c r="W6" i="9" s="1"/>
  <c r="V5" i="9"/>
  <c r="P5" i="9"/>
  <c r="V4" i="9"/>
  <c r="P4" i="9"/>
  <c r="V3" i="9"/>
  <c r="P3" i="9"/>
  <c r="I33" i="8"/>
  <c r="H33" i="8"/>
  <c r="G33" i="8"/>
  <c r="F33" i="8"/>
  <c r="E33" i="8"/>
  <c r="D33" i="8"/>
  <c r="C33" i="8"/>
  <c r="J33" i="8" s="1"/>
  <c r="I10" i="9" s="1"/>
  <c r="I32" i="8"/>
  <c r="H32" i="8"/>
  <c r="G32" i="8"/>
  <c r="F32" i="8"/>
  <c r="E32" i="8"/>
  <c r="D32" i="8"/>
  <c r="C32" i="8"/>
  <c r="J32" i="8" s="1"/>
  <c r="G10" i="9" s="1"/>
  <c r="I31" i="8"/>
  <c r="H31" i="8"/>
  <c r="G31" i="8"/>
  <c r="F31" i="8"/>
  <c r="E31" i="8"/>
  <c r="D31" i="8"/>
  <c r="C31" i="8"/>
  <c r="J31" i="8" s="1"/>
  <c r="E10" i="9" s="1"/>
  <c r="I30" i="8"/>
  <c r="H30" i="8"/>
  <c r="G30" i="8"/>
  <c r="F30" i="8"/>
  <c r="E30" i="8"/>
  <c r="D30" i="8"/>
  <c r="C30" i="8"/>
  <c r="J30" i="8" s="1"/>
  <c r="C10" i="9" s="1"/>
  <c r="I29" i="8"/>
  <c r="H29" i="8"/>
  <c r="G29" i="8"/>
  <c r="F29" i="8"/>
  <c r="E29" i="8"/>
  <c r="D29" i="8"/>
  <c r="C29" i="8"/>
  <c r="J29" i="8" s="1"/>
  <c r="H10" i="9" s="1"/>
  <c r="W10" i="9" s="1"/>
  <c r="I28" i="8"/>
  <c r="H28" i="8"/>
  <c r="G28" i="8"/>
  <c r="F28" i="8"/>
  <c r="E28" i="8"/>
  <c r="D28" i="8"/>
  <c r="J28" i="8" s="1"/>
  <c r="F10" i="9" s="1"/>
  <c r="T10" i="9" s="1"/>
  <c r="C28" i="8"/>
  <c r="I27" i="8"/>
  <c r="H27" i="8"/>
  <c r="G27" i="8"/>
  <c r="F27" i="8"/>
  <c r="E27" i="8"/>
  <c r="D27" i="8"/>
  <c r="C27" i="8"/>
  <c r="J27" i="8" s="1"/>
  <c r="I26" i="8"/>
  <c r="H26" i="8"/>
  <c r="G26" i="8"/>
  <c r="F26" i="8"/>
  <c r="E26" i="8"/>
  <c r="D26" i="8"/>
  <c r="C26" i="8"/>
  <c r="P22" i="8"/>
  <c r="P21" i="8"/>
  <c r="P20" i="8"/>
  <c r="P16" i="8"/>
  <c r="P15" i="8"/>
  <c r="P14" i="8"/>
  <c r="P10" i="8"/>
  <c r="P9" i="8"/>
  <c r="P8" i="8"/>
  <c r="P4" i="8"/>
  <c r="P3" i="8"/>
  <c r="P2" i="8"/>
  <c r="I33" i="7"/>
  <c r="H33" i="7"/>
  <c r="G33" i="7"/>
  <c r="F33" i="7"/>
  <c r="J33" i="7" s="1"/>
  <c r="I9" i="9" s="1"/>
  <c r="E33" i="7"/>
  <c r="D33" i="7"/>
  <c r="C33" i="7"/>
  <c r="I32" i="7"/>
  <c r="H32" i="7"/>
  <c r="G32" i="7"/>
  <c r="F32" i="7"/>
  <c r="J32" i="7" s="1"/>
  <c r="G9" i="9" s="1"/>
  <c r="E32" i="7"/>
  <c r="D32" i="7"/>
  <c r="C32" i="7"/>
  <c r="I31" i="7"/>
  <c r="H31" i="7"/>
  <c r="G31" i="7"/>
  <c r="F31" i="7"/>
  <c r="J31" i="7" s="1"/>
  <c r="E9" i="9" s="1"/>
  <c r="E31" i="7"/>
  <c r="D31" i="7"/>
  <c r="C31" i="7"/>
  <c r="I30" i="7"/>
  <c r="H30" i="7"/>
  <c r="G30" i="7"/>
  <c r="F30" i="7"/>
  <c r="J30" i="7" s="1"/>
  <c r="C9" i="9" s="1"/>
  <c r="E30" i="7"/>
  <c r="D30" i="7"/>
  <c r="C30" i="7"/>
  <c r="I29" i="7"/>
  <c r="H29" i="7"/>
  <c r="G29" i="7"/>
  <c r="F29" i="7"/>
  <c r="J29" i="7" s="1"/>
  <c r="H9" i="9" s="1"/>
  <c r="W9" i="9" s="1"/>
  <c r="E29" i="7"/>
  <c r="D29" i="7"/>
  <c r="C29" i="7"/>
  <c r="I28" i="7"/>
  <c r="H28" i="7"/>
  <c r="G28" i="7"/>
  <c r="F28" i="7"/>
  <c r="E28" i="7"/>
  <c r="D28" i="7"/>
  <c r="C28" i="7"/>
  <c r="J28" i="7" s="1"/>
  <c r="F9" i="9" s="1"/>
  <c r="T9" i="9" s="1"/>
  <c r="I27" i="7"/>
  <c r="H27" i="7"/>
  <c r="G27" i="7"/>
  <c r="F27" i="7"/>
  <c r="L27" i="7" s="1"/>
  <c r="U15" i="9" s="1"/>
  <c r="E27" i="7"/>
  <c r="D27" i="7"/>
  <c r="J27" i="7" s="1"/>
  <c r="D9" i="9" s="1"/>
  <c r="Q9" i="9" s="1"/>
  <c r="C27" i="7"/>
  <c r="I26" i="7"/>
  <c r="H26" i="7"/>
  <c r="G26" i="7"/>
  <c r="F26" i="7"/>
  <c r="E26" i="7"/>
  <c r="D26" i="7"/>
  <c r="C26" i="7"/>
  <c r="P22" i="7"/>
  <c r="P21" i="7"/>
  <c r="P20" i="7"/>
  <c r="P16" i="7"/>
  <c r="P15" i="7"/>
  <c r="P14" i="7"/>
  <c r="P10" i="7"/>
  <c r="P9" i="7"/>
  <c r="P8" i="7"/>
  <c r="P4" i="7"/>
  <c r="P3" i="7"/>
  <c r="P2" i="7"/>
  <c r="I33" i="6"/>
  <c r="H33" i="6"/>
  <c r="G33" i="6"/>
  <c r="F33" i="6"/>
  <c r="E33" i="6"/>
  <c r="D33" i="6"/>
  <c r="C33" i="6"/>
  <c r="J33" i="6" s="1"/>
  <c r="I8" i="9" s="1"/>
  <c r="I32" i="6"/>
  <c r="H32" i="6"/>
  <c r="G32" i="6"/>
  <c r="F32" i="6"/>
  <c r="E32" i="6"/>
  <c r="D32" i="6"/>
  <c r="C32" i="6"/>
  <c r="J32" i="6" s="1"/>
  <c r="G8" i="9" s="1"/>
  <c r="U8" i="9" s="1"/>
  <c r="I31" i="6"/>
  <c r="H31" i="6"/>
  <c r="G31" i="6"/>
  <c r="F31" i="6"/>
  <c r="E31" i="6"/>
  <c r="D31" i="6"/>
  <c r="C31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J29" i="6" s="1"/>
  <c r="H8" i="9" s="1"/>
  <c r="W8" i="9" s="1"/>
  <c r="I28" i="6"/>
  <c r="H28" i="6"/>
  <c r="G28" i="6"/>
  <c r="F28" i="6"/>
  <c r="E28" i="6"/>
  <c r="D28" i="6"/>
  <c r="C28" i="6"/>
  <c r="L27" i="6"/>
  <c r="T15" i="9" s="1"/>
  <c r="I27" i="6"/>
  <c r="H27" i="6"/>
  <c r="G27" i="6"/>
  <c r="F27" i="6"/>
  <c r="E27" i="6"/>
  <c r="D27" i="6"/>
  <c r="C27" i="6"/>
  <c r="J27" i="6" s="1"/>
  <c r="D8" i="9" s="1"/>
  <c r="Q8" i="9" s="1"/>
  <c r="I26" i="6"/>
  <c r="H26" i="6"/>
  <c r="G26" i="6"/>
  <c r="F26" i="6"/>
  <c r="L26" i="6" s="1"/>
  <c r="E26" i="6"/>
  <c r="D26" i="6"/>
  <c r="J26" i="6" s="1"/>
  <c r="B8" i="9" s="1"/>
  <c r="C26" i="6"/>
  <c r="P22" i="6"/>
  <c r="P21" i="6"/>
  <c r="P20" i="6"/>
  <c r="P16" i="6"/>
  <c r="P15" i="6"/>
  <c r="P14" i="6"/>
  <c r="P10" i="6"/>
  <c r="P9" i="6"/>
  <c r="P8" i="6"/>
  <c r="P4" i="6"/>
  <c r="P3" i="6"/>
  <c r="P2" i="6"/>
  <c r="I33" i="5"/>
  <c r="H33" i="5"/>
  <c r="G33" i="5"/>
  <c r="F33" i="5"/>
  <c r="E33" i="5"/>
  <c r="D33" i="5"/>
  <c r="J33" i="5" s="1"/>
  <c r="I7" i="9" s="1"/>
  <c r="C33" i="5"/>
  <c r="I32" i="5"/>
  <c r="H32" i="5"/>
  <c r="G32" i="5"/>
  <c r="F32" i="5"/>
  <c r="E32" i="5"/>
  <c r="D32" i="5"/>
  <c r="J32" i="5" s="1"/>
  <c r="G7" i="9" s="1"/>
  <c r="C32" i="5"/>
  <c r="I31" i="5"/>
  <c r="H31" i="5"/>
  <c r="G31" i="5"/>
  <c r="F31" i="5"/>
  <c r="E31" i="5"/>
  <c r="D31" i="5"/>
  <c r="J31" i="5" s="1"/>
  <c r="E7" i="9" s="1"/>
  <c r="C31" i="5"/>
  <c r="I30" i="5"/>
  <c r="H30" i="5"/>
  <c r="G30" i="5"/>
  <c r="F30" i="5"/>
  <c r="E30" i="5"/>
  <c r="D30" i="5"/>
  <c r="J30" i="5" s="1"/>
  <c r="C7" i="9" s="1"/>
  <c r="O7" i="9" s="1"/>
  <c r="C30" i="5"/>
  <c r="I29" i="5"/>
  <c r="H29" i="5"/>
  <c r="G29" i="5"/>
  <c r="F29" i="5"/>
  <c r="E29" i="5"/>
  <c r="D29" i="5"/>
  <c r="J29" i="5" s="1"/>
  <c r="H7" i="9" s="1"/>
  <c r="C29" i="5"/>
  <c r="I28" i="5"/>
  <c r="H28" i="5"/>
  <c r="G28" i="5"/>
  <c r="F28" i="5"/>
  <c r="E28" i="5"/>
  <c r="D28" i="5"/>
  <c r="C28" i="5"/>
  <c r="I27" i="5"/>
  <c r="H27" i="5"/>
  <c r="G27" i="5"/>
  <c r="F27" i="5"/>
  <c r="E27" i="5"/>
  <c r="D27" i="5"/>
  <c r="C27" i="5"/>
  <c r="I26" i="5"/>
  <c r="H26" i="5"/>
  <c r="G26" i="5"/>
  <c r="F26" i="5"/>
  <c r="E26" i="5"/>
  <c r="D26" i="5"/>
  <c r="C26" i="5"/>
  <c r="J26" i="5" s="1"/>
  <c r="B7" i="9" s="1"/>
  <c r="N7" i="9" s="1"/>
  <c r="P22" i="5"/>
  <c r="P21" i="5"/>
  <c r="P20" i="5"/>
  <c r="P16" i="5"/>
  <c r="P15" i="5"/>
  <c r="P14" i="5"/>
  <c r="P10" i="5"/>
  <c r="P9" i="5"/>
  <c r="P8" i="5"/>
  <c r="P4" i="5"/>
  <c r="P3" i="5"/>
  <c r="P2" i="5"/>
  <c r="I33" i="4"/>
  <c r="H33" i="4"/>
  <c r="G33" i="4"/>
  <c r="F33" i="4"/>
  <c r="E33" i="4"/>
  <c r="D33" i="4"/>
  <c r="C33" i="4"/>
  <c r="J33" i="4" s="1"/>
  <c r="I6" i="9" s="1"/>
  <c r="I32" i="4"/>
  <c r="H32" i="4"/>
  <c r="G32" i="4"/>
  <c r="F32" i="4"/>
  <c r="E32" i="4"/>
  <c r="D32" i="4"/>
  <c r="C32" i="4"/>
  <c r="J32" i="4" s="1"/>
  <c r="G6" i="9" s="1"/>
  <c r="U6" i="9" s="1"/>
  <c r="I31" i="4"/>
  <c r="H31" i="4"/>
  <c r="G31" i="4"/>
  <c r="F31" i="4"/>
  <c r="E31" i="4"/>
  <c r="D31" i="4"/>
  <c r="C31" i="4"/>
  <c r="J31" i="4" s="1"/>
  <c r="E6" i="9" s="1"/>
  <c r="I30" i="4"/>
  <c r="H30" i="4"/>
  <c r="G30" i="4"/>
  <c r="F30" i="4"/>
  <c r="E30" i="4"/>
  <c r="D30" i="4"/>
  <c r="C30" i="4"/>
  <c r="J30" i="4" s="1"/>
  <c r="C6" i="9" s="1"/>
  <c r="I29" i="4"/>
  <c r="H29" i="4"/>
  <c r="G29" i="4"/>
  <c r="F29" i="4"/>
  <c r="E29" i="4"/>
  <c r="D29" i="4"/>
  <c r="C29" i="4"/>
  <c r="J29" i="4" s="1"/>
  <c r="I28" i="4"/>
  <c r="H28" i="4"/>
  <c r="G28" i="4"/>
  <c r="F28" i="4"/>
  <c r="L28" i="4" s="1"/>
  <c r="R16" i="9" s="1"/>
  <c r="E28" i="4"/>
  <c r="D28" i="4"/>
  <c r="J28" i="4" s="1"/>
  <c r="F6" i="9" s="1"/>
  <c r="T6" i="9" s="1"/>
  <c r="C28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P22" i="4"/>
  <c r="P21" i="4"/>
  <c r="P20" i="4"/>
  <c r="P16" i="4"/>
  <c r="P15" i="4"/>
  <c r="P14" i="4"/>
  <c r="P10" i="4"/>
  <c r="P9" i="4"/>
  <c r="P8" i="4"/>
  <c r="P4" i="4"/>
  <c r="P3" i="4"/>
  <c r="P2" i="4"/>
  <c r="E41" i="3"/>
  <c r="G37" i="3"/>
  <c r="G36" i="3"/>
  <c r="D36" i="3"/>
  <c r="N35" i="3"/>
  <c r="I33" i="3"/>
  <c r="H33" i="3"/>
  <c r="G33" i="3"/>
  <c r="F33" i="3"/>
  <c r="E33" i="3"/>
  <c r="D33" i="3"/>
  <c r="J33" i="3" s="1"/>
  <c r="I5" i="9" s="1"/>
  <c r="C33" i="3"/>
  <c r="I32" i="3"/>
  <c r="H32" i="3"/>
  <c r="G32" i="3"/>
  <c r="F32" i="3"/>
  <c r="E40" i="3" s="1"/>
  <c r="E32" i="3"/>
  <c r="D32" i="3"/>
  <c r="C32" i="3"/>
  <c r="I31" i="3"/>
  <c r="H31" i="3"/>
  <c r="G31" i="3"/>
  <c r="F31" i="3"/>
  <c r="E31" i="3"/>
  <c r="D31" i="3"/>
  <c r="C31" i="3"/>
  <c r="I30" i="3"/>
  <c r="H30" i="3"/>
  <c r="E39" i="3" s="1"/>
  <c r="G30" i="3"/>
  <c r="F30" i="3"/>
  <c r="E30" i="3"/>
  <c r="D30" i="3"/>
  <c r="C30" i="3"/>
  <c r="I29" i="3"/>
  <c r="H29" i="3"/>
  <c r="G29" i="3"/>
  <c r="F29" i="3"/>
  <c r="E29" i="3"/>
  <c r="D29" i="3"/>
  <c r="J29" i="3" s="1"/>
  <c r="H5" i="9" s="1"/>
  <c r="W5" i="9" s="1"/>
  <c r="C29" i="3"/>
  <c r="I28" i="3"/>
  <c r="E37" i="3" s="1"/>
  <c r="H28" i="3"/>
  <c r="G28" i="3"/>
  <c r="F28" i="3"/>
  <c r="E28" i="3"/>
  <c r="D28" i="3"/>
  <c r="C28" i="3"/>
  <c r="J28" i="3" s="1"/>
  <c r="L28" i="3" s="1"/>
  <c r="Q16" i="9" s="1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J26" i="3" s="1"/>
  <c r="B5" i="9" s="1"/>
  <c r="N5" i="9" s="1"/>
  <c r="P22" i="3"/>
  <c r="P21" i="3"/>
  <c r="P20" i="3"/>
  <c r="P16" i="3"/>
  <c r="P15" i="3"/>
  <c r="P14" i="3"/>
  <c r="P10" i="3"/>
  <c r="P9" i="3"/>
  <c r="P8" i="3"/>
  <c r="P4" i="3"/>
  <c r="P3" i="3"/>
  <c r="P2" i="3"/>
  <c r="I33" i="2"/>
  <c r="H33" i="2"/>
  <c r="G33" i="2"/>
  <c r="F33" i="2"/>
  <c r="E33" i="2"/>
  <c r="D33" i="2"/>
  <c r="C33" i="2"/>
  <c r="I4" i="9" s="1"/>
  <c r="I32" i="2"/>
  <c r="H32" i="2"/>
  <c r="G32" i="2"/>
  <c r="F32" i="2"/>
  <c r="E32" i="2"/>
  <c r="D32" i="2"/>
  <c r="C32" i="2"/>
  <c r="G4" i="9" s="1"/>
  <c r="I31" i="2"/>
  <c r="H31" i="2"/>
  <c r="G31" i="2"/>
  <c r="F31" i="2"/>
  <c r="E31" i="2"/>
  <c r="D31" i="2"/>
  <c r="C31" i="2"/>
  <c r="E4" i="9" s="1"/>
  <c r="I30" i="2"/>
  <c r="H30" i="2"/>
  <c r="G30" i="2"/>
  <c r="F30" i="2"/>
  <c r="E30" i="2"/>
  <c r="D30" i="2"/>
  <c r="C30" i="2"/>
  <c r="C4" i="9" s="1"/>
  <c r="I29" i="2"/>
  <c r="H29" i="2"/>
  <c r="G29" i="2"/>
  <c r="F29" i="2"/>
  <c r="E29" i="2"/>
  <c r="D29" i="2"/>
  <c r="C29" i="2"/>
  <c r="H4" i="9" s="1"/>
  <c r="I28" i="2"/>
  <c r="H28" i="2"/>
  <c r="G28" i="2"/>
  <c r="F28" i="2"/>
  <c r="E28" i="2"/>
  <c r="D28" i="2"/>
  <c r="F4" i="9" s="1"/>
  <c r="T4" i="9" s="1"/>
  <c r="C28" i="2"/>
  <c r="I27" i="2"/>
  <c r="H27" i="2"/>
  <c r="G27" i="2"/>
  <c r="F27" i="2"/>
  <c r="E27" i="2"/>
  <c r="D27" i="2"/>
  <c r="C27" i="2"/>
  <c r="L27" i="2" s="1"/>
  <c r="P15" i="9" s="1"/>
  <c r="I26" i="2"/>
  <c r="H26" i="2"/>
  <c r="G26" i="2"/>
  <c r="F26" i="2"/>
  <c r="E26" i="2"/>
  <c r="D26" i="2"/>
  <c r="C26" i="2"/>
  <c r="P22" i="2"/>
  <c r="P21" i="2"/>
  <c r="P20" i="2"/>
  <c r="P16" i="2"/>
  <c r="P15" i="2"/>
  <c r="P14" i="2"/>
  <c r="P10" i="2"/>
  <c r="P9" i="2"/>
  <c r="P8" i="2"/>
  <c r="P4" i="2"/>
  <c r="P3" i="2"/>
  <c r="P2" i="2"/>
  <c r="I33" i="1"/>
  <c r="H33" i="1"/>
  <c r="G33" i="1"/>
  <c r="F33" i="1"/>
  <c r="J33" i="1" s="1"/>
  <c r="I3" i="9" s="1"/>
  <c r="E33" i="1"/>
  <c r="D33" i="1"/>
  <c r="C33" i="1"/>
  <c r="I32" i="1"/>
  <c r="H32" i="1"/>
  <c r="G32" i="1"/>
  <c r="F32" i="1"/>
  <c r="J32" i="1" s="1"/>
  <c r="G3" i="9" s="1"/>
  <c r="E32" i="1"/>
  <c r="D32" i="1"/>
  <c r="C32" i="1"/>
  <c r="I31" i="1"/>
  <c r="H31" i="1"/>
  <c r="G31" i="1"/>
  <c r="F31" i="1"/>
  <c r="J31" i="1" s="1"/>
  <c r="E3" i="9" s="1"/>
  <c r="E31" i="1"/>
  <c r="D31" i="1"/>
  <c r="C31" i="1"/>
  <c r="I30" i="1"/>
  <c r="H30" i="1"/>
  <c r="G30" i="1"/>
  <c r="F30" i="1"/>
  <c r="J30" i="1" s="1"/>
  <c r="C3" i="9" s="1"/>
  <c r="E30" i="1"/>
  <c r="D30" i="1"/>
  <c r="C30" i="1"/>
  <c r="I29" i="1"/>
  <c r="H29" i="1"/>
  <c r="G29" i="1"/>
  <c r="F29" i="1"/>
  <c r="J29" i="1" s="1"/>
  <c r="H3" i="9" s="1"/>
  <c r="W3" i="9" s="1"/>
  <c r="E29" i="1"/>
  <c r="D29" i="1"/>
  <c r="C29" i="1"/>
  <c r="L28" i="1"/>
  <c r="O16" i="9" s="1"/>
  <c r="I28" i="1"/>
  <c r="H28" i="1"/>
  <c r="G28" i="1"/>
  <c r="F28" i="1"/>
  <c r="E28" i="1"/>
  <c r="D28" i="1"/>
  <c r="C28" i="1"/>
  <c r="J28" i="1" s="1"/>
  <c r="F3" i="9" s="1"/>
  <c r="T3" i="9" s="1"/>
  <c r="I27" i="1"/>
  <c r="H27" i="1"/>
  <c r="G27" i="1"/>
  <c r="F27" i="1"/>
  <c r="L27" i="1" s="1"/>
  <c r="O15" i="9" s="1"/>
  <c r="E27" i="1"/>
  <c r="D27" i="1"/>
  <c r="J27" i="1" s="1"/>
  <c r="D3" i="9" s="1"/>
  <c r="Q3" i="9" s="1"/>
  <c r="C27" i="1"/>
  <c r="I26" i="1"/>
  <c r="H26" i="1"/>
  <c r="G26" i="1"/>
  <c r="F26" i="1"/>
  <c r="E26" i="1"/>
  <c r="D26" i="1"/>
  <c r="C26" i="1"/>
  <c r="P22" i="1"/>
  <c r="P21" i="1"/>
  <c r="P20" i="1"/>
  <c r="P16" i="1"/>
  <c r="P15" i="1"/>
  <c r="P14" i="1"/>
  <c r="P10" i="1"/>
  <c r="P9" i="1"/>
  <c r="P8" i="1"/>
  <c r="P4" i="1"/>
  <c r="P3" i="1"/>
  <c r="P2" i="1"/>
  <c r="L4" i="9" l="1"/>
  <c r="K9" i="9"/>
  <c r="R9" i="9"/>
  <c r="U3" i="9"/>
  <c r="L3" i="9"/>
  <c r="O9" i="9"/>
  <c r="K3" i="9"/>
  <c r="R3" i="9"/>
  <c r="M9" i="9"/>
  <c r="X9" i="9"/>
  <c r="M3" i="9"/>
  <c r="X3" i="9"/>
  <c r="O3" i="9"/>
  <c r="U9" i="9"/>
  <c r="L9" i="9"/>
  <c r="J26" i="4"/>
  <c r="B6" i="9" s="1"/>
  <c r="N6" i="9" s="1"/>
  <c r="L27" i="8"/>
  <c r="V15" i="9" s="1"/>
  <c r="D10" i="9"/>
  <c r="Q10" i="9" s="1"/>
  <c r="R10" i="9"/>
  <c r="F5" i="9"/>
  <c r="T5" i="9" s="1"/>
  <c r="J26" i="1"/>
  <c r="L28" i="2"/>
  <c r="P16" i="9" s="1"/>
  <c r="X4" i="9"/>
  <c r="M4" i="9"/>
  <c r="D37" i="3"/>
  <c r="J32" i="3"/>
  <c r="G5" i="9" s="1"/>
  <c r="D40" i="3"/>
  <c r="J27" i="4"/>
  <c r="R6" i="9"/>
  <c r="L26" i="5"/>
  <c r="J27" i="5"/>
  <c r="D7" i="9" s="1"/>
  <c r="Q7" i="9" s="1"/>
  <c r="N8" i="9"/>
  <c r="J31" i="6"/>
  <c r="E8" i="9" s="1"/>
  <c r="O10" i="9"/>
  <c r="J10" i="9"/>
  <c r="D4" i="9"/>
  <c r="Q4" i="9" s="1"/>
  <c r="U4" i="9"/>
  <c r="L6" i="9"/>
  <c r="B4" i="9"/>
  <c r="N4" i="9" s="1"/>
  <c r="D41" i="3"/>
  <c r="J31" i="3"/>
  <c r="E5" i="9" s="1"/>
  <c r="O6" i="9"/>
  <c r="J6" i="9"/>
  <c r="J28" i="5"/>
  <c r="M7" i="9"/>
  <c r="X7" i="9"/>
  <c r="L28" i="6"/>
  <c r="T16" i="9" s="1"/>
  <c r="J28" i="6"/>
  <c r="F8" i="9" s="1"/>
  <c r="T8" i="9" s="1"/>
  <c r="J30" i="6"/>
  <c r="C8" i="9" s="1"/>
  <c r="J26" i="7"/>
  <c r="L28" i="8"/>
  <c r="V16" i="9" s="1"/>
  <c r="X10" i="9"/>
  <c r="M10" i="9"/>
  <c r="R7" i="9"/>
  <c r="O4" i="9"/>
  <c r="M5" i="9"/>
  <c r="X5" i="9"/>
  <c r="R4" i="9"/>
  <c r="E36" i="3"/>
  <c r="L26" i="3"/>
  <c r="E38" i="3"/>
  <c r="J27" i="3"/>
  <c r="D5" i="9" s="1"/>
  <c r="Q5" i="9" s="1"/>
  <c r="D39" i="3"/>
  <c r="J30" i="3"/>
  <c r="C5" i="9" s="1"/>
  <c r="X6" i="9"/>
  <c r="M6" i="9"/>
  <c r="U7" i="9"/>
  <c r="O24" i="9"/>
  <c r="T14" i="9"/>
  <c r="X8" i="9"/>
  <c r="M8" i="9"/>
  <c r="L28" i="7"/>
  <c r="U16" i="9" s="1"/>
  <c r="L26" i="8"/>
  <c r="J26" i="8"/>
  <c r="B10" i="9" s="1"/>
  <c r="N10" i="9" s="1"/>
  <c r="U10" i="9"/>
  <c r="L10" i="9"/>
  <c r="J7" i="9"/>
  <c r="L8" i="9"/>
  <c r="K4" i="9" l="1"/>
  <c r="K5" i="9"/>
  <c r="R5" i="9"/>
  <c r="K7" i="9"/>
  <c r="L26" i="1"/>
  <c r="B3" i="9"/>
  <c r="L27" i="3"/>
  <c r="Q15" i="9" s="1"/>
  <c r="J4" i="9"/>
  <c r="L28" i="5"/>
  <c r="S16" i="9" s="1"/>
  <c r="F7" i="9"/>
  <c r="L27" i="5"/>
  <c r="S15" i="9" s="1"/>
  <c r="L27" i="4"/>
  <c r="R15" i="9" s="1"/>
  <c r="D6" i="9"/>
  <c r="O8" i="9"/>
  <c r="J8" i="9"/>
  <c r="O5" i="9"/>
  <c r="J5" i="9"/>
  <c r="K8" i="9"/>
  <c r="R8" i="9"/>
  <c r="O23" i="9"/>
  <c r="S14" i="9"/>
  <c r="O26" i="9"/>
  <c r="V14" i="9"/>
  <c r="O21" i="9"/>
  <c r="Q14" i="9"/>
  <c r="L26" i="7"/>
  <c r="B9" i="9"/>
  <c r="L26" i="2"/>
  <c r="U5" i="9"/>
  <c r="L5" i="9"/>
  <c r="K10" i="9"/>
  <c r="L26" i="4"/>
  <c r="Q6" i="9" l="1"/>
  <c r="K6" i="9"/>
  <c r="O22" i="9"/>
  <c r="R14" i="9"/>
  <c r="O19" i="9"/>
  <c r="O14" i="9"/>
  <c r="O20" i="9"/>
  <c r="P14" i="9"/>
  <c r="N9" i="9"/>
  <c r="J9" i="9"/>
  <c r="O25" i="9"/>
  <c r="U14" i="9"/>
  <c r="T7" i="9"/>
  <c r="L7" i="9"/>
  <c r="N3" i="9"/>
  <c r="J3" i="9"/>
</calcChain>
</file>

<file path=xl/sharedStrings.xml><?xml version="1.0" encoding="utf-8"?>
<sst xmlns="http://schemas.openxmlformats.org/spreadsheetml/2006/main" count="847" uniqueCount="43">
  <si>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</si>
  <si>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</si>
  <si>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</si>
  <si>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</si>
  <si>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</si>
  <si>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</si>
  <si>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</si>
  <si>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</si>
  <si>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</si>
  <si>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</si>
  <si>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</si>
  <si>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</si>
  <si>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</si>
  <si>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</si>
  <si>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</si>
  <si>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</si>
  <si>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</si>
  <si>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</si>
  <si>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</si>
  <si>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</si>
  <si>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1.5倍機D2</t>
  </si>
  <si>
    <t>1.5倍機B(hole_original)</t>
  </si>
  <si>
    <t>1.5倍機D2(no-slim)</t>
  </si>
  <si>
    <t>左右バッテリーカバー</t>
  </si>
  <si>
    <t>脚3本</t>
  </si>
  <si>
    <t>左右垂直尾翼</t>
  </si>
  <si>
    <t>フレーム</t>
  </si>
  <si>
    <t>tank %</t>
  </si>
  <si>
    <t>左右両翼</t>
  </si>
  <si>
    <t>その他</t>
  </si>
  <si>
    <t>従来機</t>
  </si>
  <si>
    <t>1.5倍機B</t>
  </si>
  <si>
    <t>反復回数</t>
  </si>
  <si>
    <t>950-1000荒れてる可能性</t>
  </si>
  <si>
    <t>700-950安定</t>
  </si>
  <si>
    <t>alpha</t>
  </si>
  <si>
    <t>Drag</t>
  </si>
  <si>
    <t>Lift</t>
  </si>
  <si>
    <t>L/D=CL/CD</t>
  </si>
  <si>
    <t>CD</t>
  </si>
  <si>
    <t>CL</t>
  </si>
  <si>
    <t>S</t>
  </si>
  <si>
    <t>1.5倍機B (hole_original)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</si>
</sst>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00_ "/>
    <numFmt numFmtId="178" formatCode="0.0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1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/>
    <xf numFmtId="17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Drag[N]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'alpha=4'!$C$35</c:f>
              <c:strCache>
                <c:ptCount val="1"/>
                <c:pt idx="0">
                  <c:v>機首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'alpha=4'!$C$36:$C$38</c:f>
              <c:numCache>
                <c:formatCode>0.000</c:formatCode>
                <c:ptCount val="3"/>
                <c:pt idx="0">
                  <c:v>7.6247619071428776</c:v>
                </c:pt>
                <c:pt idx="1">
                  <c:v>7.180430124115647</c:v>
                </c:pt>
                <c:pt idx="2">
                  <c:v>3.0396625524591552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A-B540-820D-198719BBAA50}"/>
            </c:ext>
          </c:extLst>
        </c:ser>
        <c:ser>
          <c:idx val="1"/>
          <c:order val="1"/>
          <c:tx>
            <c:strRef>
              <c:f>'alpha=4'!$D$35</c:f>
              <c:strCache>
                <c:ptCount val="1"/>
                <c:pt idx="0">
                  <c:v>左右両翼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'alpha=4'!$D$36:$D$38</c:f>
              <c:numCache>
                <c:formatCode>0.000</c:formatCode>
                <c:ptCount val="3"/>
                <c:pt idx="0">
                  <c:v>4.1581783823859482</c:v>
                </c:pt>
                <c:pt idx="1">
                  <c:v>4.311107267466717</c:v>
                </c:pt>
                <c:pt idx="2">
                  <c:v>4.4045085822413306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A-B540-820D-198719BBAA50}"/>
            </c:ext>
          </c:extLst>
        </c:ser>
        <c:ser>
          <c:idx val="2"/>
          <c:order val="2"/>
          <c:tx>
            <c:strRef>
              <c:f>'alpha=4'!$E$35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'alpha=4'!$E$36:$E$38</c:f>
              <c:numCache>
                <c:formatCode>0.000</c:formatCode>
                <c:ptCount val="3"/>
                <c:pt idx="0">
                  <c:v>6.2875684975506037</c:v>
                </c:pt>
                <c:pt idx="1">
                  <c:v>5.8866635242115937</c:v>
                </c:pt>
                <c:pt idx="2">
                  <c:v>6.3081323038094723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A-B540-820D-198719BBAA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olid"/>
              <a:round/>
            </a:ln>
          </c:spPr>
        </c:serLines>
        <c:axId val="2010590655"/>
        <c:axId val="2011027647"/>
      </c:barChart>
      <c:catAx>
        <c:axId val="20105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027647"/>
        <c:crosses val="autoZero"/>
        <c:auto val="1"/>
        <c:lblAlgn val="ctr"/>
        <c:lblOffset val="100"/>
        <c:noMultiLvlLbl val="0"/>
      </c:catAx>
      <c:valAx>
        <c:axId val="20110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59065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Lift[N]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'alpha=4'!$C$35</c:f>
              <c:strCache>
                <c:ptCount val="1"/>
                <c:pt idx="0">
                  <c:v>機首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'alpha=4'!$C$39:$C$41</c:f>
              <c:numCache>
                <c:formatCode>0.000</c:formatCode>
                <c:ptCount val="3"/>
                <c:pt idx="0">
                  <c:v>14.479515142368101</c:v>
                </c:pt>
                <c:pt idx="1">
                  <c:v>12.024866685453681</c:v>
                </c:pt>
                <c:pt idx="2">
                  <c:v>12.957975636352961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E-2A46-9825-F521DE8B4570}"/>
            </c:ext>
          </c:extLst>
        </c:ser>
        <c:ser>
          <c:idx val="1"/>
          <c:order val="1"/>
          <c:tx>
            <c:strRef>
              <c:f>'alpha=4'!$D$35</c:f>
              <c:strCache>
                <c:ptCount val="1"/>
                <c:pt idx="0">
                  <c:v>左右両翼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'alpha=4'!$D$39:$D$41</c:f>
              <c:numCache>
                <c:formatCode>0.000</c:formatCode>
                <c:ptCount val="3"/>
                <c:pt idx="0">
                  <c:v>44.969508200662929</c:v>
                </c:pt>
                <c:pt idx="1">
                  <c:v>68.488423115582293</c:v>
                </c:pt>
                <c:pt idx="2">
                  <c:v>66.445577299485635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E-2A46-9825-F521DE8B4570}"/>
            </c:ext>
          </c:extLst>
        </c:ser>
        <c:ser>
          <c:idx val="2"/>
          <c:order val="2"/>
          <c:tx>
            <c:strRef>
              <c:f>'alpha=4'!$E$35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'alpha=4'!$B$39:$B$41</c:f>
              <c:strCache>
                <c:ptCount val="3"/>
                <c:pt idx="0">
                  <c:v>従来機</c:v>
                </c:pt>
                <c:pt idx="1">
                  <c:v>1.5倍機B</c:v>
                </c:pt>
                <c:pt idx="2">
                  <c:v>1.5倍機D2</c:v>
                </c:pt>
              </c:strCache>
            </c:strRef>
          </c:cat>
          <c:val>
            <c:numRef>
              <c:f>'alpha=4'!$E$39:$E$41</c:f>
              <c:numCache>
                <c:formatCode>0.000</c:formatCode>
                <c:ptCount val="3"/>
                <c:pt idx="0">
                  <c:v>0.8344146640233463</c:v>
                </c:pt>
                <c:pt idx="1">
                  <c:v>1.32092954221398</c:v>
                </c:pt>
                <c:pt idx="2">
                  <c:v>1.1312825939636775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E-2A46-9825-F521DE8B45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olid"/>
              <a:round/>
            </a:ln>
          </c:spPr>
        </c:serLines>
        <c:axId val="2054774959"/>
        <c:axId val="2064949055"/>
      </c:barChart>
      <c:catAx>
        <c:axId val="20547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949055"/>
        <c:crosses val="autoZero"/>
        <c:auto val="1"/>
        <c:lblAlgn val="ctr"/>
        <c:lblOffset val="100"/>
        <c:noMultiLvlLbl val="0"/>
      </c:catAx>
      <c:valAx>
        <c:axId val="20649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47749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plot_1.0vs1.5D2vs1.5B!$N$3:$N$10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plot_1.0vs1.5D2vs1.5B!$O$3:$O$10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0-DA41-BC78-6C91E9FBDC9C}"/>
            </c:ext>
          </c:extLst>
        </c:ser>
        <c:ser>
          <c:idx val="1"/>
          <c:order val="1"/>
          <c:tx>
            <c:v>1.5倍機B(hole_original)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plot_1.0vs1.5D2vs1.5B!$T$3:$T$10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plot_1.0vs1.5D2vs1.5B!$U$3:$U$10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0-DA41-BC78-6C91E9FBDC9C}"/>
            </c:ext>
          </c:extLst>
        </c:ser>
        <c:ser>
          <c:idx val="2"/>
          <c:order val="2"/>
          <c:tx>
            <c:v>1.5倍機D2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plot_1.0vs1.5D2vs1.5B!$Q$3:$Q$10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plot_1.0vs1.5D2vs1.5B!$R$3:$R$10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0-DA41-BC78-6C91E9FBDC9C}"/>
            </c:ext>
          </c:extLst>
        </c:ser>
        <c:ser>
          <c:idx val="3"/>
          <c:order val="3"/>
          <c:tx>
            <c:strRef>
              <c:f>plot_1.0vs1.5D2vs1.5B!$M$1</c:f>
              <c:strCache>
                <c:ptCount val="1"/>
                <c:pt idx="0">
                  <c:v>1.5倍機D2(no-slim)</c:v>
                </c:pt>
              </c:strCache>
            </c:strRef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plot_1.0vs1.5D2vs1.5B!$W$3:$W$10</c:f>
              <c:numCache>
                <c:formatCode>General</c:formatCode>
                <c:ptCount val="8"/>
                <c:pt idx="0">
                  <c:v>4.3448154142551675E-2</c:v>
                </c:pt>
                <c:pt idx="1">
                  <c:v>5.057752848104858E-2</c:v>
                </c:pt>
                <c:pt idx="2">
                  <c:v>5.1772637050833424E-2</c:v>
                </c:pt>
                <c:pt idx="3">
                  <c:v>5.99606979424799E-2</c:v>
                </c:pt>
                <c:pt idx="4">
                  <c:v>6.9206913748436349E-2</c:v>
                </c:pt>
                <c:pt idx="5">
                  <c:v>8.3494670840143254E-2</c:v>
                </c:pt>
                <c:pt idx="6">
                  <c:v>9.9945169877301065E-2</c:v>
                </c:pt>
                <c:pt idx="7">
                  <c:v>0.1210525644482098</c:v>
                </c:pt>
              </c:numCache>
            </c:numRef>
          </c:xVal>
          <c:yVal>
            <c:numRef>
              <c:f>plot_1.0vs1.5D2vs1.5B!$X$3:$X$10</c:f>
              <c:numCache>
                <c:formatCode>General</c:formatCode>
                <c:ptCount val="8"/>
                <c:pt idx="0">
                  <c:v>5.2576245747522905E-2</c:v>
                </c:pt>
                <c:pt idx="1">
                  <c:v>0.1752587190404499</c:v>
                </c:pt>
                <c:pt idx="2">
                  <c:v>0.27766044884139901</c:v>
                </c:pt>
                <c:pt idx="3">
                  <c:v>0.39240428387416709</c:v>
                </c:pt>
                <c:pt idx="4">
                  <c:v>0.50272560155268031</c:v>
                </c:pt>
                <c:pt idx="5">
                  <c:v>0.61109921613118334</c:v>
                </c:pt>
                <c:pt idx="6">
                  <c:v>0.70805271838073514</c:v>
                </c:pt>
                <c:pt idx="7">
                  <c:v>0.79480667017278495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0-DA41-BC78-6C91E9FB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414950074677983"/>
          <c:y val="4.2420969846812276E-2"/>
          <c:w val="0.34017811824192218"/>
          <c:h val="0.258532502452733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plot_1.0vs1.5D2vs1.5B!$A$3:$A$10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plot_1.0vs1.5D2vs1.5B!$J$3:$J$10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1-AF4B-A2D2-10397EDEB911}"/>
            </c:ext>
          </c:extLst>
        </c:ser>
        <c:ser>
          <c:idx val="1"/>
          <c:order val="1"/>
          <c:tx>
            <c:v>1.5倍機B(hole_original)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plot_1.0vs1.5D2vs1.5B!$A$3:$A$10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plot_1.0vs1.5D2vs1.5B!$L$3:$L$10</c:f>
              <c:numCache>
                <c:formatCode>General</c:formatCode>
                <c:ptCount val="8"/>
                <c:pt idx="0">
                  <c:v>0.35435146987441213</c:v>
                </c:pt>
                <c:pt idx="1">
                  <c:v>2.9140028998160519</c:v>
                </c:pt>
                <c:pt idx="2">
                  <c:v>4.7090156075290821</c:v>
                </c:pt>
                <c:pt idx="3">
                  <c:v>6.0213206395718002</c:v>
                </c:pt>
                <c:pt idx="4">
                  <c:v>6.8147719266661095</c:v>
                </c:pt>
                <c:pt idx="5">
                  <c:v>7.0770021174190765</c:v>
                </c:pt>
                <c:pt idx="6">
                  <c:v>6.9262651426968151</c:v>
                </c:pt>
                <c:pt idx="7">
                  <c:v>6.6645338264218701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1-AF4B-A2D2-10397EDEB911}"/>
            </c:ext>
          </c:extLst>
        </c:ser>
        <c:ser>
          <c:idx val="2"/>
          <c:order val="2"/>
          <c:tx>
            <c:v>1.5倍機D2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6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3-BAC1-AF4B-A2D2-10397EDEB911}"/>
              </c:ext>
            </c:extLst>
          </c:dPt>
          <c:xVal>
            <c:numRef>
              <c:f>plot_1.0vs1.5D2vs1.5B!$A$3:$A$10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plot_1.0vs1.5D2vs1.5B!$K$3:$K$10</c:f>
              <c:numCache>
                <c:formatCode>0.000000</c:formatCode>
                <c:ptCount val="8"/>
                <c:pt idx="0" formatCode="General">
                  <c:v>0.84811240755255346</c:v>
                </c:pt>
                <c:pt idx="1">
                  <c:v>3.6570619963676005</c:v>
                </c:pt>
                <c:pt idx="2" formatCode="General">
                  <c:v>5.8560979176974959</c:v>
                </c:pt>
                <c:pt idx="3" formatCode="General">
                  <c:v>7.1207088700276335</c:v>
                </c:pt>
                <c:pt idx="4" formatCode="General">
                  <c:v>7.9354298692927658</c:v>
                </c:pt>
                <c:pt idx="5" formatCode="General">
                  <c:v>8.1347317047177938</c:v>
                </c:pt>
                <c:pt idx="6" formatCode="General">
                  <c:v>7.9452311005649925</c:v>
                </c:pt>
                <c:pt idx="7" formatCode="General">
                  <c:v>7.29875223517426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C1-AF4B-A2D2-10397EDEB911}"/>
            </c:ext>
          </c:extLst>
        </c:ser>
        <c:ser>
          <c:idx val="3"/>
          <c:order val="3"/>
          <c:tx>
            <c:strRef>
              <c:f>plot_1.0vs1.5D2vs1.5B!$M$1</c:f>
              <c:strCache>
                <c:ptCount val="1"/>
                <c:pt idx="0">
                  <c:v>1.5倍機D2(no-slim)</c:v>
                </c:pt>
              </c:strCache>
            </c:strRef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plot_1.0vs1.5D2vs1.5B!$A$3:$A$10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plot_1.0vs1.5D2vs1.5B!$M$3:$M$10</c:f>
              <c:numCache>
                <c:formatCode>General</c:formatCode>
                <c:ptCount val="8"/>
                <c:pt idx="0">
                  <c:v>1.2100915858248504</c:v>
                </c:pt>
                <c:pt idx="1">
                  <c:v>3.4651499253491482</c:v>
                </c:pt>
                <c:pt idx="2">
                  <c:v>5.3630733271085971</c:v>
                </c:pt>
                <c:pt idx="3">
                  <c:v>6.5443581769278136</c:v>
                </c:pt>
                <c:pt idx="4">
                  <c:v>7.2640950784203824</c:v>
                </c:pt>
                <c:pt idx="5">
                  <c:v>7.3190206031373926</c:v>
                </c:pt>
                <c:pt idx="6">
                  <c:v>7.0844115753666221</c:v>
                </c:pt>
                <c:pt idx="7">
                  <c:v>6.5657978729796254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1-AF4B-A2D2-10397EDE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0035300185294872"/>
          <c:h val="0.2624940206666335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Conventional model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plot_1.0vs1.5D2vs1.5B!$N$3:$N$10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plot_1.0vs1.5D2vs1.5B!$O$3:$O$10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F-EA4E-AFE6-F69BA3C3312C}"/>
            </c:ext>
          </c:extLst>
        </c:ser>
        <c:ser>
          <c:idx val="1"/>
          <c:order val="1"/>
          <c:tx>
            <c:v>1.5A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plot_1.0vs1.5D2vs1.5B!$T$3:$T$10</c:f>
              <c:numCache>
                <c:formatCode>General</c:formatCode>
                <c:ptCount val="8"/>
                <c:pt idx="0">
                  <c:v>4.0456167449267832E-2</c:v>
                </c:pt>
                <c:pt idx="1">
                  <c:v>4.2113532093289767E-2</c:v>
                </c:pt>
                <c:pt idx="2">
                  <c:v>4.8491901755711227E-2</c:v>
                </c:pt>
                <c:pt idx="3">
                  <c:v>5.6757844850736545E-2</c:v>
                </c:pt>
                <c:pt idx="4">
                  <c:v>6.645485154708726E-2</c:v>
                </c:pt>
                <c:pt idx="5">
                  <c:v>7.8497801401923167E-2</c:v>
                </c:pt>
                <c:pt idx="6">
                  <c:v>9.5421476067034286E-2</c:v>
                </c:pt>
                <c:pt idx="7">
                  <c:v>0.11395454424275345</c:v>
                </c:pt>
              </c:numCache>
            </c:numRef>
          </c:xVal>
          <c:yVal>
            <c:numRef>
              <c:f>plot_1.0vs1.5D2vs1.5B!$U$3:$U$10</c:f>
              <c:numCache>
                <c:formatCode>General</c:formatCode>
                <c:ptCount val="8"/>
                <c:pt idx="0">
                  <c:v>1.4335702401133403E-2</c:v>
                </c:pt>
                <c:pt idx="1">
                  <c:v>0.12271895464134275</c:v>
                </c:pt>
                <c:pt idx="2">
                  <c:v>0.2283491222064111</c:v>
                </c:pt>
                <c:pt idx="3">
                  <c:v>0.341757182657354</c:v>
                </c:pt>
                <c:pt idx="4">
                  <c:v>0.45287465671385413</c:v>
                </c:pt>
                <c:pt idx="5">
                  <c:v>0.55552910673415246</c:v>
                </c:pt>
                <c:pt idx="6">
                  <c:v>0.66091444354777795</c:v>
                </c:pt>
                <c:pt idx="7">
                  <c:v>0.75945391478031798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F-EA4E-AFE6-F69BA3C3312C}"/>
            </c:ext>
          </c:extLst>
        </c:ser>
        <c:ser>
          <c:idx val="3"/>
          <c:order val="2"/>
          <c:tx>
            <c:v>1.5B</c:v>
          </c:tx>
          <c:spPr>
            <a:ln>
              <a:prstDash val="solid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xVal>
            <c:numRef>
              <c:f>plot_1.0vs1.5D2vs1.5B!$W$3:$W$10</c:f>
              <c:numCache>
                <c:formatCode>General</c:formatCode>
                <c:ptCount val="8"/>
                <c:pt idx="0">
                  <c:v>4.3448154142551675E-2</c:v>
                </c:pt>
                <c:pt idx="1">
                  <c:v>5.057752848104858E-2</c:v>
                </c:pt>
                <c:pt idx="2">
                  <c:v>5.1772637050833424E-2</c:v>
                </c:pt>
                <c:pt idx="3">
                  <c:v>5.99606979424799E-2</c:v>
                </c:pt>
                <c:pt idx="4">
                  <c:v>6.9206913748436349E-2</c:v>
                </c:pt>
                <c:pt idx="5">
                  <c:v>8.3494670840143254E-2</c:v>
                </c:pt>
                <c:pt idx="6">
                  <c:v>9.9945169877301065E-2</c:v>
                </c:pt>
                <c:pt idx="7">
                  <c:v>0.1210525644482098</c:v>
                </c:pt>
              </c:numCache>
            </c:numRef>
          </c:xVal>
          <c:yVal>
            <c:numRef>
              <c:f>plot_1.0vs1.5D2vs1.5B!$X$3:$X$10</c:f>
              <c:numCache>
                <c:formatCode>General</c:formatCode>
                <c:ptCount val="8"/>
                <c:pt idx="0">
                  <c:v>5.2576245747522905E-2</c:v>
                </c:pt>
                <c:pt idx="1">
                  <c:v>0.1752587190404499</c:v>
                </c:pt>
                <c:pt idx="2">
                  <c:v>0.27766044884139901</c:v>
                </c:pt>
                <c:pt idx="3">
                  <c:v>0.39240428387416709</c:v>
                </c:pt>
                <c:pt idx="4">
                  <c:v>0.50272560155268031</c:v>
                </c:pt>
                <c:pt idx="5">
                  <c:v>0.61109921613118334</c:v>
                </c:pt>
                <c:pt idx="6">
                  <c:v>0.70805271838073514</c:v>
                </c:pt>
                <c:pt idx="7">
                  <c:v>0.79480667017278495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4F-EA4E-AFE6-F69BA3C3312C}"/>
            </c:ext>
          </c:extLst>
        </c:ser>
        <c:ser>
          <c:idx val="2"/>
          <c:order val="3"/>
          <c:tx>
            <c:v>1.5C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plot_1.0vs1.5D2vs1.5B!$Q$3:$Q$10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plot_1.0vs1.5D2vs1.5B!$R$3:$R$10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4F-EA4E-AFE6-F69BA3C3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647863131579398"/>
          <c:y val="4.4926840660522258E-2"/>
          <c:w val="0.36177633033451811"/>
          <c:h val="0.210035698365094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plot_1.0vs1.5D2vs1.5B!$N$3:$N$10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plot_1.0vs1.5D2vs1.5B!$O$3:$O$10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8D4E-894E-CC8F2512FC6E}"/>
            </c:ext>
          </c:extLst>
        </c:ser>
        <c:ser>
          <c:idx val="2"/>
          <c:order val="1"/>
          <c:tx>
            <c:v>1.5倍機C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plot_1.0vs1.5D2vs1.5B!$Q$3:$Q$10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plot_1.0vs1.5D2vs1.5B!$R$3:$R$10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E-8D4E-894E-CC8F2512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647863131579398"/>
          <c:y val="4.4926840660522258E-2"/>
          <c:w val="0.22942420912018693"/>
          <c:h val="0.2872622076125341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066456681300586E-2"/>
          <c:y val="2.5357512741592265E-2"/>
          <c:w val="0.94864414157521304"/>
          <c:h val="0.91486828774657802"/>
        </c:manualLayout>
      </c:layout>
      <c:scatterChart>
        <c:scatterStyle val="lineMarker"/>
        <c:varyColors val="0"/>
        <c:ser>
          <c:idx val="9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plot_1.0vs1.5D2vs1.5B!$O$3:$O$10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xVal>
          <c:yVal>
            <c:numRef>
              <c:f>plot_1.0vs1.5D2vs1.5B!$N$3:$N$10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5-0642-91D3-1FE71695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plot_1.0vs1.5D2vs1.5B!$A$3:$A$10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plot_1.0vs1.5D2vs1.5B!$Q$3:$Q$10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3-BE4E-B2FD-6DFE49A1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42</xdr:row>
      <xdr:rowOff>0</xdr:rowOff>
    </xdr:from>
    <xdr:to>
      <xdr:col>5</xdr:col>
      <xdr:colOff>25400</xdr:colOff>
      <xdr:row>52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42</xdr:row>
      <xdr:rowOff>12700</xdr:rowOff>
    </xdr:from>
    <xdr:to>
      <xdr:col>10</xdr:col>
      <xdr:colOff>241300</xdr:colOff>
      <xdr:row>52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206022</xdr:rowOff>
    </xdr:from>
    <xdr:to>
      <xdr:col>6</xdr:col>
      <xdr:colOff>355600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610009</xdr:colOff>
      <xdr:row>10</xdr:row>
      <xdr:rowOff>221546</xdr:rowOff>
    </xdr:from>
    <xdr:to>
      <xdr:col>12</xdr:col>
      <xdr:colOff>279400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15300</xdr:rowOff>
    </xdr:from>
    <xdr:to>
      <xdr:col>16</xdr:col>
      <xdr:colOff>161275</xdr:colOff>
      <xdr:row>50</xdr:row>
      <xdr:rowOff>170998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C4EC598-333D-1C40-905E-0519AF8B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749759</xdr:colOff>
      <xdr:row>31</xdr:row>
      <xdr:rowOff>76506</xdr:rowOff>
    </xdr:from>
    <xdr:to>
      <xdr:col>8</xdr:col>
      <xdr:colOff>911033</xdr:colOff>
      <xdr:row>50</xdr:row>
      <xdr:rowOff>232204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AD5F175-D0E6-F44C-A5EC-2647BC7B5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285571</xdr:colOff>
      <xdr:row>0</xdr:row>
      <xdr:rowOff>187740</xdr:rowOff>
    </xdr:from>
    <xdr:to>
      <xdr:col>9</xdr:col>
      <xdr:colOff>491067</xdr:colOff>
      <xdr:row>28</xdr:row>
      <xdr:rowOff>33867</xdr:rowOff>
    </xdr:to>
    <xdr:graphicFrame macro="">
      <xdr:nvGraphicFramePr>
        <xdr:cNvPr id="2" name="グラフ 4">
          <a:extLst>
            <a:ext uri="{FF2B5EF4-FFF2-40B4-BE49-F238E27FC236}">
              <a16:creationId xmlns:a16="http://schemas.microsoft.com/office/drawing/2014/main" id="{76CC65C6-C70B-454B-9DBD-C835B6C29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152399</xdr:colOff>
      <xdr:row>0</xdr:row>
      <xdr:rowOff>191521</xdr:rowOff>
    </xdr:from>
    <xdr:to>
      <xdr:col>20</xdr:col>
      <xdr:colOff>658608</xdr:colOff>
      <xdr:row>28</xdr:row>
      <xdr:rowOff>50800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573A67C-2825-F648-A236-8CD6A8A5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A14" workbookViewId="0">
      <selection activeCell="A33" sqref="A33:XFD33"/>
    </sheetView>
  </sheetViews>
  <sheetFormatPr baseColWidth="10" defaultRowHeight="20"/>
  <cols>
    <col min="1" max="1" width="11.5703125" style="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2.314336920000001</v>
      </c>
      <c r="C8" s="1">
        <v>1.6341455600000001</v>
      </c>
      <c r="D8" s="1">
        <v>1.6337944</v>
      </c>
      <c r="E8" s="1">
        <v>0.75647709000000007</v>
      </c>
      <c r="F8" s="1">
        <v>0.73481753599999999</v>
      </c>
      <c r="G8" s="1">
        <v>0.1854798259999999</v>
      </c>
      <c r="H8" s="1">
        <v>0.18193759000000001</v>
      </c>
      <c r="I8" s="1">
        <v>0.35200410799999993</v>
      </c>
      <c r="J8" s="1">
        <v>0.22319923799999999</v>
      </c>
      <c r="K8" s="1">
        <v>0.22372136999999989</v>
      </c>
      <c r="L8" s="1">
        <v>1.6353469599999999</v>
      </c>
      <c r="M8" s="1">
        <v>1.47653514</v>
      </c>
      <c r="N8" s="1"/>
      <c r="O8" s="1"/>
      <c r="P8" s="1">
        <f>SUM(B8:O8)</f>
        <v>11.351795738</v>
      </c>
    </row>
    <row r="9" spans="1:18">
      <c r="A9" s="1" t="s">
        <v>17</v>
      </c>
      <c r="B9" s="1">
        <v>2.0735497399999989</v>
      </c>
      <c r="C9" s="1">
        <v>2.731207299999999</v>
      </c>
      <c r="D9" s="1">
        <v>2.6606088199999989</v>
      </c>
      <c r="E9" s="1">
        <v>1.03950382</v>
      </c>
      <c r="F9" s="1">
        <v>1.04960118</v>
      </c>
      <c r="G9" s="1">
        <v>-6.0888757799999998E-2</v>
      </c>
      <c r="H9" s="1">
        <v>-6.0512561799999982E-2</v>
      </c>
      <c r="I9" s="1">
        <v>-8.8235101400000002E-2</v>
      </c>
      <c r="J9" s="1">
        <v>0.125189466</v>
      </c>
      <c r="K9" s="1">
        <v>0.125215152</v>
      </c>
      <c r="L9" s="1">
        <v>-4.9058827999999999E-2</v>
      </c>
      <c r="M9" s="1">
        <v>8.1418584400000021E-2</v>
      </c>
      <c r="N9" s="1"/>
      <c r="O9" s="1"/>
      <c r="P9" s="1">
        <f>SUM(B9:O9)</f>
        <v>9.627598813399997</v>
      </c>
    </row>
    <row r="10" spans="1:18">
      <c r="A10" s="1" t="s">
        <v>18</v>
      </c>
      <c r="B10" s="1">
        <v>0.70698769799999994</v>
      </c>
      <c r="C10" s="1">
        <v>-0.198709996</v>
      </c>
      <c r="D10" s="1">
        <v>-0.19998723400000001</v>
      </c>
      <c r="E10" s="1">
        <v>-0.14002451799999999</v>
      </c>
      <c r="F10" s="1">
        <v>-0.137134916</v>
      </c>
      <c r="G10" s="1">
        <v>-1.01189052E-2</v>
      </c>
      <c r="H10" s="1">
        <v>-9.743261260000002E-3</v>
      </c>
      <c r="I10" s="1">
        <v>-7.25601414E-2</v>
      </c>
      <c r="J10" s="1">
        <v>-6.0190432000000009E-3</v>
      </c>
      <c r="K10" s="1">
        <v>-5.6573614000000006E-3</v>
      </c>
      <c r="L10" s="1">
        <v>-1.713158162E-6</v>
      </c>
      <c r="M10" s="1">
        <v>-4.9081604400000013E-2</v>
      </c>
      <c r="N10" s="1"/>
      <c r="O10" s="1"/>
      <c r="P10" s="1">
        <f>SUM(B10:O10)</f>
        <v>-0.12205099601816202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5.9875966299999996</v>
      </c>
      <c r="C14" s="4">
        <v>1.6793227049999999</v>
      </c>
      <c r="D14" s="4">
        <v>1.6736552</v>
      </c>
      <c r="E14" s="4">
        <v>0.48910814149999993</v>
      </c>
      <c r="F14" s="4">
        <v>0.48114981699999981</v>
      </c>
      <c r="G14" s="4">
        <v>0.31626689000000019</v>
      </c>
      <c r="H14" s="4">
        <v>0.31960988849999977</v>
      </c>
      <c r="I14" s="4">
        <v>0.5299313320000002</v>
      </c>
      <c r="J14" s="4">
        <v>0.28175515400000017</v>
      </c>
      <c r="K14" s="4">
        <v>0.28298614150000018</v>
      </c>
      <c r="L14" s="4">
        <v>0.91644965149999957</v>
      </c>
      <c r="M14" s="4">
        <v>1.434965939999999</v>
      </c>
      <c r="N14" s="4">
        <v>5.3090310750000008E-2</v>
      </c>
      <c r="O14" s="4">
        <v>5.2520814149999998E-2</v>
      </c>
      <c r="P14" s="4">
        <f>SUM(B14:O14)</f>
        <v>14.498408615899999</v>
      </c>
    </row>
    <row r="15" spans="1:18" s="4" customFormat="1">
      <c r="A15" s="4" t="s">
        <v>17</v>
      </c>
      <c r="B15" s="4">
        <v>3.908885540000004</v>
      </c>
      <c r="C15" s="4">
        <v>0.16338632387349999</v>
      </c>
      <c r="D15" s="4">
        <v>0.21833722238500011</v>
      </c>
      <c r="E15" s="4">
        <v>0.56729599500000005</v>
      </c>
      <c r="F15" s="4">
        <v>0.55548437700000031</v>
      </c>
      <c r="G15" s="4">
        <v>-8.5758317850000057E-2</v>
      </c>
      <c r="H15" s="4">
        <v>-8.6227992049999966E-2</v>
      </c>
      <c r="I15" s="4">
        <v>-6.9295212850000024E-2</v>
      </c>
      <c r="J15" s="4">
        <v>-0.14111442749999989</v>
      </c>
      <c r="K15" s="4">
        <v>-0.13621262449999991</v>
      </c>
      <c r="L15" s="4">
        <v>0.29941872900000011</v>
      </c>
      <c r="M15" s="4">
        <v>-5.8573460700000003E-2</v>
      </c>
      <c r="N15" s="4">
        <v>9.3111527650000111E-4</v>
      </c>
      <c r="O15" s="4">
        <v>9.751367990000001E-4</v>
      </c>
      <c r="P15" s="4">
        <f>SUM(B15:O15)</f>
        <v>5.1375324038840056</v>
      </c>
    </row>
    <row r="16" spans="1:18" s="4" customFormat="1">
      <c r="A16" s="4" t="s">
        <v>18</v>
      </c>
      <c r="B16" s="4">
        <v>1.044731590999999</v>
      </c>
      <c r="C16" s="4">
        <v>-1.4665494658285009E-2</v>
      </c>
      <c r="D16" s="4">
        <v>-2.025691734E-2</v>
      </c>
      <c r="E16" s="4">
        <v>-8.2811282300000025E-2</v>
      </c>
      <c r="F16" s="4">
        <v>-8.2304654050000037E-2</v>
      </c>
      <c r="G16" s="4">
        <v>-2.993593185E-2</v>
      </c>
      <c r="H16" s="4">
        <v>-3.044390064999998E-2</v>
      </c>
      <c r="I16" s="4">
        <v>-7.5177463900000005E-2</v>
      </c>
      <c r="J16" s="4">
        <v>5.7301691499999988E-2</v>
      </c>
      <c r="K16" s="4">
        <v>5.6294616749999998E-2</v>
      </c>
      <c r="L16" s="4">
        <v>2.220198539999999E-5</v>
      </c>
      <c r="M16" s="4">
        <v>5.1646947349999979E-2</v>
      </c>
      <c r="N16" s="4">
        <v>-1.8168527950000011E-4</v>
      </c>
      <c r="O16" s="4">
        <v>-1.8318713649999991E-4</v>
      </c>
      <c r="P16" s="4">
        <f>SUM(B16:O16)</f>
        <v>0.87403653142111393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6.0451793199999999</v>
      </c>
      <c r="C20" s="1">
        <v>1.4179138600000001</v>
      </c>
      <c r="D20" s="1">
        <v>1.41623352</v>
      </c>
      <c r="E20" s="1">
        <v>0.73355811599999998</v>
      </c>
      <c r="F20" s="1">
        <v>0.76593504599999984</v>
      </c>
      <c r="G20" s="1">
        <v>0.17357224199999999</v>
      </c>
      <c r="H20" s="1">
        <v>0.177868728</v>
      </c>
      <c r="I20" s="1">
        <v>0.29940333600000008</v>
      </c>
      <c r="J20" s="1">
        <v>0.22301109599999999</v>
      </c>
      <c r="K20" s="1">
        <v>0.21479901600000001</v>
      </c>
      <c r="L20" s="1">
        <v>0.88322604599999988</v>
      </c>
      <c r="M20" s="1">
        <v>1.17321718</v>
      </c>
      <c r="N20" s="1"/>
      <c r="O20" s="1"/>
      <c r="P20" s="1">
        <f>SUM(B20:O20)</f>
        <v>13.523917505999998</v>
      </c>
    </row>
    <row r="21" spans="1:16" s="4" customFormat="1">
      <c r="A21" s="1" t="s">
        <v>17</v>
      </c>
      <c r="B21" s="1">
        <v>7.005428059999999</v>
      </c>
      <c r="C21" s="1">
        <v>4.3740700000000006</v>
      </c>
      <c r="D21" s="1">
        <v>3.9207238600000012</v>
      </c>
      <c r="E21" s="1">
        <v>0.69908663999999987</v>
      </c>
      <c r="F21" s="1">
        <v>0.78325928199999995</v>
      </c>
      <c r="G21" s="1">
        <v>-5.6373465800000001E-2</v>
      </c>
      <c r="H21" s="1">
        <v>-5.8074882400000007E-2</v>
      </c>
      <c r="I21" s="1">
        <v>-7.8001684399999993E-2</v>
      </c>
      <c r="J21" s="1">
        <v>0.115236792</v>
      </c>
      <c r="K21" s="1">
        <v>0.114405696</v>
      </c>
      <c r="L21" s="1">
        <v>-0.33920077399999998</v>
      </c>
      <c r="M21" s="1">
        <v>-0.11538074199999999</v>
      </c>
      <c r="N21" s="1"/>
      <c r="O21" s="1"/>
      <c r="P21" s="1">
        <f>SUM(B21:O21)</f>
        <v>16.365178781400001</v>
      </c>
    </row>
    <row r="22" spans="1:16" s="4" customFormat="1">
      <c r="A22" s="1" t="s">
        <v>18</v>
      </c>
      <c r="B22" s="1">
        <v>1.6110654</v>
      </c>
      <c r="C22" s="1">
        <v>-0.19753095600000009</v>
      </c>
      <c r="D22" s="1">
        <v>-0.16342257399999999</v>
      </c>
      <c r="E22" s="1">
        <v>-0.13785566399999991</v>
      </c>
      <c r="F22" s="1">
        <v>-0.15527358399999999</v>
      </c>
      <c r="G22" s="1">
        <v>-9.504960079999996E-3</v>
      </c>
      <c r="H22" s="1">
        <v>-9.6992916399999997E-3</v>
      </c>
      <c r="I22" s="1">
        <v>-6.2480711399999979E-2</v>
      </c>
      <c r="J22" s="1">
        <v>-2.7398309200000002E-3</v>
      </c>
      <c r="K22" s="1">
        <v>-2.8226662800000012E-3</v>
      </c>
      <c r="L22" s="1">
        <v>-1.43579722E-5</v>
      </c>
      <c r="M22" s="1">
        <v>-2.2750196999999999E-3</v>
      </c>
      <c r="N22" s="1"/>
      <c r="O22" s="1"/>
      <c r="P22" s="1">
        <f>SUM(B22:O22)</f>
        <v>0.86744578400780004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6.4461706399999992</v>
      </c>
      <c r="D26" s="4">
        <f>COS(RADIANS($R$1))*(C2)+SIN(RADIANS($R$1))*(C3)</f>
        <v>1.43954742</v>
      </c>
      <c r="E26" s="4">
        <f>COS(RADIANS($R$1))*(D2)+SIN(RADIANS($R$1))*(D3)</f>
        <v>1.4434693199999999</v>
      </c>
      <c r="F26" s="4">
        <f>COS(RADIANS($R$1))*(E2+F2+N2+O2)+SIN(RADIANS($R$1))*(E3+F3+N3+O3)</f>
        <v>1.5136995937999997</v>
      </c>
      <c r="G26" s="4">
        <f>COS(RADIANS($R$1))*(I2+G2+H2)+SIN(RADIANS($R$1))*(I3+G3+H3)</f>
        <v>1.1618745620000002</v>
      </c>
      <c r="H26" s="4">
        <f>COS(RADIANS($R$1))*(J2+K2)+SIN(RADIANS($R$1))*(J3+K3)</f>
        <v>0.68901853699999993</v>
      </c>
      <c r="I26" s="4">
        <f>COS(RADIANS($R$1))*(L2+M2)+SIN(RADIANS($R$1))*(L3+M3)</f>
        <v>2.5968253299999997</v>
      </c>
      <c r="J26" s="4">
        <f t="shared" ref="J26:J33" si="0">+SUM(C26:I26)</f>
        <v>15.290605402799999</v>
      </c>
      <c r="L26" s="4">
        <f>(F26)/J26</f>
        <v>9.8995399719282062E-2</v>
      </c>
    </row>
    <row r="27" spans="1:16" s="4" customFormat="1">
      <c r="B27" s="4" t="s">
        <v>20</v>
      </c>
      <c r="C27" s="4">
        <f>COS(RADIANS($R$1))*(B8)+SIN(RADIANS($R$1))*(B9)</f>
        <v>2.314336920000001</v>
      </c>
      <c r="D27" s="4">
        <f>COS(RADIANS($R$1))*(C8)+SIN(RADIANS($R$1))*(C9)</f>
        <v>1.6341455600000001</v>
      </c>
      <c r="E27" s="4">
        <f>COS(RADIANS($R$1))*(D8)+SIN(RADIANS($R$1))*(D9)</f>
        <v>1.6337944</v>
      </c>
      <c r="F27" s="4">
        <f>COS(RADIANS($R$1))*(E8+F8+N8+O8)+SIN(RADIANS($R$1))*(E9+F9+N9+O9)</f>
        <v>1.4912946260000002</v>
      </c>
      <c r="G27" s="4">
        <f>COS(RADIANS($R$1))*(I8+G8+H8)+SIN(RADIANS($R$1))*(I9+G9+H9)</f>
        <v>0.71942152399999981</v>
      </c>
      <c r="H27" s="4">
        <f>COS(RADIANS($R$1))*(J8+K8)+SIN(RADIANS($R$1))*(J9+K9)</f>
        <v>0.44692060799999989</v>
      </c>
      <c r="I27" s="4">
        <f>COS(RADIANS($R$1))*(L8+M8)+SIN(RADIANS($R$1))*(L9+M9)</f>
        <v>3.1118820999999999</v>
      </c>
      <c r="J27" s="4">
        <f t="shared" si="0"/>
        <v>11.351795738</v>
      </c>
      <c r="L27" s="4">
        <f>(F27)/J27</f>
        <v>0.13137081219739616</v>
      </c>
    </row>
    <row r="28" spans="1:16" s="4" customFormat="1">
      <c r="B28" s="4" t="s">
        <v>21</v>
      </c>
      <c r="C28" s="4">
        <f>COS(RADIANS($R$1))*(B14)+SIN(RADIANS($R$1))*(B15)</f>
        <v>5.9875966299999996</v>
      </c>
      <c r="D28" s="4">
        <f>COS(RADIANS($R$1))*(C14)+SIN(RADIANS($R$1))*(C15)</f>
        <v>1.6793227049999999</v>
      </c>
      <c r="E28" s="4">
        <f>COS(RADIANS($R$1))*(D14)+SIN(RADIANS($R$1))*(D15)</f>
        <v>1.6736552</v>
      </c>
      <c r="F28" s="4">
        <f>COS(RADIANS($R$1))*(E14+F14+N14+O14)+SIN(RADIANS($R$1))*(E15+F15+N15+O15)</f>
        <v>1.0758690833999998</v>
      </c>
      <c r="G28" s="4">
        <f>COS(RADIANS($R$1))*(I14+G14+H14)+SIN(RADIANS($R$1))*(I15+G15+H15)</f>
        <v>1.1658081105000002</v>
      </c>
      <c r="H28" s="4">
        <f>COS(RADIANS($R$1))*(J14+K14)+SIN(RADIANS($R$1))*(J15+K15)</f>
        <v>0.56474129550000041</v>
      </c>
      <c r="I28" s="4">
        <f>COS(RADIANS($R$1))*(L14+M14)+SIN(RADIANS($R$1))*(L15+M15)</f>
        <v>2.3514155914999986</v>
      </c>
      <c r="J28" s="4">
        <f t="shared" si="0"/>
        <v>14.498408615899999</v>
      </c>
      <c r="L28" s="4">
        <f>(F28)/J28</f>
        <v>7.4206011977074798E-2</v>
      </c>
    </row>
    <row r="29" spans="1:16" s="4" customFormat="1">
      <c r="B29" s="1" t="s">
        <v>22</v>
      </c>
      <c r="C29" s="4">
        <f>COS(RADIANS($R$1))*(B20)+SIN(RADIANS($R$1))*(B21)</f>
        <v>6.0451793199999999</v>
      </c>
      <c r="D29" s="4">
        <f>COS(RADIANS($R$1))*(C20)+SIN(RADIANS($R$1))*(C21)</f>
        <v>1.4179138600000001</v>
      </c>
      <c r="E29" s="4">
        <f>COS(RADIANS($R$1))*(D20)+SIN(RADIANS($R$1))*(D21)</f>
        <v>1.41623352</v>
      </c>
      <c r="F29" s="4">
        <f>COS(RADIANS($R$1))*(E20+F20+N20+O20)+SIN(RADIANS($R$1))*(E21+F21+N21+O21)</f>
        <v>1.4994931619999998</v>
      </c>
      <c r="G29" s="4">
        <f>COS(RADIANS($R$1))*(I20+G20+H20)+SIN(RADIANS($R$1))*(I21+G21+H21)</f>
        <v>0.65084430600000009</v>
      </c>
      <c r="H29" s="4">
        <f>COS(RADIANS($R$1))*(J20+K20)+SIN(RADIANS($R$1))*(J21+K21)</f>
        <v>0.43781011199999997</v>
      </c>
      <c r="I29" s="4">
        <f>COS(RADIANS($R$1))*(L20+M20)+SIN(RADIANS($R$1))*(L21+M21)</f>
        <v>2.0564432259999998</v>
      </c>
      <c r="J29" s="4">
        <f t="shared" si="0"/>
        <v>13.523917506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5.7757043499999989</v>
      </c>
      <c r="D30" s="4">
        <f>-SIN(RADIANS($R$1))*(C2)+COS(RADIANS($R$1))*(C3)</f>
        <v>4.2303164899999999</v>
      </c>
      <c r="E30" s="4">
        <f>-SIN(RADIANS($R$1))*(D2)+COS(RADIANS($R$1))*(D3)</f>
        <v>4.2461857800000011</v>
      </c>
      <c r="F30" s="4">
        <f>-SIN(RADIANS($R$1))*(E2+F2+N2+O2)+COS(RADIANS($R$1))*(E3+F3+N3+O3)</f>
        <v>0.77598239054447582</v>
      </c>
      <c r="G30" s="4">
        <f>-SIN(RADIANS($R$1))*(I2+G2+H2)+COS(RADIANS($R$1))*(I3+G3+H3)</f>
        <v>-0.2809830841</v>
      </c>
      <c r="H30" s="4">
        <f>-SIN(RADIANS($R$1))*(J2+K2)+COS(RADIANS($R$1))*(J3+K3)</f>
        <v>-0.16338612379999995</v>
      </c>
      <c r="I30" s="4">
        <f>-SIN(RADIANS($R$1))*(L2+M2)+COS(RADIANS($R$1))*(L3+M3)</f>
        <v>0.25109003850399991</v>
      </c>
      <c r="J30" s="4">
        <f t="shared" si="0"/>
        <v>14.834909841148473</v>
      </c>
    </row>
    <row r="31" spans="1:16" s="4" customFormat="1">
      <c r="B31" s="4" t="s">
        <v>20</v>
      </c>
      <c r="C31" s="4">
        <f>-SIN(RADIANS($R$1))*(B8)+COS(RADIANS($R$1))*(B9)</f>
        <v>2.0735497399999989</v>
      </c>
      <c r="D31" s="4">
        <f>-SIN(RADIANS($R$1))*(C8)+COS(RADIANS($R$1))*(C9)</f>
        <v>2.731207299999999</v>
      </c>
      <c r="E31" s="4">
        <f>-SIN(RADIANS($R$1))*(D8)+COS(RADIANS($R$1))*(D9)</f>
        <v>2.6606088199999989</v>
      </c>
      <c r="F31" s="4">
        <f>-SIN(RADIANS($R$1))*(E8+F8+N8+O8)+COS(RADIANS($R$1))*(E9+F9+N9+O9)</f>
        <v>2.089105</v>
      </c>
      <c r="G31" s="4">
        <f>-SIN(RADIANS($R$1))*(I8+G8+H8)+COS(RADIANS($R$1))*(I9+G9+H9)</f>
        <v>-0.20963642099999996</v>
      </c>
      <c r="H31" s="4">
        <f>-SIN(RADIANS($R$1))*(J8+K8)+COS(RADIANS($R$1))*(J9+K9)</f>
        <v>0.25040461800000002</v>
      </c>
      <c r="I31" s="4">
        <f>-SIN(RADIANS($R$1))*(L8+M8)+COS(RADIANS($R$1))*(L9+M9)</f>
        <v>3.2359756400000023E-2</v>
      </c>
      <c r="J31" s="4">
        <f t="shared" si="0"/>
        <v>9.6275988133999952</v>
      </c>
    </row>
    <row r="32" spans="1:16" s="4" customFormat="1">
      <c r="B32" s="4" t="s">
        <v>21</v>
      </c>
      <c r="C32" s="4">
        <f>-SIN(RADIANS($R$1))*(B14)+COS(RADIANS($R$1))*(B15)</f>
        <v>3.908885540000004</v>
      </c>
      <c r="D32" s="4">
        <f>-SIN(RADIANS($R$1))*(C14)+COS(RADIANS($R$1))*(C15)</f>
        <v>0.16338632387349999</v>
      </c>
      <c r="E32" s="4">
        <f>-SIN(RADIANS($R$1))*(D14)+COS(RADIANS($R$1))*(D15)</f>
        <v>0.21833722238500011</v>
      </c>
      <c r="F32" s="4">
        <f>-SIN(RADIANS($R$1))*(E14+F14+N14+O14)+COS(RADIANS($R$1))*(E15+F15+N15+O15)</f>
        <v>1.1246866240755002</v>
      </c>
      <c r="G32" s="4">
        <f>-SIN(RADIANS($R$1))*(I14+G14+H14)+COS(RADIANS($R$1))*(I15+G15+H15)</f>
        <v>-0.24128152275000003</v>
      </c>
      <c r="H32" s="4">
        <f>-SIN(RADIANS($R$1))*(J14+K14)+COS(RADIANS($R$1))*(J15+K15)</f>
        <v>-0.2773270519999998</v>
      </c>
      <c r="I32" s="4">
        <f>-SIN(RADIANS($R$1))*(L14+M14)+COS(RADIANS($R$1))*(L15+M15)</f>
        <v>0.24084526830000011</v>
      </c>
      <c r="J32" s="4">
        <f t="shared" si="0"/>
        <v>5.1375324038840056</v>
      </c>
    </row>
    <row r="33" spans="2:10" s="4" customFormat="1">
      <c r="B33" s="1" t="s">
        <v>22</v>
      </c>
      <c r="C33" s="4">
        <f>-SIN(RADIANS($R$1))*(B20)+COS(RADIANS($R$1))*(B21)</f>
        <v>7.005428059999999</v>
      </c>
      <c r="D33" s="4">
        <f>-SIN(RADIANS($R$1))*(C20)+COS(RADIANS($R$1))*(C21)</f>
        <v>4.3740700000000006</v>
      </c>
      <c r="E33" s="4">
        <f>-SIN(RADIANS($R$1))*(D20)+COS(RADIANS($R$1))*(D21)</f>
        <v>3.9207238600000012</v>
      </c>
      <c r="F33" s="4">
        <f>-SIN(RADIANS($R$1))*(E20+F20+N20+O20)+COS(RADIANS($R$1))*(E21+F21+N21+O21)</f>
        <v>1.4823459219999999</v>
      </c>
      <c r="G33" s="4">
        <f>-SIN(RADIANS($R$1))*(I20+G20+H20)+COS(RADIANS($R$1))*(I21+G21+H21)</f>
        <v>-0.19245003259999999</v>
      </c>
      <c r="H33" s="4">
        <f>-SIN(RADIANS($R$1))*(J20+K20)+COS(RADIANS($R$1))*(J21+K21)</f>
        <v>0.22964248800000001</v>
      </c>
      <c r="I33" s="4">
        <f>-SIN(RADIANS($R$1))*(L20+M20)+COS(RADIANS($R$1))*(L21+M21)</f>
        <v>-0.45458151599999996</v>
      </c>
      <c r="J33" s="4">
        <f t="shared" si="0"/>
        <v>16.365178781399997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FF7B-2B90-9D40-B17A-8CCBA9CB5BF2}">
  <dimension ref="A1"/>
  <sheetViews>
    <sheetView zoomScale="75" workbookViewId="0">
      <selection activeCell="L31" sqref="L3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J33" sqref="J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2.8051412599999992</v>
      </c>
      <c r="C8" s="1">
        <v>1.0736980599999999</v>
      </c>
      <c r="D8" s="1">
        <v>1.08245386</v>
      </c>
      <c r="E8" s="1">
        <v>0.89090059999999938</v>
      </c>
      <c r="F8" s="1">
        <v>0.87897255400000018</v>
      </c>
      <c r="G8" s="1">
        <v>0.18165571799999999</v>
      </c>
      <c r="H8" s="1">
        <v>0.176646686</v>
      </c>
      <c r="I8" s="1">
        <v>0.34743036599999999</v>
      </c>
      <c r="J8" s="1">
        <v>0.19644826600000001</v>
      </c>
      <c r="K8" s="1">
        <v>0.19462464400000001</v>
      </c>
      <c r="L8" s="1">
        <v>1.70608304</v>
      </c>
      <c r="M8" s="1">
        <v>1.5623191400000001</v>
      </c>
      <c r="N8" s="1"/>
      <c r="O8" s="1"/>
      <c r="P8" s="1">
        <f>SUM(B8:O8)</f>
        <v>11.096374193999999</v>
      </c>
    </row>
    <row r="9" spans="1:18">
      <c r="A9" s="1" t="s">
        <v>17</v>
      </c>
      <c r="B9" s="1">
        <v>8.9208447200000016</v>
      </c>
      <c r="C9" s="1">
        <v>18.153526799999991</v>
      </c>
      <c r="D9" s="1">
        <v>18.099670199999998</v>
      </c>
      <c r="E9" s="1">
        <v>0.84209953199999998</v>
      </c>
      <c r="F9" s="1">
        <v>0.75648067800000007</v>
      </c>
      <c r="G9" s="1">
        <v>-5.6167580800000012E-2</v>
      </c>
      <c r="H9" s="1">
        <v>-5.5158231399999987E-2</v>
      </c>
      <c r="I9" s="1">
        <v>-8.0710467000000008E-2</v>
      </c>
      <c r="J9" s="1">
        <v>0.16692337199999999</v>
      </c>
      <c r="K9" s="1">
        <v>0.17079027199999999</v>
      </c>
      <c r="L9" s="1">
        <v>-3.6127776799999997E-2</v>
      </c>
      <c r="M9" s="1">
        <v>8.328844320000002E-2</v>
      </c>
      <c r="N9" s="1"/>
      <c r="O9" s="1"/>
      <c r="P9" s="1">
        <f>SUM(B9:O9)</f>
        <v>46.965459961199983</v>
      </c>
    </row>
    <row r="10" spans="1:18">
      <c r="A10" s="1" t="s">
        <v>18</v>
      </c>
      <c r="B10" s="1">
        <v>2.9680405599999999</v>
      </c>
      <c r="C10" s="1">
        <v>-1.53908274</v>
      </c>
      <c r="D10" s="1">
        <v>-1.509739479999999</v>
      </c>
      <c r="E10" s="1">
        <v>-0.137429098</v>
      </c>
      <c r="F10" s="1">
        <v>-0.13178769200000001</v>
      </c>
      <c r="G10" s="1">
        <v>-1.05572102E-2</v>
      </c>
      <c r="H10" s="1">
        <v>-1.01361078E-2</v>
      </c>
      <c r="I10" s="1">
        <v>-6.8998226600000018E-2</v>
      </c>
      <c r="J10" s="1">
        <v>-1.53553458E-2</v>
      </c>
      <c r="K10" s="1">
        <v>-1.5993811600000001E-2</v>
      </c>
      <c r="L10" s="1">
        <v>-2.3520923600000001E-6</v>
      </c>
      <c r="M10" s="1">
        <v>-5.1352103399999988E-2</v>
      </c>
      <c r="N10" s="1"/>
      <c r="O10" s="1"/>
      <c r="P10" s="1">
        <f>SUM(B10:O10)</f>
        <v>-0.52239360749235908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5.8869323200000014</v>
      </c>
      <c r="C14" s="4">
        <v>1.0813891</v>
      </c>
      <c r="D14" s="4">
        <v>1.0827367800000001</v>
      </c>
      <c r="E14" s="4">
        <v>0.6267263460000001</v>
      </c>
      <c r="F14" s="4">
        <v>0.6129815500000001</v>
      </c>
      <c r="G14" s="4">
        <v>0.31152626599999989</v>
      </c>
      <c r="H14" s="4">
        <v>0.31432964600000002</v>
      </c>
      <c r="I14" s="4">
        <v>0.54295242599999982</v>
      </c>
      <c r="J14" s="4">
        <v>0.24276502599999991</v>
      </c>
      <c r="K14" s="4">
        <v>0.24510120599999999</v>
      </c>
      <c r="L14" s="4">
        <v>1.10479306</v>
      </c>
      <c r="M14" s="4">
        <v>1.39284104</v>
      </c>
      <c r="N14" s="4">
        <v>5.2230448199999988E-2</v>
      </c>
      <c r="O14" s="4">
        <v>5.1013051400000009E-2</v>
      </c>
      <c r="P14" s="4">
        <f>SUM(B14:O14)</f>
        <v>13.548318265600001</v>
      </c>
    </row>
    <row r="15" spans="1:18" s="4" customFormat="1">
      <c r="A15" s="4" t="s">
        <v>17</v>
      </c>
      <c r="B15" s="4">
        <v>8.7013083599999987</v>
      </c>
      <c r="C15" s="4">
        <v>17.1573882</v>
      </c>
      <c r="D15" s="4">
        <v>17.22509500000001</v>
      </c>
      <c r="E15" s="4">
        <v>0.50777056600000003</v>
      </c>
      <c r="F15" s="4">
        <v>0.48480260200000003</v>
      </c>
      <c r="G15" s="4">
        <v>-7.994568660000001E-2</v>
      </c>
      <c r="H15" s="4">
        <v>-7.9413262600000006E-2</v>
      </c>
      <c r="I15" s="4">
        <v>-6.7901726999999981E-2</v>
      </c>
      <c r="J15" s="4">
        <v>5.4886964199999992E-2</v>
      </c>
      <c r="K15" s="4">
        <v>5.7997318199999981E-2</v>
      </c>
      <c r="L15" s="4">
        <v>0.49837120200000001</v>
      </c>
      <c r="M15" s="4">
        <v>1.688236244E-2</v>
      </c>
      <c r="N15" s="4">
        <v>9.3283802600000007E-4</v>
      </c>
      <c r="O15" s="4">
        <v>9.420667499999998E-4</v>
      </c>
      <c r="P15" s="4">
        <f>SUM(B15:O15)</f>
        <v>44.479116803416019</v>
      </c>
    </row>
    <row r="16" spans="1:18" s="4" customFormat="1">
      <c r="A16" s="4" t="s">
        <v>18</v>
      </c>
      <c r="B16" s="4">
        <v>2.48841914</v>
      </c>
      <c r="C16" s="4">
        <v>-0.84631887400000039</v>
      </c>
      <c r="D16" s="4">
        <v>-0.85974231400000012</v>
      </c>
      <c r="E16" s="4">
        <v>-8.2196930799999984E-2</v>
      </c>
      <c r="F16" s="4">
        <v>-7.76558314E-2</v>
      </c>
      <c r="G16" s="4">
        <v>-2.9768352200000001E-2</v>
      </c>
      <c r="H16" s="4">
        <v>-3.0284878599999999E-2</v>
      </c>
      <c r="I16" s="4">
        <v>-7.7061248200000015E-2</v>
      </c>
      <c r="J16" s="4">
        <v>6.4744531199999983E-2</v>
      </c>
      <c r="K16" s="4">
        <v>6.340912659999999E-2</v>
      </c>
      <c r="L16" s="4">
        <v>3.1733597000000002E-5</v>
      </c>
      <c r="M16" s="4">
        <v>3.6450456999999999E-2</v>
      </c>
      <c r="N16" s="4">
        <v>-1.7847756E-4</v>
      </c>
      <c r="O16" s="4">
        <v>-1.77507308E-4</v>
      </c>
      <c r="P16" s="4">
        <f>SUM(B16:O16)</f>
        <v>0.64967057432899944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7.4787318799999989</v>
      </c>
      <c r="C20" s="1">
        <v>0.76481257599999997</v>
      </c>
      <c r="D20" s="1">
        <v>0.79795947599999972</v>
      </c>
      <c r="E20" s="1">
        <v>0.88206980400000023</v>
      </c>
      <c r="F20" s="1">
        <v>0.90145869799999956</v>
      </c>
      <c r="G20" s="1">
        <v>0.174600428</v>
      </c>
      <c r="H20" s="1">
        <v>0.17712207599999999</v>
      </c>
      <c r="I20" s="1">
        <v>0.29552928799999989</v>
      </c>
      <c r="J20" s="1">
        <v>0.20323258799999999</v>
      </c>
      <c r="K20" s="1">
        <v>0.19768102400000001</v>
      </c>
      <c r="L20" s="1">
        <v>0.77520178599999989</v>
      </c>
      <c r="M20" s="1">
        <v>1.18121896</v>
      </c>
      <c r="N20" s="1"/>
      <c r="O20" s="1"/>
      <c r="P20" s="1">
        <f>SUM(B20:O20)</f>
        <v>13.829618583999997</v>
      </c>
    </row>
    <row r="21" spans="1:16" s="4" customFormat="1">
      <c r="A21" s="1" t="s">
        <v>17</v>
      </c>
      <c r="B21" s="1">
        <v>15.266854</v>
      </c>
      <c r="C21" s="1">
        <v>19.651910600000001</v>
      </c>
      <c r="D21" s="1">
        <v>19.1607454</v>
      </c>
      <c r="E21" s="1">
        <v>0.54356611799999999</v>
      </c>
      <c r="F21" s="1">
        <v>0.61297587799999997</v>
      </c>
      <c r="G21" s="1">
        <v>-5.3328358200000002E-2</v>
      </c>
      <c r="H21" s="1">
        <v>-5.4280295200000009E-2</v>
      </c>
      <c r="I21" s="1">
        <v>-6.1393204E-2</v>
      </c>
      <c r="J21" s="1">
        <v>0.140726874</v>
      </c>
      <c r="K21" s="1">
        <v>0.139821058</v>
      </c>
      <c r="L21" s="1">
        <v>-0.23564266</v>
      </c>
      <c r="M21" s="1">
        <v>-4.3745269000000017E-2</v>
      </c>
      <c r="N21" s="1"/>
      <c r="O21" s="1"/>
      <c r="P21" s="1">
        <f>SUM(B21:O21)</f>
        <v>55.068210141600005</v>
      </c>
    </row>
    <row r="22" spans="1:16" s="4" customFormat="1">
      <c r="A22" s="1" t="s">
        <v>18</v>
      </c>
      <c r="B22" s="1">
        <v>4.8404875399999971</v>
      </c>
      <c r="C22" s="1">
        <v>-1.55173234</v>
      </c>
      <c r="D22" s="1">
        <v>-1.4993067200000001</v>
      </c>
      <c r="E22" s="1">
        <v>-0.13623091800000001</v>
      </c>
      <c r="F22" s="1">
        <v>-0.14739161000000001</v>
      </c>
      <c r="G22" s="1">
        <v>-1.02536802E-2</v>
      </c>
      <c r="H22" s="1">
        <v>-1.0357555399999999E-2</v>
      </c>
      <c r="I22" s="1">
        <v>-5.4745314600000011E-2</v>
      </c>
      <c r="J22" s="1">
        <v>-8.0526864800000014E-3</v>
      </c>
      <c r="K22" s="1">
        <v>-7.585719279999994E-3</v>
      </c>
      <c r="L22" s="1">
        <v>-1.17309422E-5</v>
      </c>
      <c r="M22" s="1">
        <v>-1.70632088E-2</v>
      </c>
      <c r="N22" s="1"/>
      <c r="O22" s="1"/>
      <c r="P22" s="1">
        <f>SUM(B22:O22)</f>
        <v>1.3977560562977969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6.6899279174971751</v>
      </c>
      <c r="D26" s="4">
        <f>COS(RADIANS($R$1))*(C2)+SIN(RADIANS($R$1))*(C3)</f>
        <v>1.6345394198107814</v>
      </c>
      <c r="E26" s="4">
        <f>COS(RADIANS($R$1))*(D2)+SIN(RADIANS($R$1))*(D3)</f>
        <v>1.6216740401290783</v>
      </c>
      <c r="F26" s="4">
        <f>COS(RADIANS($R$1))*(E2+F2+N2+O2)+SIN(RADIANS($R$1))*(E3+F3+N3+O3)</f>
        <v>1.6905373189401496</v>
      </c>
      <c r="G26" s="4">
        <f>COS(RADIANS($R$1))*(I2+G2+H2)+SIN(RADIANS($R$1))*(I3+G3+H3)</f>
        <v>1.1267108442023457</v>
      </c>
      <c r="H26" s="4">
        <f>COS(RADIANS($R$1))*(J2+K2)+SIN(RADIANS($R$1))*(J3+K3)</f>
        <v>0.61577555028552799</v>
      </c>
      <c r="I26" s="4">
        <f>COS(RADIANS($R$1))*(L2+M2)+SIN(RADIANS($R$1))*(L3+M3)</f>
        <v>2.6761291980252251</v>
      </c>
      <c r="J26" s="4">
        <f>SUM(C26:I26)</f>
        <v>16.055294288890284</v>
      </c>
      <c r="L26" s="4">
        <f>(F26)/J26</f>
        <v>0.10529469522772583</v>
      </c>
    </row>
    <row r="27" spans="1:16" s="4" customFormat="1">
      <c r="B27" s="4" t="s">
        <v>20</v>
      </c>
      <c r="C27" s="4">
        <f>COS(RADIANS($R$1))*(B8)+SIN(RADIANS($R$1))*(B9)</f>
        <v>3.114765434625951</v>
      </c>
      <c r="D27" s="4">
        <f>COS(RADIANS($R$1))*(C8)+SIN(RADIANS($R$1))*(C9)</f>
        <v>1.7065929408475613</v>
      </c>
      <c r="E27" s="4">
        <f>COS(RADIANS($R$1))*(D8)+SIN(RADIANS($R$1))*(D9)</f>
        <v>1.7134638388166674</v>
      </c>
      <c r="F27" s="4">
        <f>COS(RADIANS($R$1))*(E8+F8+N8+O8)+SIN(RADIANS($R$1))*(E9+F9+N9+O9)</f>
        <v>1.8245846398625332</v>
      </c>
      <c r="G27" s="4">
        <f>COS(RADIANS($R$1))*(I8+G8+H8)+SIN(RADIANS($R$1))*(I9+G9+H9)</f>
        <v>0.69860088717207636</v>
      </c>
      <c r="H27" s="4">
        <f>COS(RADIANS($R$1))*(J8+K8)+SIN(RADIANS($R$1))*(J9+K9)</f>
        <v>0.402620715154832</v>
      </c>
      <c r="I27" s="4">
        <f>COS(RADIANS($R$1))*(L8+M8)+SIN(RADIANS($R$1))*(L9+M9)</f>
        <v>3.2680570412227299</v>
      </c>
      <c r="J27" s="4">
        <f t="shared" ref="J27:J33" si="0">SUM(C27:I27)</f>
        <v>12.728685497702351</v>
      </c>
      <c r="L27" s="4">
        <f>(F27)/J27</f>
        <v>0.14334430999900877</v>
      </c>
    </row>
    <row r="28" spans="1:16" s="4" customFormat="1">
      <c r="B28" s="4" t="s">
        <v>21</v>
      </c>
      <c r="C28" s="4">
        <f>COS(RADIANS($R$1))*(B14)+SIN(RADIANS($R$1))*(B15)</f>
        <v>6.1870174423075097</v>
      </c>
      <c r="D28" s="4">
        <f>COS(RADIANS($R$1))*(C14)+SIN(RADIANS($R$1))*(C15)</f>
        <v>1.6795145598878647</v>
      </c>
      <c r="E28" s="4">
        <f>COS(RADIANS($R$1))*(D14)+SIN(RADIANS($R$1))*(D15)</f>
        <v>1.6832243521609591</v>
      </c>
      <c r="F28" s="4">
        <f>COS(RADIANS($R$1))*(E14+F14+N14+O14)+SIN(RADIANS($R$1))*(E15+F15+N15+O15)</f>
        <v>1.3768390431317874</v>
      </c>
      <c r="G28" s="4">
        <f>COS(RADIANS($R$1))*(I14+G14+H14)+SIN(RADIANS($R$1))*(I15+G15+H15)</f>
        <v>1.1601650483209847</v>
      </c>
      <c r="H28" s="4">
        <f>COS(RADIANS($R$1))*(J14+K14)+SIN(RADIANS($R$1))*(J15+K15)</f>
        <v>0.49150864171455294</v>
      </c>
      <c r="I28" s="4">
        <f>COS(RADIANS($R$1))*(L14+M14)+SIN(RADIANS($R$1))*(L15+M15)</f>
        <v>2.5140946988632207</v>
      </c>
      <c r="J28" s="4">
        <f t="shared" si="0"/>
        <v>15.09236378638688</v>
      </c>
      <c r="L28" s="4">
        <f>(F28)/J28</f>
        <v>9.1227528213551193E-2</v>
      </c>
    </row>
    <row r="29" spans="1:16" s="4" customFormat="1">
      <c r="B29" s="1" t="s">
        <v>22</v>
      </c>
      <c r="C29" s="4">
        <f>COS(RADIANS($R$1))*(B20)+SIN(RADIANS($R$1))*(B21)</f>
        <v>8.0069815594378397</v>
      </c>
      <c r="D29" s="4">
        <f>COS(RADIANS($R$1))*(C20)+SIN(RADIANS($R$1))*(C21)</f>
        <v>1.450188462025789</v>
      </c>
      <c r="E29" s="4">
        <f>COS(RADIANS($R$1))*(D20)+SIN(RADIANS($R$1))*(D21)</f>
        <v>1.4661737515521247</v>
      </c>
      <c r="F29" s="4">
        <f>COS(RADIANS($R$1))*(E20+F20+N20+O20)+SIN(RADIANS($R$1))*(E21+F21+N21+O21)</f>
        <v>1.8228047582016147</v>
      </c>
      <c r="G29" s="4">
        <f>COS(RADIANS($R$1))*(I20+G20+H20)+SIN(RADIANS($R$1))*(I21+G21+H21)</f>
        <v>0.64095942393142369</v>
      </c>
      <c r="H29" s="4">
        <f>COS(RADIANS($R$1))*(J20+K20)+SIN(RADIANS($R$1))*(J21+K21)</f>
        <v>0.4104603678876203</v>
      </c>
      <c r="I29" s="4">
        <f>COS(RADIANS($R$1))*(L20+M20)+SIN(RADIANS($R$1))*(L21+M21)</f>
        <v>1.9454784492354023</v>
      </c>
      <c r="J29" s="4">
        <f t="shared" si="0"/>
        <v>15.743046772271814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9.339337955045087</v>
      </c>
      <c r="D30" s="4">
        <f>-SIN(RADIANS($R$1))*(C2)+COS(RADIANS($R$1))*(C3)</f>
        <v>13.406179078980285</v>
      </c>
      <c r="E30" s="4">
        <f>-SIN(RADIANS($R$1))*(D2)+COS(RADIANS($R$1))*(D3)</f>
        <v>13.29248281356314</v>
      </c>
      <c r="F30" s="4">
        <f>-SIN(RADIANS($R$1))*(E2+F2+N2+O2)+COS(RADIANS($R$1))*(E3+F3+N3+O3)</f>
        <v>0.59748063016470332</v>
      </c>
      <c r="G30" s="4">
        <f>-SIN(RADIANS($R$1))*(I2+G2+H2)+COS(RADIANS($R$1))*(I3+G3+H3)</f>
        <v>-0.30228623900121049</v>
      </c>
      <c r="H30" s="4">
        <f>-SIN(RADIANS($R$1))*(J2+K2)+COS(RADIANS($R$1))*(J3+K3)</f>
        <v>0.15999217712478997</v>
      </c>
      <c r="I30" s="4">
        <f>-SIN(RADIANS($R$1))*(L2+M2)+COS(RADIANS($R$1))*(L3+M3)</f>
        <v>0.27856196630143049</v>
      </c>
      <c r="J30" s="4">
        <f t="shared" si="0"/>
        <v>36.771748382178224</v>
      </c>
    </row>
    <row r="31" spans="1:16" s="4" customFormat="1">
      <c r="B31" s="4" t="s">
        <v>20</v>
      </c>
      <c r="C31" s="4">
        <f>-SIN(RADIANS($R$1))*(B8)+COS(RADIANS($R$1))*(B9)</f>
        <v>8.8175123642763165</v>
      </c>
      <c r="D31" s="4">
        <f>-SIN(RADIANS($R$1))*(C8)+COS(RADIANS($R$1))*(C9)</f>
        <v>18.104996640060861</v>
      </c>
      <c r="E31" s="4">
        <f>-SIN(RADIANS($R$1))*(D8)+COS(RADIANS($R$1))*(D9)</f>
        <v>18.050867275033202</v>
      </c>
      <c r="F31" s="4">
        <f>-SIN(RADIANS($R$1))*(E8+F8+N8+O8)+COS(RADIANS($R$1))*(E9+F9+N9+O9)</f>
        <v>1.535838715826392</v>
      </c>
      <c r="G31" s="4">
        <f>-SIN(RADIANS($R$1))*(I8+G8+H8)+COS(RADIANS($R$1))*(I9+G9+H9)</f>
        <v>-0.21654901436681986</v>
      </c>
      <c r="H31" s="4">
        <f>-SIN(RADIANS($R$1))*(J8+K8)+COS(RADIANS($R$1))*(J9+K9)</f>
        <v>0.32385967023980999</v>
      </c>
      <c r="I31" s="4">
        <f>-SIN(RADIANS($R$1))*(L8+M8)+COS(RADIANS($R$1))*(L9+M9)</f>
        <v>-6.6933653707089258E-2</v>
      </c>
      <c r="J31" s="4">
        <f t="shared" si="0"/>
        <v>46.549591997362683</v>
      </c>
    </row>
    <row r="32" spans="1:16" s="4" customFormat="1">
      <c r="B32" s="4" t="s">
        <v>21</v>
      </c>
      <c r="C32" s="4">
        <f>-SIN(RADIANS($R$1))*(B14)+COS(RADIANS($R$1))*(B15)</f>
        <v>8.4905567829588851</v>
      </c>
      <c r="D32" s="4">
        <f>-SIN(RADIANS($R$1))*(C14)+COS(RADIANS($R$1))*(C15)</f>
        <v>17.109196447356101</v>
      </c>
      <c r="E32" s="4">
        <f>-SIN(RADIANS($R$1))*(D14)+COS(RADIANS($R$1))*(D15)</f>
        <v>17.176814968849218</v>
      </c>
      <c r="F32" s="4">
        <f>-SIN(RADIANS($R$1))*(E14+F14+N14+O14)+COS(RADIANS($R$1))*(E15+F15+N15+O15)</f>
        <v>0.9469739540767913</v>
      </c>
      <c r="G32" s="4">
        <f>-SIN(RADIANS($R$1))*(I14+G14+H14)+COS(RADIANS($R$1))*(I15+G15+H15)</f>
        <v>-0.26791305787432357</v>
      </c>
      <c r="H32" s="4">
        <f>-SIN(RADIANS($R$1))*(J14+K14)+COS(RADIANS($R$1))*(J15+K15)</f>
        <v>9.5789230390247573E-2</v>
      </c>
      <c r="I32" s="4">
        <f>-SIN(RADIANS($R$1))*(L14+M14)+COS(RADIANS($R$1))*(L15+M15)</f>
        <v>0.42777351285322457</v>
      </c>
      <c r="J32" s="4">
        <f t="shared" si="0"/>
        <v>43.979191838610134</v>
      </c>
    </row>
    <row r="33" spans="2:10" s="4" customFormat="1">
      <c r="B33" s="1" t="s">
        <v>22</v>
      </c>
      <c r="C33" s="4">
        <f>-SIN(RADIANS($R$1))*(B20)+COS(RADIANS($R$1))*(B21)</f>
        <v>14.996549866454842</v>
      </c>
      <c r="D33" s="4">
        <f>-SIN(RADIANS($R$1))*(C20)+COS(RADIANS($R$1))*(C21)</f>
        <v>19.613247613065191</v>
      </c>
      <c r="E33" s="4">
        <f>-SIN(RADIANS($R$1))*(D20)+COS(RADIANS($R$1))*(D21)</f>
        <v>19.121224807506941</v>
      </c>
      <c r="F33" s="4">
        <f>-SIN(RADIANS($R$1))*(E20+F20+N20+O20)+COS(RADIANS($R$1))*(E21+F21+N21+O21)</f>
        <v>1.0935932147903902</v>
      </c>
      <c r="G33" s="4">
        <f>-SIN(RADIANS($R$1))*(I20+G20+H20)+COS(RADIANS($R$1))*(I21+G21+H21)</f>
        <v>-0.19148766781534113</v>
      </c>
      <c r="H33" s="4">
        <f>-SIN(RADIANS($R$1))*(J20+K20)+COS(RADIANS($R$1))*(J21+K21)</f>
        <v>0.26638534649999529</v>
      </c>
      <c r="I33" s="4">
        <f>-SIN(RADIANS($R$1))*(L20+M20)+COS(RADIANS($R$1))*(L21+M21)</f>
        <v>-0.34749583279619389</v>
      </c>
      <c r="J33" s="4">
        <f t="shared" si="0"/>
        <v>54.552017347705828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abSelected="1" topLeftCell="A20" zoomScaleNormal="100" workbookViewId="0">
      <selection activeCell="C36" sqref="C36"/>
    </sheetView>
  </sheetViews>
  <sheetFormatPr baseColWidth="10" defaultRowHeight="20"/>
  <cols>
    <col min="2" max="2" width="12.140625" style="2" customWidth="1"/>
    <col min="3" max="4" width="11.42578125" style="2" bestFit="1" customWidth="1"/>
    <col min="5" max="5" width="11.140625" style="2" bestFit="1" customWidth="1"/>
    <col min="6" max="9" width="11" style="2" bestFit="1" customWidth="1"/>
    <col min="10" max="10" width="11.140625" style="2" bestFit="1" customWidth="1"/>
    <col min="11" max="11" width="10.85546875" style="2" bestFit="1" customWidth="1"/>
    <col min="12" max="12" width="13.85546875" style="2" bestFit="1" customWidth="1"/>
    <col min="13" max="13" width="11.28515625" style="2" bestFit="1" customWidth="1"/>
    <col min="14" max="14" width="18.28515625" style="2" bestFit="1" customWidth="1"/>
    <col min="15" max="15" width="18.140625" style="2" bestFit="1" customWidth="1"/>
    <col min="16" max="16" width="10.85546875" style="2" bestFit="1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4">
        <v>4</v>
      </c>
    </row>
    <row r="2" spans="1:18">
      <c r="A2" s="4" t="s">
        <v>16</v>
      </c>
      <c r="B2" s="4">
        <v>6.5961484525000058</v>
      </c>
      <c r="C2" s="4">
        <v>0.50180440049999997</v>
      </c>
      <c r="D2" s="4">
        <v>0.50933055024999974</v>
      </c>
      <c r="E2" s="4">
        <v>0.84365433550000024</v>
      </c>
      <c r="F2" s="4">
        <v>0.83648492350000025</v>
      </c>
      <c r="G2" s="4">
        <v>0.3013480702500001</v>
      </c>
      <c r="H2" s="4">
        <v>0.30325609499999989</v>
      </c>
      <c r="I2" s="4">
        <v>0.54063371250000036</v>
      </c>
      <c r="J2" s="4">
        <v>0.25176270399999989</v>
      </c>
      <c r="K2" s="4">
        <v>0.25697783774999999</v>
      </c>
      <c r="L2" s="4">
        <v>1.3007371249999999</v>
      </c>
      <c r="M2" s="4">
        <v>1.4729734225</v>
      </c>
      <c r="N2" s="4">
        <v>5.3217572000000053E-2</v>
      </c>
      <c r="O2" s="4">
        <v>5.3000674099999978E-2</v>
      </c>
      <c r="P2" s="4">
        <f>SUM(B2:O2)</f>
        <v>13.821329875350006</v>
      </c>
    </row>
    <row r="3" spans="1:18">
      <c r="A3" s="4" t="s">
        <v>17</v>
      </c>
      <c r="B3" s="4">
        <v>14.976120275</v>
      </c>
      <c r="C3" s="4">
        <v>22.61169497500001</v>
      </c>
      <c r="D3" s="4">
        <v>22.538329624999982</v>
      </c>
      <c r="E3" s="4">
        <v>0.2110758675000001</v>
      </c>
      <c r="F3" s="4">
        <v>0.24409976400000019</v>
      </c>
      <c r="G3" s="4">
        <v>-8.416998124999997E-2</v>
      </c>
      <c r="H3" s="4">
        <v>-8.4078916524999978E-2</v>
      </c>
      <c r="I3" s="4">
        <v>-7.5175003525000048E-2</v>
      </c>
      <c r="J3" s="4">
        <v>0.26396995849999988</v>
      </c>
      <c r="K3" s="4">
        <v>0.25067738275000001</v>
      </c>
      <c r="L3" s="4">
        <v>0.44545501699999968</v>
      </c>
      <c r="M3" s="4">
        <v>9.906938977500003E-2</v>
      </c>
      <c r="N3" s="4">
        <v>4.882596770999997E-5</v>
      </c>
      <c r="O3" s="4">
        <v>8.3744603880000008E-6</v>
      </c>
      <c r="P3" s="4">
        <f>SUM(B3:O3)</f>
        <v>61.397125553653083</v>
      </c>
    </row>
    <row r="4" spans="1:18">
      <c r="A4" s="4" t="s">
        <v>18</v>
      </c>
      <c r="B4" s="4">
        <v>4.6123092149999998</v>
      </c>
      <c r="C4" s="4">
        <v>-1.3657179325</v>
      </c>
      <c r="D4" s="4">
        <v>-1.3655065074999999</v>
      </c>
      <c r="E4" s="4">
        <v>-7.2446200750000092E-2</v>
      </c>
      <c r="F4" s="4">
        <v>-7.1194490775000008E-2</v>
      </c>
      <c r="G4" s="4">
        <v>-2.8995197125E-2</v>
      </c>
      <c r="H4" s="4">
        <v>-2.9333532024999991E-2</v>
      </c>
      <c r="I4" s="4">
        <v>-7.6520417625000045E-2</v>
      </c>
      <c r="J4" s="4">
        <v>7.9209426999999999E-2</v>
      </c>
      <c r="K4" s="4">
        <v>7.9535272549999952E-2</v>
      </c>
      <c r="L4" s="4">
        <v>1.0338788285000001E-5</v>
      </c>
      <c r="M4" s="4">
        <v>1.8404354849999999E-2</v>
      </c>
      <c r="N4" s="4">
        <v>-1.8180618149999999E-4</v>
      </c>
      <c r="O4" s="4">
        <v>-1.8044491824999981E-4</v>
      </c>
      <c r="P4" s="4">
        <f>SUM(B4:O4)</f>
        <v>1.7793920787885349</v>
      </c>
    </row>
    <row r="5" spans="1:18">
      <c r="A5" s="4" t="s">
        <v>19</v>
      </c>
      <c r="P5" s="4">
        <v>17117186</v>
      </c>
    </row>
    <row r="7" spans="1:18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</row>
    <row r="8" spans="1:18">
      <c r="A8" s="4" t="s">
        <v>16</v>
      </c>
      <c r="B8" s="4">
        <v>2.1283553999999998</v>
      </c>
      <c r="C8" s="4">
        <v>-0.13451040199999989</v>
      </c>
      <c r="D8" s="4">
        <v>-0.1067193456</v>
      </c>
      <c r="E8" s="4">
        <v>0.98614091600000009</v>
      </c>
      <c r="F8" s="4">
        <v>0.9820036459999999</v>
      </c>
      <c r="G8" s="4">
        <v>0.17778911999999999</v>
      </c>
      <c r="H8" s="4">
        <v>0.17452916199999999</v>
      </c>
      <c r="I8" s="4">
        <v>0.34158855799999999</v>
      </c>
      <c r="J8" s="4">
        <v>0.14863758799999999</v>
      </c>
      <c r="K8" s="4">
        <v>0.148347916</v>
      </c>
      <c r="L8" s="4">
        <v>1.6641936799999999</v>
      </c>
      <c r="M8" s="4">
        <v>1.5906211400000001</v>
      </c>
      <c r="N8" s="4"/>
      <c r="O8" s="4"/>
      <c r="P8" s="4">
        <f>SUM(B8:O8)</f>
        <v>8.1009773783999979</v>
      </c>
    </row>
    <row r="9" spans="1:18">
      <c r="A9" s="4" t="s">
        <v>17</v>
      </c>
      <c r="B9" s="4">
        <v>13.138446800000001</v>
      </c>
      <c r="C9" s="4">
        <v>33.391569800000013</v>
      </c>
      <c r="D9" s="4">
        <v>33.199392400000008</v>
      </c>
      <c r="E9" s="4">
        <v>0.5848182460000001</v>
      </c>
      <c r="F9" s="4">
        <v>0.56680339999999996</v>
      </c>
      <c r="G9" s="4">
        <v>-5.1201542399999987E-2</v>
      </c>
      <c r="H9" s="4">
        <v>-5.093534260000001E-2</v>
      </c>
      <c r="I9" s="4">
        <v>-7.3447549200000004E-2</v>
      </c>
      <c r="J9" s="4">
        <v>0.23194443200000001</v>
      </c>
      <c r="K9" s="4">
        <v>0.23430723600000011</v>
      </c>
      <c r="L9" s="4">
        <v>-2.0959799520000001E-3</v>
      </c>
      <c r="M9" s="4">
        <v>0.128367012</v>
      </c>
      <c r="N9" s="4"/>
      <c r="O9" s="4"/>
      <c r="P9" s="4">
        <f>SUM(B9:O9)</f>
        <v>81.297968911848031</v>
      </c>
    </row>
    <row r="10" spans="1:18">
      <c r="A10" s="4" t="s">
        <v>18</v>
      </c>
      <c r="B10" s="4">
        <v>4.286082819999999</v>
      </c>
      <c r="C10" s="4">
        <v>-2.9127641</v>
      </c>
      <c r="D10" s="4">
        <v>-2.888276359999999</v>
      </c>
      <c r="E10" s="4">
        <v>-0.131746164</v>
      </c>
      <c r="F10" s="4">
        <v>-0.129252594</v>
      </c>
      <c r="G10" s="4">
        <v>-1.10765742E-2</v>
      </c>
      <c r="H10" s="4">
        <v>-1.07332108E-2</v>
      </c>
      <c r="I10" s="4">
        <v>-6.5568351399999988E-2</v>
      </c>
      <c r="J10" s="4">
        <v>-2.9932298600000001E-2</v>
      </c>
      <c r="K10" s="4">
        <v>-3.0083810799999999E-2</v>
      </c>
      <c r="L10" s="4">
        <v>-5.5018130799999996E-6</v>
      </c>
      <c r="M10" s="4">
        <v>-6.1174113000000002E-2</v>
      </c>
      <c r="N10" s="4"/>
      <c r="O10" s="4"/>
      <c r="P10" s="4">
        <f>SUM(B10:O10)</f>
        <v>-1.9845302586130802</v>
      </c>
    </row>
    <row r="11" spans="1:18">
      <c r="A11" s="4" t="s">
        <v>19</v>
      </c>
      <c r="P11" s="4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6.324126660000001</v>
      </c>
      <c r="C14" s="4">
        <v>-0.24471370600000009</v>
      </c>
      <c r="D14" s="4">
        <v>-0.23219155599999999</v>
      </c>
      <c r="E14" s="4">
        <v>0.75553219999999965</v>
      </c>
      <c r="F14" s="4">
        <v>0.74669953599999983</v>
      </c>
      <c r="G14" s="4">
        <v>0.30860756599999989</v>
      </c>
      <c r="H14" s="4">
        <v>0.30662440200000007</v>
      </c>
      <c r="I14" s="4">
        <v>0.49664149000000002</v>
      </c>
      <c r="J14" s="4">
        <v>0.18486051000000001</v>
      </c>
      <c r="K14" s="4">
        <v>0.19056126200000001</v>
      </c>
      <c r="L14" s="4">
        <v>1.29492662</v>
      </c>
      <c r="M14" s="4">
        <v>1.39570214</v>
      </c>
      <c r="N14" s="4">
        <v>4.9714356799999991E-2</v>
      </c>
      <c r="O14" s="4">
        <v>5.0310437999999999E-2</v>
      </c>
      <c r="P14" s="4">
        <f>SUM(B14:O14)</f>
        <v>11.627401918799997</v>
      </c>
    </row>
    <row r="15" spans="1:18" s="4" customFormat="1">
      <c r="A15" s="4" t="s">
        <v>17</v>
      </c>
      <c r="B15" s="4">
        <v>12.496456200000001</v>
      </c>
      <c r="C15" s="4">
        <v>34.292256999999992</v>
      </c>
      <c r="D15" s="4">
        <v>34.33005940000001</v>
      </c>
      <c r="E15" s="4">
        <v>0.36208246599999988</v>
      </c>
      <c r="F15" s="4">
        <v>0.37769068799999989</v>
      </c>
      <c r="G15" s="4">
        <v>-7.3567814999999995E-2</v>
      </c>
      <c r="H15" s="4">
        <v>-7.3849377000000008E-2</v>
      </c>
      <c r="I15" s="4">
        <v>-6.1383093000000007E-2</v>
      </c>
      <c r="J15" s="4">
        <v>0.25865859800000002</v>
      </c>
      <c r="K15" s="4">
        <v>0.25971507399999988</v>
      </c>
      <c r="L15" s="4">
        <v>0.62187476199999991</v>
      </c>
      <c r="M15" s="4">
        <v>5.538057120000002E-2</v>
      </c>
      <c r="N15" s="4">
        <v>8.5524526400000038E-4</v>
      </c>
      <c r="O15" s="4">
        <v>8.8759434200000016E-4</v>
      </c>
      <c r="P15" s="4">
        <f>SUM(B15:O15)</f>
        <v>82.84711731380601</v>
      </c>
    </row>
    <row r="16" spans="1:18" s="4" customFormat="1">
      <c r="A16" s="4" t="s">
        <v>18</v>
      </c>
      <c r="B16" s="4">
        <v>3.4881729400000001</v>
      </c>
      <c r="C16" s="4">
        <v>-1.7568285400000001</v>
      </c>
      <c r="D16" s="4">
        <v>-1.775085940000001</v>
      </c>
      <c r="E16" s="4">
        <v>-7.524644879999999E-2</v>
      </c>
      <c r="F16" s="4">
        <v>-7.2380815000000001E-2</v>
      </c>
      <c r="G16" s="4">
        <v>-2.9877407800000009E-2</v>
      </c>
      <c r="H16" s="4">
        <v>-2.97605074E-2</v>
      </c>
      <c r="I16" s="4">
        <v>-7.1549829600000003E-2</v>
      </c>
      <c r="J16" s="4">
        <v>7.1546593399999997E-2</v>
      </c>
      <c r="K16" s="4">
        <v>7.0832029399999982E-2</v>
      </c>
      <c r="L16" s="4">
        <v>2.2842820199999999E-5</v>
      </c>
      <c r="M16" s="4">
        <v>2.9392167599999981E-2</v>
      </c>
      <c r="N16" s="4">
        <v>-1.67753056E-4</v>
      </c>
      <c r="O16" s="4">
        <v>-1.7283618000000001E-4</v>
      </c>
      <c r="P16" s="4">
        <f>SUM(B16:O16)</f>
        <v>-0.15110350461580105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6.2362377799999988</v>
      </c>
      <c r="C20" s="1">
        <v>-0.53421691199999988</v>
      </c>
      <c r="D20" s="1">
        <v>-0.4929711299999997</v>
      </c>
      <c r="E20" s="1">
        <v>0.95895542599999994</v>
      </c>
      <c r="F20" s="1">
        <v>0.96635996600000018</v>
      </c>
      <c r="G20" s="1">
        <v>0.173128486</v>
      </c>
      <c r="H20" s="1">
        <v>0.174116196</v>
      </c>
      <c r="I20" s="1">
        <v>0.27384264200000002</v>
      </c>
      <c r="J20" s="1">
        <v>0.18746909</v>
      </c>
      <c r="K20" s="1">
        <v>0.18402431599999991</v>
      </c>
      <c r="L20" s="1">
        <v>0.75752475800000019</v>
      </c>
      <c r="M20" s="1">
        <v>1.1625329799999999</v>
      </c>
      <c r="N20" s="1"/>
      <c r="O20" s="1"/>
      <c r="P20" s="1">
        <f>SUM(B20:O20)</f>
        <v>10.047003598</v>
      </c>
    </row>
    <row r="21" spans="1:16" s="4" customFormat="1">
      <c r="A21" s="1" t="s">
        <v>17</v>
      </c>
      <c r="B21" s="1">
        <v>16.736395999999999</v>
      </c>
      <c r="C21" s="1">
        <v>35.059927000000002</v>
      </c>
      <c r="D21" s="1">
        <v>34.736027800000002</v>
      </c>
      <c r="E21" s="1">
        <v>0.33123366199999987</v>
      </c>
      <c r="F21" s="1">
        <v>0.42952163399999999</v>
      </c>
      <c r="G21" s="1">
        <v>-4.9499483599999998E-2</v>
      </c>
      <c r="H21" s="1">
        <v>-4.9797125000000018E-2</v>
      </c>
      <c r="I21" s="1">
        <v>-6.4152848000000026E-2</v>
      </c>
      <c r="J21" s="1">
        <v>0.17397352799999999</v>
      </c>
      <c r="K21" s="1">
        <v>0.17629522</v>
      </c>
      <c r="L21" s="1">
        <v>-0.1888570219999999</v>
      </c>
      <c r="M21" s="1">
        <v>4.8687744800000002E-2</v>
      </c>
      <c r="N21" s="1"/>
      <c r="O21" s="1"/>
      <c r="P21" s="1">
        <f>SUM(B21:O21)</f>
        <v>87.339756110200014</v>
      </c>
    </row>
    <row r="22" spans="1:16" s="4" customFormat="1">
      <c r="A22" s="1" t="s">
        <v>18</v>
      </c>
      <c r="B22" s="1">
        <v>4.6903346800000012</v>
      </c>
      <c r="C22" s="1">
        <v>-2.918986499999999</v>
      </c>
      <c r="D22" s="1">
        <v>-2.9218317199999988</v>
      </c>
      <c r="E22" s="1">
        <v>-0.12632257999999999</v>
      </c>
      <c r="F22" s="1">
        <v>-0.13602638</v>
      </c>
      <c r="G22" s="1">
        <v>-1.0827310600000001E-2</v>
      </c>
      <c r="H22" s="1">
        <v>-1.0899035200000001E-2</v>
      </c>
      <c r="I22" s="1">
        <v>-5.4581159400000002E-2</v>
      </c>
      <c r="J22" s="1">
        <v>-1.536495879999999E-2</v>
      </c>
      <c r="K22" s="1">
        <v>-1.5945594399999999E-2</v>
      </c>
      <c r="L22" s="1">
        <v>-9.418311499999999E-6</v>
      </c>
      <c r="M22" s="1">
        <v>-3.550892440000001E-2</v>
      </c>
      <c r="N22" s="1"/>
      <c r="O22" s="1"/>
      <c r="P22" s="1">
        <f>SUM(B22:O22)</f>
        <v>-1.555968901111497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5">
        <f>COS(RADIANS($R$1))*(B2)+SIN(RADIANS($R$1))*(B3)</f>
        <v>7.6247619071428776</v>
      </c>
      <c r="D26" s="5">
        <f>COS(RADIANS($R$1))*(C2)+SIN(RADIANS($R$1))*(C3)</f>
        <v>2.077894137034741</v>
      </c>
      <c r="E26" s="5">
        <f>COS(RADIANS($R$1))*(D2)+SIN(RADIANS($R$1))*(D3)</f>
        <v>2.0802842453512076</v>
      </c>
      <c r="F26" s="5">
        <f>COS(RADIANS($R$1))*(E2+F2+N2+O2)+SIN(RADIANS($R$1))*(E3+F3+N3+O3)</f>
        <v>1.8137614650874474</v>
      </c>
      <c r="G26" s="5">
        <f>COS(RADIANS($R$1))*(I2+G2+H2)+SIN(RADIANS($R$1))*(I3+G3+H3)</f>
        <v>1.1254677428595297</v>
      </c>
      <c r="H26" s="5">
        <f>COS(RADIANS($R$1))*(J2+K2)+SIN(RADIANS($R$1))*(J3+K3)</f>
        <v>0.54340125910689674</v>
      </c>
      <c r="I26" s="5">
        <f>COS(RADIANS($R$1))*(L2+M2)+SIN(RADIANS($R$1))*(L3+M3)</f>
        <v>2.80493803049673</v>
      </c>
      <c r="J26" s="5">
        <f t="shared" ref="J26:J33" si="0">+SUM(C26:I26)</f>
        <v>18.070508787079429</v>
      </c>
      <c r="L26" s="4">
        <f>(F26)/J26</f>
        <v>0.10037135569665324</v>
      </c>
    </row>
    <row r="27" spans="1:16">
      <c r="B27" s="4" t="s">
        <v>20</v>
      </c>
      <c r="C27" s="5">
        <f>COS(RADIANS($R$1))*(B8)+SIN(RADIANS($R$1))*(B9)</f>
        <v>3.0396625524591552</v>
      </c>
      <c r="D27" s="5">
        <f>COS(RADIANS($R$1))*(C8)+SIN(RADIANS($R$1))*(C9)</f>
        <v>2.1950954206076312</v>
      </c>
      <c r="E27" s="5">
        <f>COS(RADIANS($R$1))*(D8)+SIN(RADIANS($R$1))*(D9)</f>
        <v>2.2094131616336998</v>
      </c>
      <c r="F27" s="5">
        <f>COS(RADIANS($R$1))*(E8+F8+N8+O8)+SIN(RADIANS($R$1))*(E9+F9+N9+O9)</f>
        <v>2.0436833258779332</v>
      </c>
      <c r="G27" s="5">
        <f>COS(RADIANS($R$1))*(I8+G8+H8)+SIN(RADIANS($R$1))*(I9+G9+H9)</f>
        <v>0.67996836683924633</v>
      </c>
      <c r="H27" s="5">
        <f>COS(RADIANS($R$1))*(J8+K8)+SIN(RADIANS($R$1))*(J9+K9)</f>
        <v>0.32878613447569188</v>
      </c>
      <c r="I27" s="5">
        <f>COS(RADIANS($R$1))*(L8+M8)+SIN(RADIANS($R$1))*(L9+M9)</f>
        <v>3.2556944766166005</v>
      </c>
      <c r="J27" s="5">
        <f t="shared" si="0"/>
        <v>13.752303438509957</v>
      </c>
      <c r="L27" s="4">
        <f>(F27)/J27</f>
        <v>0.14860661961218066</v>
      </c>
    </row>
    <row r="28" spans="1:16" s="4" customFormat="1">
      <c r="B28" s="4" t="s">
        <v>21</v>
      </c>
      <c r="C28" s="5">
        <f>COS(RADIANS($R$1))*(B14)+SIN(RADIANS($R$1))*(B15)</f>
        <v>7.180430124115647</v>
      </c>
      <c r="D28" s="5">
        <f>COS(RADIANS($R$1))*(C14)+SIN(RADIANS($R$1))*(C15)</f>
        <v>2.1479893293358447</v>
      </c>
      <c r="E28" s="5">
        <f>COS(RADIANS($R$1))*(D14)+SIN(RADIANS($R$1))*(D15)</f>
        <v>2.1631179381308718</v>
      </c>
      <c r="F28" s="5">
        <f>COS(RADIANS($R$1))*(E14+F14+N14+O14)+SIN(RADIANS($R$1))*(E15+F15+N15+O15)</f>
        <v>1.6500790553589282</v>
      </c>
      <c r="G28" s="5">
        <f>COS(RADIANS($R$1))*(I14+G14+H14)+SIN(RADIANS($R$1))*(I15+G15+H15)</f>
        <v>1.0945998185405079</v>
      </c>
      <c r="H28" s="5">
        <f>COS(RADIANS($R$1))*(J14+K14)+SIN(RADIANS($R$1))*(J15+K15)</f>
        <v>0.41066718287255416</v>
      </c>
      <c r="I28" s="5">
        <f>COS(RADIANS($R$1))*(L14+M14)+SIN(RADIANS($R$1))*(L15+M15)</f>
        <v>2.7313174674396032</v>
      </c>
      <c r="J28" s="5">
        <f t="shared" si="0"/>
        <v>17.378200915793958</v>
      </c>
      <c r="L28" s="4">
        <f>(F28)/J28</f>
        <v>9.4951086326736781E-2</v>
      </c>
    </row>
    <row r="29" spans="1:16" s="4" customFormat="1">
      <c r="B29" s="1" t="s">
        <v>22</v>
      </c>
      <c r="C29" s="5">
        <f>COS(RADIANS($R$1))*(B20)+SIN(RADIANS($R$1))*(B21)</f>
        <v>7.388518586345417</v>
      </c>
      <c r="D29" s="5">
        <f>COS(RADIANS($R$1))*(C20)+SIN(RADIANS($R$1))*(C21)</f>
        <v>1.9127412907944339</v>
      </c>
      <c r="E29" s="5">
        <f>COS(RADIANS($R$1))*(D20)+SIN(RADIANS($R$1))*(D21)</f>
        <v>1.9312925341019447</v>
      </c>
      <c r="F29" s="5">
        <f>COS(RADIANS($R$1))*(E20+F20+N20+O20)+SIN(RADIANS($R$1))*(E21+F21+N21+O21)</f>
        <v>1.9736930273022295</v>
      </c>
      <c r="G29" s="5">
        <f>COS(RADIANS($R$1))*(I20+G20+H20)+SIN(RADIANS($R$1))*(I21+G21+H21)</f>
        <v>0.60817272876666639</v>
      </c>
      <c r="H29" s="5">
        <f>COS(RADIANS($R$1))*(J20+K20)+SIN(RADIANS($R$1))*(J21+K21)</f>
        <v>0.39502197945742679</v>
      </c>
      <c r="I29" s="5">
        <f>COS(RADIANS($R$1))*(L20+M20)+SIN(RADIANS($R$1))*(L21+M21)</f>
        <v>1.9056028593472616</v>
      </c>
      <c r="J29" s="5">
        <f t="shared" si="0"/>
        <v>16.115043006115378</v>
      </c>
    </row>
    <row r="30" spans="1:16">
      <c r="A30" s="4" t="s">
        <v>17</v>
      </c>
      <c r="B30" s="4" t="s">
        <v>0</v>
      </c>
      <c r="C30" s="5">
        <f>-SIN(RADIANS($R$1))*(B2)+COS(RADIANS($R$1))*(B3)</f>
        <v>14.479515142368102</v>
      </c>
      <c r="D30" s="5">
        <f>-SIN(RADIANS($R$1))*(C2)+COS(RADIANS($R$1))*(C3)</f>
        <v>22.521609917012558</v>
      </c>
      <c r="E30" s="5">
        <f>-SIN(RADIANS($R$1))*(D2)+COS(RADIANS($R$1))*(D3)</f>
        <v>22.447898283650371</v>
      </c>
      <c r="F30" s="5">
        <f>-SIN(RADIANS($R$1))*(E2+F2+N2+O2)+COS(RADIANS($R$1))*(E3+F3+N3+O3)</f>
        <v>0.32951390722731416</v>
      </c>
      <c r="G30" s="5">
        <f>-SIN(RADIANS($R$1))*(I2+G2+H2)+COS(RADIANS($R$1))*(I3+G3+H3)</f>
        <v>-0.32271868886092137</v>
      </c>
      <c r="H30" s="5">
        <f>-SIN(RADIANS($R$1))*(J2+K2)+COS(RADIANS($R$1))*(J3+K3)</f>
        <v>0.47790573994964386</v>
      </c>
      <c r="I30" s="5">
        <f>-SIN(RADIANS($R$1))*(L2+M2)+COS(RADIANS($R$1))*(L3+M3)</f>
        <v>0.34971370570730964</v>
      </c>
      <c r="J30" s="5">
        <f t="shared" si="0"/>
        <v>60.283438007054372</v>
      </c>
    </row>
    <row r="31" spans="1:16">
      <c r="B31" s="4" t="s">
        <v>20</v>
      </c>
      <c r="C31" s="5">
        <f>-SIN(RADIANS($R$1))*(B8)+COS(RADIANS($R$1))*(B9)</f>
        <v>12.957975636352959</v>
      </c>
      <c r="D31" s="5">
        <f>-SIN(RADIANS($R$1))*(C8)+COS(RADIANS($R$1))*(C9)</f>
        <v>33.319612585547063</v>
      </c>
      <c r="E31" s="5">
        <f>-SIN(RADIANS($R$1))*(D8)+COS(RADIANS($R$1))*(D9)</f>
        <v>33.125964713938572</v>
      </c>
      <c r="F31" s="5">
        <f>-SIN(RADIANS($R$1))*(E8+F8+N8+O8)+COS(RADIANS($R$1))*(E9+F9+N9+O9)</f>
        <v>1.0115255290868497</v>
      </c>
      <c r="G31" s="5">
        <f>-SIN(RADIANS($R$1))*(I8+G8+H8)+COS(RADIANS($R$1))*(I9+G9+H9)</f>
        <v>-0.22356121360846054</v>
      </c>
      <c r="H31" s="5">
        <f>-SIN(RADIANS($R$1))*(J8+K8)+COS(RADIANS($R$1))*(J9+K9)</f>
        <v>0.44439924085831717</v>
      </c>
      <c r="I31" s="5">
        <f>-SIN(RADIANS($R$1))*(L8+M8)+COS(RADIANS($R$1))*(L9+M9)</f>
        <v>-0.10108096237302897</v>
      </c>
      <c r="J31" s="5">
        <f t="shared" si="0"/>
        <v>80.534835529802265</v>
      </c>
      <c r="O31" s="5"/>
    </row>
    <row r="32" spans="1:16">
      <c r="B32" s="4" t="s">
        <v>21</v>
      </c>
      <c r="C32" s="5">
        <f>-SIN(RADIANS($R$1))*(B14)+COS(RADIANS($R$1))*(B15)</f>
        <v>12.024866685453679</v>
      </c>
      <c r="D32" s="5">
        <f>-SIN(RADIANS($R$1))*(C14)+COS(RADIANS($R$1))*(C15)</f>
        <v>34.225793150678214</v>
      </c>
      <c r="E32" s="5">
        <f>-SIN(RADIANS($R$1))*(D14)+COS(RADIANS($R$1))*(D15)</f>
        <v>34.262629964904079</v>
      </c>
      <c r="F32" s="5">
        <f>-SIN(RADIANS($R$1))*(E14+F14+N14+O14)+COS(RADIANS($R$1))*(E15+F15+N15+O15)</f>
        <v>0.62794193229193562</v>
      </c>
      <c r="G32" s="5">
        <f>-SIN(RADIANS($R$1))*(I14+G14+H14)+COS(RADIANS($R$1))*(I15+G15+H15)</f>
        <v>-0.28585202967977241</v>
      </c>
      <c r="H32" s="5">
        <f>-SIN(RADIANS($R$1))*(J14+K14)+COS(RADIANS($R$1))*(J15+K15)</f>
        <v>0.49092284080688642</v>
      </c>
      <c r="I32" s="5">
        <f>-SIN(RADIANS($R$1))*(L14+M14)+COS(RADIANS($R$1))*(L15+M15)</f>
        <v>0.48791679879493033</v>
      </c>
      <c r="J32" s="5">
        <f t="shared" si="0"/>
        <v>81.834219343249941</v>
      </c>
      <c r="O32" s="5"/>
    </row>
    <row r="33" spans="1:15" s="4" customFormat="1">
      <c r="B33" s="1" t="s">
        <v>22</v>
      </c>
      <c r="C33" s="5">
        <f>-SIN(RADIANS($R$1))*(B20)+COS(RADIANS($R$1))*(B21)</f>
        <v>16.260609023549627</v>
      </c>
      <c r="D33" s="5">
        <f>-SIN(RADIANS($R$1))*(C20)+COS(RADIANS($R$1))*(C21)</f>
        <v>35.011787867929364</v>
      </c>
      <c r="E33" s="5">
        <f>-SIN(RADIANS($R$1))*(D20)+COS(RADIANS($R$1))*(D21)</f>
        <v>34.685800509792315</v>
      </c>
      <c r="F33" s="5">
        <f>-SIN(RADIANS($R$1))*(E20+F20+N20+O20)+COS(RADIANS($R$1))*(E21+F21+N21+O21)</f>
        <v>0.62459892174316312</v>
      </c>
      <c r="G33" s="5">
        <f>-SIN(RADIANS($R$1))*(I20+G20+H20)+COS(RADIANS($R$1))*(I21+G21+H21)</f>
        <v>-0.20637616354807847</v>
      </c>
      <c r="H33" s="5">
        <f>-SIN(RADIANS($R$1))*(J20+K20)+COS(RADIANS($R$1))*(J21+K21)</f>
        <v>0.323501440912563</v>
      </c>
      <c r="I33" s="5">
        <f>-SIN(RADIANS($R$1))*(L20+M20)+COS(RADIANS($R$1))*(L21+M21)</f>
        <v>-0.27376428907362554</v>
      </c>
      <c r="J33" s="5">
        <f t="shared" si="0"/>
        <v>86.426157311305332</v>
      </c>
    </row>
    <row r="34" spans="1:15">
      <c r="M34" s="5">
        <v>16.26060902354963</v>
      </c>
      <c r="O34" s="5"/>
    </row>
    <row r="35" spans="1:15">
      <c r="C35" s="4" t="s">
        <v>1</v>
      </c>
      <c r="D35" s="4" t="s">
        <v>28</v>
      </c>
      <c r="E35" s="4" t="s">
        <v>29</v>
      </c>
      <c r="I35" s="5"/>
      <c r="M35" s="5">
        <v>69.697588377721672</v>
      </c>
      <c r="N35" s="6" t="e">
        <f>M35+#REF!</f>
        <v>#REF!</v>
      </c>
    </row>
    <row r="36" spans="1:15">
      <c r="A36" s="4" t="s">
        <v>16</v>
      </c>
      <c r="B36" s="4" t="s">
        <v>30</v>
      </c>
      <c r="C36" s="5">
        <v>7.6247619071428776</v>
      </c>
      <c r="D36" s="5">
        <f>D26+E26</f>
        <v>4.1581783823859482</v>
      </c>
      <c r="E36" s="5">
        <f>SUM(F26:I26)</f>
        <v>6.2875684975506037</v>
      </c>
      <c r="G36" s="5">
        <f>COS(RADIANS($R$1))*(I2)+SIN(RADIANS($R$1))*(I3)</f>
        <v>0.53407281278889951</v>
      </c>
      <c r="I36" s="5"/>
      <c r="M36" s="5">
        <v>0.62459892174316312</v>
      </c>
    </row>
    <row r="37" spans="1:15">
      <c r="B37" s="4" t="s">
        <v>31</v>
      </c>
      <c r="C37" s="5">
        <v>7.180430124115647</v>
      </c>
      <c r="D37" s="5">
        <f>D28+E28</f>
        <v>4.311107267466717</v>
      </c>
      <c r="E37" s="5">
        <f>SUM(F28:I28)</f>
        <v>5.8866635242115937</v>
      </c>
      <c r="G37" s="5">
        <f>COS(RADIANS($R$1))*(I20)+SIN(RADIANS($R$1))*(I21)</f>
        <v>0.2687004986302482</v>
      </c>
      <c r="I37" s="5"/>
      <c r="M37" s="5">
        <v>-0.2063761635480785</v>
      </c>
    </row>
    <row r="38" spans="1:15">
      <c r="B38" s="4" t="s">
        <v>20</v>
      </c>
      <c r="C38" s="5">
        <v>3.0396625524591552</v>
      </c>
      <c r="D38" s="5">
        <v>4.4045085822413306</v>
      </c>
      <c r="E38" s="5">
        <f>SUM(F27:I27)</f>
        <v>6.3081323038094723</v>
      </c>
      <c r="G38" s="5"/>
      <c r="I38" s="5"/>
      <c r="M38" s="5">
        <v>0.323501440912563</v>
      </c>
    </row>
    <row r="39" spans="1:15">
      <c r="A39" s="4" t="s">
        <v>17</v>
      </c>
      <c r="B39" s="4" t="s">
        <v>30</v>
      </c>
      <c r="C39" s="5">
        <v>14.479515142368101</v>
      </c>
      <c r="D39" s="5">
        <f>D30+E30</f>
        <v>44.969508200662929</v>
      </c>
      <c r="E39" s="5">
        <f>SUM(F30:I30)</f>
        <v>0.8344146640233463</v>
      </c>
      <c r="G39" s="5"/>
      <c r="I39" s="5"/>
      <c r="M39" s="5">
        <v>-0.27376428907362549</v>
      </c>
    </row>
    <row r="40" spans="1:15">
      <c r="B40" s="4" t="s">
        <v>31</v>
      </c>
      <c r="C40" s="5">
        <v>12.024866685453681</v>
      </c>
      <c r="D40" s="5">
        <f>D32+E32</f>
        <v>68.488423115582293</v>
      </c>
      <c r="E40" s="5">
        <f>SUM(F32:I32)</f>
        <v>1.32092954221398</v>
      </c>
      <c r="I40" s="5"/>
      <c r="M40" s="5">
        <v>86.426157311305332</v>
      </c>
    </row>
    <row r="41" spans="1:15">
      <c r="B41" s="4" t="s">
        <v>20</v>
      </c>
      <c r="C41" s="5">
        <v>12.957975636352961</v>
      </c>
      <c r="D41" s="5">
        <f>D31+E31</f>
        <v>66.445577299485635</v>
      </c>
      <c r="E41" s="5">
        <f>SUM(F31:I31)</f>
        <v>1.1312825939636775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"/>
  <sheetViews>
    <sheetView topLeftCell="A11" workbookViewId="0">
      <selection activeCell="I29" sqref="I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1.68411388</v>
      </c>
      <c r="C8" s="1">
        <v>-1.96683728</v>
      </c>
      <c r="D8" s="1">
        <v>-1.9576037399999999</v>
      </c>
      <c r="E8" s="1">
        <v>1.07243892</v>
      </c>
      <c r="F8" s="1">
        <v>1.0700382399999999</v>
      </c>
      <c r="G8" s="1">
        <v>0.17600589799999999</v>
      </c>
      <c r="H8" s="1">
        <v>0.173029656</v>
      </c>
      <c r="I8" s="1">
        <v>0.32295894400000003</v>
      </c>
      <c r="J8" s="1">
        <v>9.0860389200000016E-2</v>
      </c>
      <c r="K8" s="1">
        <v>8.4907083600000016E-2</v>
      </c>
      <c r="L8" s="1">
        <v>1.60913828</v>
      </c>
      <c r="M8" s="1">
        <v>1.60493486</v>
      </c>
      <c r="N8" s="1"/>
      <c r="O8" s="1"/>
      <c r="P8" s="1">
        <f>SUM(B8:O8)</f>
        <v>3.9639851308000003</v>
      </c>
    </row>
    <row r="9" spans="1:18">
      <c r="A9" s="1" t="s">
        <v>17</v>
      </c>
      <c r="B9" s="1">
        <v>15.9325378</v>
      </c>
      <c r="C9" s="1">
        <v>48.340969399999992</v>
      </c>
      <c r="D9" s="1">
        <v>48.052579400000013</v>
      </c>
      <c r="E9" s="1">
        <v>0.39677083800000013</v>
      </c>
      <c r="F9" s="1">
        <v>0.40011934199999999</v>
      </c>
      <c r="G9" s="1">
        <v>-4.7081287599999987E-2</v>
      </c>
      <c r="H9" s="1">
        <v>-4.6680654399999993E-2</v>
      </c>
      <c r="I9" s="1">
        <v>-6.5953075600000022E-2</v>
      </c>
      <c r="J9" s="1">
        <v>0.32171415199999998</v>
      </c>
      <c r="K9" s="1">
        <v>0.32394371799999999</v>
      </c>
      <c r="L9" s="1">
        <v>5.6913646800000002E-2</v>
      </c>
      <c r="M9" s="1">
        <v>0.18517031</v>
      </c>
      <c r="N9" s="1"/>
      <c r="O9" s="1"/>
      <c r="P9" s="1">
        <f>SUM(B9:O9)</f>
        <v>113.85100358919999</v>
      </c>
    </row>
    <row r="10" spans="1:18">
      <c r="A10" s="1" t="s">
        <v>18</v>
      </c>
      <c r="B10" s="1">
        <v>5.0603981400000011</v>
      </c>
      <c r="C10" s="1">
        <v>-4.3166819200000006</v>
      </c>
      <c r="D10" s="1">
        <v>-4.2686630799999996</v>
      </c>
      <c r="E10" s="1">
        <v>-0.125634052</v>
      </c>
      <c r="F10" s="1">
        <v>-0.124976194</v>
      </c>
      <c r="G10" s="1">
        <v>-1.16979266E-2</v>
      </c>
      <c r="H10" s="1">
        <v>-1.1411266999999999E-2</v>
      </c>
      <c r="I10" s="1">
        <v>-6.1185446999999983E-2</v>
      </c>
      <c r="J10" s="1">
        <v>-4.8719151199999998E-2</v>
      </c>
      <c r="K10" s="1">
        <v>-4.9280533000000008E-2</v>
      </c>
      <c r="L10" s="1">
        <v>-5.3938926000000004E-6</v>
      </c>
      <c r="M10" s="1">
        <v>-7.3079062799999997E-2</v>
      </c>
      <c r="N10" s="1"/>
      <c r="O10" s="1"/>
      <c r="P10" s="1">
        <f>SUM(B10:O10)</f>
        <v>-4.0309358874925998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  <c r="R13" s="4" t="s">
        <v>32</v>
      </c>
    </row>
    <row r="14" spans="1:18" s="4" customFormat="1">
      <c r="A14" s="4" t="s">
        <v>16</v>
      </c>
      <c r="B14" s="4">
        <v>5.9969307400000016</v>
      </c>
      <c r="C14" s="4">
        <v>-2.3162017600000002</v>
      </c>
      <c r="D14" s="4">
        <v>-2.2886338199999998</v>
      </c>
      <c r="E14" s="4">
        <v>0.86762207800000002</v>
      </c>
      <c r="F14" s="4">
        <v>0.85278992199999992</v>
      </c>
      <c r="G14" s="4">
        <v>0.30017107199999998</v>
      </c>
      <c r="H14" s="4">
        <v>0.30257606199999998</v>
      </c>
      <c r="I14" s="4">
        <v>0.52405995000000005</v>
      </c>
      <c r="J14" s="4">
        <v>0.120251608</v>
      </c>
      <c r="K14" s="4">
        <v>0.125706556</v>
      </c>
      <c r="L14" s="4">
        <v>1.3840239599999999</v>
      </c>
      <c r="M14" s="4">
        <v>1.4592594000000001</v>
      </c>
      <c r="N14" s="4">
        <v>4.8499918999999989E-2</v>
      </c>
      <c r="O14" s="4">
        <v>4.9716335399999999E-2</v>
      </c>
      <c r="P14" s="4">
        <f>SUM(B14:O14)</f>
        <v>7.4267720224000033</v>
      </c>
      <c r="R14" s="4" t="s">
        <v>33</v>
      </c>
    </row>
    <row r="15" spans="1:18" s="4" customFormat="1">
      <c r="A15" s="4" t="s">
        <v>17</v>
      </c>
      <c r="B15" s="4">
        <v>19.205920800000001</v>
      </c>
      <c r="C15" s="4">
        <v>51.220666999999992</v>
      </c>
      <c r="D15" s="4">
        <v>51.515980400000011</v>
      </c>
      <c r="E15" s="4">
        <v>0.25639627599999998</v>
      </c>
      <c r="F15" s="4">
        <v>0.25146574999999988</v>
      </c>
      <c r="G15" s="4">
        <v>-6.7773700599999986E-2</v>
      </c>
      <c r="H15" s="4">
        <v>-6.7615944400000003E-2</v>
      </c>
      <c r="I15" s="4">
        <v>-5.2363882599999967E-2</v>
      </c>
      <c r="J15" s="4">
        <v>0.45223943400000011</v>
      </c>
      <c r="K15" s="4">
        <v>0.46622253399999991</v>
      </c>
      <c r="L15" s="4">
        <v>0.57388856799999999</v>
      </c>
      <c r="M15" s="4">
        <v>0.17494098</v>
      </c>
      <c r="N15" s="4">
        <v>9.2355405399999983E-4</v>
      </c>
      <c r="O15" s="4">
        <v>9.6465209399999971E-4</v>
      </c>
      <c r="P15" s="4">
        <f>SUM(B15:O15)</f>
        <v>123.931856420548</v>
      </c>
      <c r="R15" s="4" t="s">
        <v>34</v>
      </c>
    </row>
    <row r="16" spans="1:18" s="4" customFormat="1">
      <c r="A16" s="4" t="s">
        <v>18</v>
      </c>
      <c r="B16" s="4">
        <v>5.7258831600000004</v>
      </c>
      <c r="C16" s="4">
        <v>-2.68494908</v>
      </c>
      <c r="D16" s="4">
        <v>-2.7516938400000011</v>
      </c>
      <c r="E16" s="4">
        <v>-6.9801462400000014E-2</v>
      </c>
      <c r="F16" s="4">
        <v>-6.5465167800000015E-2</v>
      </c>
      <c r="G16" s="4">
        <v>-2.9335804800000011E-2</v>
      </c>
      <c r="H16" s="4">
        <v>-2.9748010999999991E-2</v>
      </c>
      <c r="I16" s="4">
        <v>-6.9581955200000017E-2</v>
      </c>
      <c r="J16" s="4">
        <v>7.7049334799999994E-2</v>
      </c>
      <c r="K16" s="4">
        <v>7.4836387399999982E-2</v>
      </c>
      <c r="L16" s="4">
        <v>1.59023482E-5</v>
      </c>
      <c r="M16" s="4">
        <v>9.0193447800000041E-3</v>
      </c>
      <c r="N16" s="4">
        <v>-1.6661397000000011E-4</v>
      </c>
      <c r="O16" s="4">
        <v>-1.74237838E-4</v>
      </c>
      <c r="P16" s="4">
        <f>SUM(B16:O16)</f>
        <v>0.18588795632019933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5.9104085400000006</v>
      </c>
      <c r="C20" s="1">
        <v>-2.56916156</v>
      </c>
      <c r="D20" s="1">
        <v>-2.48992206</v>
      </c>
      <c r="E20" s="1">
        <v>1.0532499</v>
      </c>
      <c r="F20" s="1">
        <v>1.0624700199999999</v>
      </c>
      <c r="G20" s="1">
        <v>0.17757403999999999</v>
      </c>
      <c r="H20" s="1">
        <v>0.17837452000000001</v>
      </c>
      <c r="I20" s="1">
        <v>0.27820834600000011</v>
      </c>
      <c r="J20" s="1">
        <v>0.14600566600000001</v>
      </c>
      <c r="K20" s="1">
        <v>0.14256157999999999</v>
      </c>
      <c r="L20" s="1">
        <v>0.70503629599999995</v>
      </c>
      <c r="M20" s="1">
        <v>1.1993455200000001</v>
      </c>
      <c r="N20" s="1"/>
      <c r="O20" s="1"/>
      <c r="P20" s="1">
        <f>SUM(B20:O20)</f>
        <v>5.7941508080000013</v>
      </c>
    </row>
    <row r="21" spans="1:16" s="4" customFormat="1">
      <c r="A21" s="1" t="s">
        <v>17</v>
      </c>
      <c r="B21" s="1">
        <v>22.550350399999999</v>
      </c>
      <c r="C21" s="1">
        <v>50.295426799999987</v>
      </c>
      <c r="D21" s="1">
        <v>49.894357400000011</v>
      </c>
      <c r="E21" s="1">
        <v>0.17814843599999999</v>
      </c>
      <c r="F21" s="1">
        <v>0.24949294</v>
      </c>
      <c r="G21" s="1">
        <v>-4.7525287199999981E-2</v>
      </c>
      <c r="H21" s="1">
        <v>-4.7275159799999987E-2</v>
      </c>
      <c r="I21" s="1">
        <v>-5.6283986600000002E-2</v>
      </c>
      <c r="J21" s="1">
        <v>0.22794553200000001</v>
      </c>
      <c r="K21" s="1">
        <v>0.23183404599999999</v>
      </c>
      <c r="L21" s="1">
        <v>-0.14454708399999999</v>
      </c>
      <c r="M21" s="1">
        <v>9.1828432400000021E-2</v>
      </c>
      <c r="N21" s="1"/>
      <c r="O21" s="1"/>
      <c r="P21" s="1">
        <f>SUM(B21:O21)</f>
        <v>123.42375246880003</v>
      </c>
    </row>
    <row r="22" spans="1:16" s="4" customFormat="1">
      <c r="A22" s="1" t="s">
        <v>18</v>
      </c>
      <c r="B22" s="1">
        <v>6.6391131199999993</v>
      </c>
      <c r="C22" s="1">
        <v>-4.312121040000001</v>
      </c>
      <c r="D22" s="1">
        <v>-4.3036206000000012</v>
      </c>
      <c r="E22" s="1">
        <v>-0.116252492</v>
      </c>
      <c r="F22" s="1">
        <v>-0.122499128</v>
      </c>
      <c r="G22" s="1">
        <v>-1.17938244E-2</v>
      </c>
      <c r="H22" s="1">
        <v>-1.1940001800000001E-2</v>
      </c>
      <c r="I22" s="1">
        <v>-5.1813986800000003E-2</v>
      </c>
      <c r="J22" s="1">
        <v>-2.7510701800000009E-2</v>
      </c>
      <c r="K22" s="1">
        <v>-2.8514520000000019E-2</v>
      </c>
      <c r="L22" s="1">
        <v>-1.7443311400000001E-6</v>
      </c>
      <c r="M22" s="1">
        <v>-4.5116547799999997E-2</v>
      </c>
      <c r="N22" s="1"/>
      <c r="O22" s="1"/>
      <c r="P22" s="1">
        <f>SUM(B22:O22)</f>
        <v>-2.3920714669311431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8.4854684914872767</v>
      </c>
      <c r="D26" s="4">
        <f>COS(RADIANS($R$1))*(C2)+SIN(RADIANS($R$1))*(C3)</f>
        <v>2.9155935560870931</v>
      </c>
      <c r="E26" s="4">
        <f>COS(RADIANS($R$1))*(D2)+SIN(RADIANS($R$1))*(D3)</f>
        <v>2.9187035239065655</v>
      </c>
      <c r="F26" s="4">
        <f>COS(RADIANS($R$1))*(E2+F2+N2+O2)+SIN(RADIANS($R$1))*(E3+F3+N3+O3)</f>
        <v>1.9561494059250943</v>
      </c>
      <c r="G26" s="4">
        <f>COS(RADIANS($R$1))*(I2+G2+H2)+SIN(RADIANS($R$1))*(I3+G3+H3)</f>
        <v>1.0892279150562176</v>
      </c>
      <c r="H26" s="4">
        <f>COS(RADIANS($R$1))*(J2+K2)+SIN(RADIANS($R$1))*(J3+K3)</f>
        <v>0.45645351753727026</v>
      </c>
      <c r="I26" s="4">
        <f>COS(RADIANS($R$1))*(L2+M2)+SIN(RADIANS($R$1))*(L3+M3)</f>
        <v>2.9820255842286874</v>
      </c>
      <c r="J26" s="4">
        <f t="shared" ref="J26:J33" si="0">+SUM(C26:I26)</f>
        <v>20.803621994228205</v>
      </c>
      <c r="L26" s="4">
        <f>(F26)/J26</f>
        <v>9.4029270790817673E-2</v>
      </c>
    </row>
    <row r="27" spans="1:16" s="4" customFormat="1">
      <c r="B27" s="4" t="s">
        <v>20</v>
      </c>
      <c r="C27" s="4">
        <f>COS(RADIANS($R$1))*(B8)+SIN(RADIANS($R$1))*(B9)</f>
        <v>3.3402918201414171</v>
      </c>
      <c r="D27" s="4">
        <f>COS(RADIANS($R$1))*(C8)+SIN(RADIANS($R$1))*(C9)</f>
        <v>3.0969445046640804</v>
      </c>
      <c r="E27" s="4">
        <f>COS(RADIANS($R$1))*(D8)+SIN(RADIANS($R$1))*(D9)</f>
        <v>3.0759824988440827</v>
      </c>
      <c r="F27" s="4">
        <f>COS(RADIANS($R$1))*(E8+F8+N8+O8)+SIN(RADIANS($R$1))*(E9+F9+N9+O9)</f>
        <v>2.2140381518549188</v>
      </c>
      <c r="G27" s="4">
        <f>COS(RADIANS($R$1))*(I8+G8+H8)+SIN(RADIANS($R$1))*(I9+G9+H9)</f>
        <v>0.65161847647751714</v>
      </c>
      <c r="H27" s="4">
        <f>COS(RADIANS($R$1))*(J8+K8)+SIN(RADIANS($R$1))*(J9+K9)</f>
        <v>0.24229422514091387</v>
      </c>
      <c r="I27" s="4">
        <f>COS(RADIANS($R$1))*(L8+M8)+SIN(RADIANS($R$1))*(L9+M9)</f>
        <v>3.2217707750311146</v>
      </c>
      <c r="J27" s="4">
        <f t="shared" si="0"/>
        <v>15.842940452154044</v>
      </c>
      <c r="L27" s="4">
        <f>(F27)/J27</f>
        <v>0.13974919356298487</v>
      </c>
    </row>
    <row r="28" spans="1:16" s="4" customFormat="1">
      <c r="B28" s="4" t="s">
        <v>21</v>
      </c>
      <c r="C28" s="4">
        <f>COS(RADIANS($R$1))*(B14)+SIN(RADIANS($R$1))*(B15)</f>
        <v>7.9716443128013257</v>
      </c>
      <c r="D28" s="4">
        <f>COS(RADIANS($R$1))*(C14)+SIN(RADIANS($R$1))*(C15)</f>
        <v>3.0505042446436788</v>
      </c>
      <c r="E28" s="4">
        <f>COS(RADIANS($R$1))*(D14)+SIN(RADIANS($R$1))*(D15)</f>
        <v>3.1087898204682256</v>
      </c>
      <c r="F28" s="4">
        <f>COS(RADIANS($R$1))*(E14+F14+N14+O14)+SIN(RADIANS($R$1))*(E15+F15+N15+O15)</f>
        <v>1.8619490269529424</v>
      </c>
      <c r="G28" s="4">
        <f>COS(RADIANS($R$1))*(I14+G14+H14)+SIN(RADIANS($R$1))*(I15+G15+H15)</f>
        <v>1.1010087291809683</v>
      </c>
      <c r="H28" s="4">
        <f>COS(RADIANS($R$1))*(J14+K14)+SIN(RADIANS($R$1))*(J15+K15)</f>
        <v>0.3406161975274053</v>
      </c>
      <c r="I28" s="4">
        <f>COS(RADIANS($R$1))*(L14+M14)+SIN(RADIANS($R$1))*(L15+M15)</f>
        <v>2.9059815581581239</v>
      </c>
      <c r="J28" s="4">
        <f t="shared" si="0"/>
        <v>20.34049388973267</v>
      </c>
      <c r="L28" s="4">
        <f>(F28)/J28</f>
        <v>9.1539027373017903E-2</v>
      </c>
    </row>
    <row r="29" spans="1:16" s="4" customFormat="1">
      <c r="B29" s="1" t="s">
        <v>22</v>
      </c>
      <c r="C29" s="4">
        <f>COS(RADIANS($R$1))*(B20)+SIN(RADIANS($R$1))*(B21)</f>
        <v>8.235184177060745</v>
      </c>
      <c r="D29" s="4">
        <f>COS(RADIANS($R$1))*(C20)+SIN(RADIANS($R$1))*(C21)</f>
        <v>2.7022162486362431</v>
      </c>
      <c r="E29" s="4">
        <f>COS(RADIANS($R$1))*(D20)+SIN(RADIANS($R$1))*(D21)</f>
        <v>2.7390984983185995</v>
      </c>
      <c r="F29" s="4">
        <f>COS(RADIANS($R$1))*(E20+F20+N20+O20)+SIN(RADIANS($R$1))*(E21+F21+N21+O21)</f>
        <v>2.1488304807697562</v>
      </c>
      <c r="G29" s="4">
        <f>COS(RADIANS($R$1))*(I20+G20+H20)+SIN(RADIANS($R$1))*(I21+G21+H21)</f>
        <v>0.6148903044481282</v>
      </c>
      <c r="H29" s="4">
        <f>COS(RADIANS($R$1))*(J20+K20)+SIN(RADIANS($R$1))*(J21+K21)</f>
        <v>0.33504649716331297</v>
      </c>
      <c r="I29" s="4">
        <f>COS(RADIANS($R$1))*(L20+M20)+SIN(RADIANS($R$1))*(L21+M21)</f>
        <v>1.8884388135159034</v>
      </c>
      <c r="J29" s="4">
        <f t="shared" si="0"/>
        <v>18.66370501991269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18.483787590892248</v>
      </c>
      <c r="D30" s="4">
        <f>-SIN(RADIANS($R$1))*(C2)+COS(RADIANS($R$1))*(C3)</f>
        <v>31.736858266334401</v>
      </c>
      <c r="E30" s="4">
        <f>-SIN(RADIANS($R$1))*(D2)+COS(RADIANS($R$1))*(D3)</f>
        <v>31.720056494312292</v>
      </c>
      <c r="F30" s="4">
        <f>-SIN(RADIANS($R$1))*(E2+F2+N2+O2)+COS(RADIANS($R$1))*(E3+F3+N3+O3)</f>
        <v>0.30903263038922058</v>
      </c>
      <c r="G30" s="4">
        <f>-SIN(RADIANS($R$1))*(I2+G2+H2)+COS(RADIANS($R$1))*(I3+G3+H3)</f>
        <v>-0.33781241325476241</v>
      </c>
      <c r="H30" s="4">
        <f>-SIN(RADIANS($R$1))*(J2+K2)+COS(RADIANS($R$1))*(J3+K3)</f>
        <v>0.69935304340500348</v>
      </c>
      <c r="I30" s="4">
        <f>-SIN(RADIANS($R$1))*(L2+M2)+COS(RADIANS($R$1))*(L3+M3)</f>
        <v>0.19125997301428216</v>
      </c>
      <c r="J30" s="4">
        <f t="shared" si="0"/>
        <v>82.802535585092684</v>
      </c>
    </row>
    <row r="31" spans="1:16" s="4" customFormat="1">
      <c r="B31" s="4" t="s">
        <v>20</v>
      </c>
      <c r="C31" s="4">
        <f>-SIN(RADIANS($R$1))*(B8)+COS(RADIANS($R$1))*(B9)</f>
        <v>15.669219855038534</v>
      </c>
      <c r="D31" s="4">
        <f>-SIN(RADIANS($R$1))*(C8)+COS(RADIANS($R$1))*(C9)</f>
        <v>48.281742990003622</v>
      </c>
      <c r="E31" s="4">
        <f>-SIN(RADIANS($R$1))*(D8)+COS(RADIANS($R$1))*(D9)</f>
        <v>47.993967652851666</v>
      </c>
      <c r="F31" s="4">
        <f>-SIN(RADIANS($R$1))*(E8+F8+N8+O8)+COS(RADIANS($R$1))*(E9+F9+N9+O9)</f>
        <v>0.5685748870931181</v>
      </c>
      <c r="G31" s="4">
        <f>-SIN(RADIANS($R$1))*(I8+G8+H8)+COS(RADIANS($R$1))*(I9+G9+H9)</f>
        <v>-0.22908263422258734</v>
      </c>
      <c r="H31" s="4">
        <f>-SIN(RADIANS($R$1))*(J8+K8)+COS(RADIANS($R$1))*(J9+K9)</f>
        <v>0.62374818480761907</v>
      </c>
      <c r="I31" s="4">
        <f>-SIN(RADIANS($R$1))*(L8+M8)+COS(RADIANS($R$1))*(L9+M9)</f>
        <v>-9.5204330599054449E-2</v>
      </c>
      <c r="J31" s="4">
        <f t="shared" si="0"/>
        <v>112.81296660497291</v>
      </c>
    </row>
    <row r="32" spans="1:16" s="4" customFormat="1">
      <c r="B32" s="4" t="s">
        <v>21</v>
      </c>
      <c r="C32" s="4">
        <f>-SIN(RADIANS($R$1))*(B14)+COS(RADIANS($R$1))*(B15)</f>
        <v>18.473858801734192</v>
      </c>
      <c r="D32" s="4">
        <f>-SIN(RADIANS($R$1))*(C14)+COS(RADIANS($R$1))*(C15)</f>
        <v>51.182183837457792</v>
      </c>
      <c r="E32" s="4">
        <f>-SIN(RADIANS($R$1))*(D14)+COS(RADIANS($R$1))*(D15)</f>
        <v>51.472997845349809</v>
      </c>
      <c r="F32" s="4">
        <f>-SIN(RADIANS($R$1))*(E14+F14+N14+O14)+COS(RADIANS($R$1))*(E15+F15+N15+O15)</f>
        <v>0.31685935035267893</v>
      </c>
      <c r="G32" s="4">
        <f>-SIN(RADIANS($R$1))*(I14+G14+H14)+COS(RADIANS($R$1))*(I15+G15+H15)</f>
        <v>-0.30450840702045712</v>
      </c>
      <c r="H32" s="4">
        <f>-SIN(RADIANS($R$1))*(J14+K14)+COS(RADIANS($R$1))*(J15+K15)</f>
        <v>0.8877209083279809</v>
      </c>
      <c r="I32" s="4">
        <f>-SIN(RADIANS($R$1))*(L14+M14)+COS(RADIANS($R$1))*(L15+M15)</f>
        <v>0.44752334112943704</v>
      </c>
      <c r="J32" s="4">
        <f t="shared" si="0"/>
        <v>122.47663567733142</v>
      </c>
    </row>
    <row r="33" spans="2:10" s="4" customFormat="1">
      <c r="B33" s="1" t="s">
        <v>22</v>
      </c>
      <c r="C33" s="4">
        <f>-SIN(RADIANS($R$1))*(B20)+COS(RADIANS($R$1))*(B21)</f>
        <v>21.809011299056483</v>
      </c>
      <c r="D33" s="4">
        <f>-SIN(RADIANS($R$1))*(C20)+COS(RADIANS($R$1))*(C21)</f>
        <v>50.288453699245359</v>
      </c>
      <c r="E33" s="4">
        <f>-SIN(RADIANS($R$1))*(D20)+COS(RADIANS($R$1))*(D21)</f>
        <v>49.881298616218075</v>
      </c>
      <c r="F33" s="4">
        <f>-SIN(RADIANS($R$1))*(E20+F20+N20+O20)+COS(RADIANS($R$1))*(E21+F21+N21+O21)</f>
        <v>0.20414575985505359</v>
      </c>
      <c r="G33" s="4">
        <f>-SIN(RADIANS($R$1))*(I20+G20+H20)+COS(RADIANS($R$1))*(I21+G21+H21)</f>
        <v>-0.21654422411926383</v>
      </c>
      <c r="H33" s="4">
        <f>-SIN(RADIANS($R$1))*(J20+K20)+COS(RADIANS($R$1))*(J21+K21)</f>
        <v>0.42709736659042596</v>
      </c>
      <c r="I33" s="4">
        <f>-SIN(RADIANS($R$1))*(L20+M20)+COS(RADIANS($R$1))*(L21+M21)</f>
        <v>-0.25149195801183483</v>
      </c>
      <c r="J33" s="4">
        <f t="shared" si="0"/>
        <v>122.1419705588343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topLeftCell="A10" workbookViewId="0">
      <selection activeCell="K36" sqref="K3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0.81353668600000006</v>
      </c>
      <c r="C8" s="1">
        <v>-4.5341988400000011</v>
      </c>
      <c r="D8" s="1">
        <v>-4.5113081399999979</v>
      </c>
      <c r="E8" s="1">
        <v>1.1277766199999999</v>
      </c>
      <c r="F8" s="1">
        <v>1.12734928</v>
      </c>
      <c r="G8" s="1">
        <v>0.17232232200000011</v>
      </c>
      <c r="H8" s="1">
        <v>0.17031495799999999</v>
      </c>
      <c r="I8" s="1">
        <v>0.33343375200000003</v>
      </c>
      <c r="J8" s="1">
        <v>1.0022288359999999E-2</v>
      </c>
      <c r="K8" s="1">
        <v>2.6636874434E-3</v>
      </c>
      <c r="L8" s="1">
        <v>1.52613954</v>
      </c>
      <c r="M8" s="1">
        <v>1.63948786</v>
      </c>
      <c r="N8" s="1"/>
      <c r="O8" s="1"/>
      <c r="P8" s="1">
        <f>SUM(B8:O8)</f>
        <v>-2.1224599861966</v>
      </c>
    </row>
    <row r="9" spans="1:18">
      <c r="A9" s="1" t="s">
        <v>17</v>
      </c>
      <c r="B9" s="1">
        <v>20.680187199999999</v>
      </c>
      <c r="C9" s="1">
        <v>63.370194599999998</v>
      </c>
      <c r="D9" s="1">
        <v>63.078010999999989</v>
      </c>
      <c r="E9" s="1">
        <v>0.239137936</v>
      </c>
      <c r="F9" s="1">
        <v>0.24235036600000001</v>
      </c>
      <c r="G9" s="1">
        <v>-4.2623804200000011E-2</v>
      </c>
      <c r="H9" s="1">
        <v>-4.2234519399999997E-2</v>
      </c>
      <c r="I9" s="1">
        <v>-6.0158006200000003E-2</v>
      </c>
      <c r="J9" s="1">
        <v>0.43715041999999998</v>
      </c>
      <c r="K9" s="1">
        <v>0.44762008000000009</v>
      </c>
      <c r="L9" s="1">
        <v>0.14251670000000011</v>
      </c>
      <c r="M9" s="1">
        <v>0.23354438399999999</v>
      </c>
      <c r="N9" s="1"/>
      <c r="O9" s="1"/>
      <c r="P9" s="1">
        <f>SUM(B9:O9)</f>
        <v>148.72569635619996</v>
      </c>
    </row>
    <row r="10" spans="1:18">
      <c r="A10" s="1" t="s">
        <v>18</v>
      </c>
      <c r="B10" s="1">
        <v>6.7383948000000009</v>
      </c>
      <c r="C10" s="1">
        <v>-5.701445259999999</v>
      </c>
      <c r="D10" s="1">
        <v>-5.6655764599999996</v>
      </c>
      <c r="E10" s="1">
        <v>-0.1161866</v>
      </c>
      <c r="F10" s="1">
        <v>-0.11976286999999999</v>
      </c>
      <c r="G10" s="1">
        <v>-1.21536762E-2</v>
      </c>
      <c r="H10" s="1">
        <v>-1.1995117600000001E-2</v>
      </c>
      <c r="I10" s="1">
        <v>-5.9746458000000002E-2</v>
      </c>
      <c r="J10" s="1">
        <v>-7.3632777600000018E-2</v>
      </c>
      <c r="K10" s="1">
        <v>-7.5523485999999987E-2</v>
      </c>
      <c r="L10" s="1">
        <v>-3.5670965399999998E-6</v>
      </c>
      <c r="M10" s="1">
        <v>-8.3707562800000024E-2</v>
      </c>
      <c r="N10" s="1"/>
      <c r="O10" s="1"/>
      <c r="P10" s="1">
        <f>SUM(B10:O10)</f>
        <v>-5.1813390352965367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5.2527713400000007</v>
      </c>
      <c r="C14" s="4">
        <v>-5.1828935200000004</v>
      </c>
      <c r="D14" s="4">
        <v>-5.1509329400000006</v>
      </c>
      <c r="E14" s="4">
        <v>0.95471908800000005</v>
      </c>
      <c r="F14" s="4">
        <v>0.96181304400000001</v>
      </c>
      <c r="G14" s="4">
        <v>0.28937763399999988</v>
      </c>
      <c r="H14" s="4">
        <v>0.30076750200000002</v>
      </c>
      <c r="I14" s="4">
        <v>0.51001469199999994</v>
      </c>
      <c r="J14" s="4">
        <v>2.0204814200000001E-2</v>
      </c>
      <c r="K14" s="4">
        <v>3.3476586599999997E-2</v>
      </c>
      <c r="L14" s="4">
        <v>1.43793076</v>
      </c>
      <c r="M14" s="4">
        <v>1.4733976599999989</v>
      </c>
      <c r="N14" s="4">
        <v>4.8509424000000002E-2</v>
      </c>
      <c r="O14" s="4">
        <v>4.7174322999999997E-2</v>
      </c>
      <c r="P14" s="4">
        <f>SUM(B14:O14)</f>
        <v>0.99633040779999837</v>
      </c>
    </row>
    <row r="15" spans="1:18" s="4" customFormat="1">
      <c r="A15" s="4" t="s">
        <v>17</v>
      </c>
      <c r="B15" s="4">
        <v>25.221653</v>
      </c>
      <c r="C15" s="4">
        <v>68.16332899999999</v>
      </c>
      <c r="D15" s="4">
        <v>68.396373800000006</v>
      </c>
      <c r="E15" s="4">
        <v>0.22277813199999999</v>
      </c>
      <c r="F15" s="4">
        <v>0.14157925599999999</v>
      </c>
      <c r="G15" s="4">
        <v>-6.0718507200000008E-2</v>
      </c>
      <c r="H15" s="4">
        <v>-6.1271516400000003E-2</v>
      </c>
      <c r="I15" s="4">
        <v>-4.5992458599999987E-2</v>
      </c>
      <c r="J15" s="4">
        <v>0.63082906599999999</v>
      </c>
      <c r="K15" s="4">
        <v>0.64355864799999996</v>
      </c>
      <c r="L15" s="4">
        <v>0.52294893200000026</v>
      </c>
      <c r="M15" s="4">
        <v>0.25630434800000002</v>
      </c>
      <c r="N15" s="4">
        <v>9.2461097399999998E-4</v>
      </c>
      <c r="O15" s="4">
        <v>8.9290109600000003E-4</v>
      </c>
      <c r="P15" s="4">
        <f>SUM(B15:O15)</f>
        <v>164.03318921186997</v>
      </c>
    </row>
    <row r="16" spans="1:18" s="4" customFormat="1">
      <c r="A16" s="4" t="s">
        <v>18</v>
      </c>
      <c r="B16" s="4">
        <v>7.8722894599999984</v>
      </c>
      <c r="C16" s="4">
        <v>-3.66209154</v>
      </c>
      <c r="D16" s="4">
        <v>-3.7034714200000001</v>
      </c>
      <c r="E16" s="4">
        <v>-6.2799054600000001E-2</v>
      </c>
      <c r="F16" s="4">
        <v>-6.1997656399999997E-2</v>
      </c>
      <c r="G16" s="4">
        <v>-2.8561671999999989E-2</v>
      </c>
      <c r="H16" s="4">
        <v>-2.9958140600000009E-2</v>
      </c>
      <c r="I16" s="4">
        <v>-6.6131752000000002E-2</v>
      </c>
      <c r="J16" s="4">
        <v>8.0342418599999979E-2</v>
      </c>
      <c r="K16" s="4">
        <v>8.0009169800000016E-2</v>
      </c>
      <c r="L16" s="4">
        <v>5.2216585800000013E-6</v>
      </c>
      <c r="M16" s="4">
        <v>-5.6684377800000031E-3</v>
      </c>
      <c r="N16" s="4">
        <v>-1.6875844999999999E-4</v>
      </c>
      <c r="O16" s="4">
        <v>-1.6313294000000001E-4</v>
      </c>
      <c r="P16" s="4">
        <f>SUM(B16:O16)</f>
        <v>0.41163470528857882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5.0706132000000004</v>
      </c>
      <c r="C20" s="1">
        <v>-5.3091388000000004</v>
      </c>
      <c r="D20" s="1">
        <v>-5.2206605200000009</v>
      </c>
      <c r="E20" s="1">
        <v>1.13034598</v>
      </c>
      <c r="F20" s="1">
        <v>1.1253655</v>
      </c>
      <c r="G20" s="1">
        <v>0.17749943200000001</v>
      </c>
      <c r="H20" s="1">
        <v>0.176475084</v>
      </c>
      <c r="I20" s="1">
        <v>0.27188482199999991</v>
      </c>
      <c r="J20" s="1">
        <v>9.3845747399999999E-2</v>
      </c>
      <c r="K20" s="1">
        <v>9.4050645000000016E-2</v>
      </c>
      <c r="L20" s="1">
        <v>0.67091089600000009</v>
      </c>
      <c r="M20" s="1">
        <v>1.27292494</v>
      </c>
      <c r="N20" s="1"/>
      <c r="O20" s="1"/>
      <c r="P20" s="1">
        <f>SUM(B20:O20)</f>
        <v>-0.44588307360000035</v>
      </c>
    </row>
    <row r="21" spans="1:16" s="4" customFormat="1">
      <c r="A21" s="1" t="s">
        <v>17</v>
      </c>
      <c r="B21" s="1">
        <v>26.646145400000002</v>
      </c>
      <c r="C21" s="1">
        <v>65.308466200000026</v>
      </c>
      <c r="D21" s="1">
        <v>65.099309399999996</v>
      </c>
      <c r="E21" s="1">
        <v>0.11738764779999999</v>
      </c>
      <c r="F21" s="1">
        <v>0.15743256799999999</v>
      </c>
      <c r="G21" s="1">
        <v>-4.3659057399999993E-2</v>
      </c>
      <c r="H21" s="1">
        <v>-4.3284559E-2</v>
      </c>
      <c r="I21" s="1">
        <v>-4.8986257800000009E-2</v>
      </c>
      <c r="J21" s="1">
        <v>0.29528035800000002</v>
      </c>
      <c r="K21" s="1">
        <v>0.30268156400000001</v>
      </c>
      <c r="L21" s="1">
        <v>-6.5646702399999979E-2</v>
      </c>
      <c r="M21" s="1">
        <v>0.231245172</v>
      </c>
      <c r="N21" s="1"/>
      <c r="O21" s="1"/>
      <c r="P21" s="1">
        <f>SUM(B21:O21)</f>
        <v>157.95637173320003</v>
      </c>
    </row>
    <row r="22" spans="1:16" s="4" customFormat="1">
      <c r="A22" s="1" t="s">
        <v>18</v>
      </c>
      <c r="B22" s="1">
        <v>7.8159053400000014</v>
      </c>
      <c r="C22" s="1">
        <v>-5.7007556399999988</v>
      </c>
      <c r="D22" s="1">
        <v>-5.7096062799999991</v>
      </c>
      <c r="E22" s="1">
        <v>-0.11493015600000001</v>
      </c>
      <c r="F22" s="1">
        <v>-0.11656772999999999</v>
      </c>
      <c r="G22" s="1">
        <v>-1.2575006999999999E-2</v>
      </c>
      <c r="H22" s="1">
        <v>-1.2534069199999999E-2</v>
      </c>
      <c r="I22" s="1">
        <v>-4.83077752E-2</v>
      </c>
      <c r="J22" s="1">
        <v>-4.1926317600000013E-2</v>
      </c>
      <c r="K22" s="1">
        <v>-4.3730197199999987E-2</v>
      </c>
      <c r="L22" s="1">
        <v>-2.0116278700000001E-7</v>
      </c>
      <c r="M22" s="1">
        <v>-7.5171371600000009E-2</v>
      </c>
      <c r="N22" s="1"/>
      <c r="O22" s="1"/>
      <c r="P22" s="1">
        <f>SUM(B22:O22)</f>
        <v>-4.0601994049627832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9.0650837371039525</v>
      </c>
      <c r="D26" s="4">
        <f>COS(RADIANS($R$1))*(C2)+SIN(RADIANS($R$1))*(C3)</f>
        <v>3.9103433306446576</v>
      </c>
      <c r="E26" s="4">
        <f>COS(RADIANS($R$1))*(D2)+SIN(RADIANS($R$1))*(D3)</f>
        <v>3.9339847554320908</v>
      </c>
      <c r="F26" s="4">
        <f>COS(RADIANS($R$1))*(E2+F2+N2+O2)+SIN(RADIANS($R$1))*(E3+F3+N3+O3)</f>
        <v>2.0260529730074857</v>
      </c>
      <c r="G26" s="4">
        <f>COS(RADIANS($R$1))*(I2+G2+H2)+SIN(RADIANS($R$1))*(I3+G3+H3)</f>
        <v>1.0708969384537514</v>
      </c>
      <c r="H26" s="4">
        <f>COS(RADIANS($R$1))*(J2+K2)+SIN(RADIANS($R$1))*(J3+K3)</f>
        <v>0.37923011907494242</v>
      </c>
      <c r="I26" s="4">
        <f>COS(RADIANS($R$1))*(L2+M2)+SIN(RADIANS($R$1))*(L3+M3)</f>
        <v>3.1034344405361591</v>
      </c>
      <c r="J26" s="4">
        <f t="shared" ref="J26:J33" si="0">+SUM(C26:I26)</f>
        <v>23.489026294253037</v>
      </c>
      <c r="L26" s="4">
        <f>(F26)/J26</f>
        <v>8.6255298437091524E-2</v>
      </c>
    </row>
    <row r="27" spans="1:16" s="4" customFormat="1">
      <c r="B27" s="4" t="s">
        <v>20</v>
      </c>
      <c r="C27" s="4">
        <f>COS(RADIANS($R$1))*(B8)+SIN(RADIANS($R$1))*(B9)</f>
        <v>3.6837451839542901</v>
      </c>
      <c r="D27" s="4">
        <f>COS(RADIANS($R$1))*(C8)+SIN(RADIANS($R$1))*(C9)</f>
        <v>4.3293541623477241</v>
      </c>
      <c r="E27" s="4">
        <f>COS(RADIANS($R$1))*(D8)+SIN(RADIANS($R$1))*(D9)</f>
        <v>4.3113579939671931</v>
      </c>
      <c r="F27" s="4">
        <f>COS(RADIANS($R$1))*(E8+F8+N8+O8)+SIN(RADIANS($R$1))*(E9+F9+N9+O9)</f>
        <v>2.3001893898274322</v>
      </c>
      <c r="G27" s="4">
        <f>COS(RADIANS($R$1))*(I8+G8+H8)+SIN(RADIANS($R$1))*(I9+G9+H9)</f>
        <v>0.64930918288264694</v>
      </c>
      <c r="H27" s="4">
        <f>COS(RADIANS($R$1))*(J8+K8)+SIN(RADIANS($R$1))*(J9+K9)</f>
        <v>0.13569877088192281</v>
      </c>
      <c r="I27" s="4">
        <f>COS(RADIANS($R$1))*(L8+M8)+SIN(RADIANS($R$1))*(L9+M9)</f>
        <v>3.1871573189640823</v>
      </c>
      <c r="J27" s="4">
        <f t="shared" si="0"/>
        <v>18.596812002825288</v>
      </c>
      <c r="L27" s="4">
        <f>(F27)/J27</f>
        <v>0.12368729594502434</v>
      </c>
    </row>
    <row r="28" spans="1:16" s="4" customFormat="1">
      <c r="B28" s="4" t="s">
        <v>21</v>
      </c>
      <c r="C28" s="4">
        <f>COS(RADIANS($R$1))*(B14)+SIN(RADIANS($R$1))*(B15)</f>
        <v>8.7118273897516083</v>
      </c>
      <c r="D28" s="4">
        <f>COS(RADIANS($R$1))*(C14)+SIN(RADIANS($R$1))*(C15)</f>
        <v>4.3540479121475553</v>
      </c>
      <c r="E28" s="4">
        <f>COS(RADIANS($R$1))*(D14)+SIN(RADIANS($R$1))*(D15)</f>
        <v>4.4181310214586356</v>
      </c>
      <c r="F28" s="4">
        <f>COS(RADIANS($R$1))*(E14+F14+N14+O14)+SIN(RADIANS($R$1))*(E15+F15+N15+O15)</f>
        <v>2.043594828724935</v>
      </c>
      <c r="G28" s="4">
        <f>COS(RADIANS($R$1))*(I14+G14+H14)+SIN(RADIANS($R$1))*(I15+G15+H15)</f>
        <v>1.0660745052258751</v>
      </c>
      <c r="H28" s="4">
        <f>COS(RADIANS($R$1))*(J14+K14)+SIN(RADIANS($R$1))*(J15+K15)</f>
        <v>0.23051946708034721</v>
      </c>
      <c r="I28" s="4">
        <f>COS(RADIANS($R$1))*(L14+M14)+SIN(RADIANS($R$1))*(L15+M15)</f>
        <v>2.9914466673567488</v>
      </c>
      <c r="J28" s="4">
        <f t="shared" si="0"/>
        <v>23.815641791745705</v>
      </c>
      <c r="L28" s="4">
        <f>(F28)/J28</f>
        <v>8.5808933750138414E-2</v>
      </c>
    </row>
    <row r="29" spans="1:16" s="4" customFormat="1">
      <c r="B29" s="1" t="s">
        <v>22</v>
      </c>
      <c r="C29" s="4">
        <f>COS(RADIANS($R$1))*(B20)+SIN(RADIANS($R$1))*(B21)</f>
        <v>8.7296930248502989</v>
      </c>
      <c r="D29" s="4">
        <f>COS(RADIANS($R$1))*(C20)+SIN(RADIANS($R$1))*(C21)</f>
        <v>3.8317111338426857</v>
      </c>
      <c r="E29" s="4">
        <f>COS(RADIANS($R$1))*(D20)+SIN(RADIANS($R$1))*(D21)</f>
        <v>3.8902193488609722</v>
      </c>
      <c r="F29" s="4">
        <f>COS(RADIANS($R$1))*(E20+F20+N20+O20)+SIN(RADIANS($R$1))*(E21+F21+N21+O21)</f>
        <v>2.2720066325771899</v>
      </c>
      <c r="G29" s="4">
        <f>COS(RADIANS($R$1))*(I20+G20+H20)+SIN(RADIANS($R$1))*(I21+G21+H21)</f>
        <v>0.60085073583961202</v>
      </c>
      <c r="H29" s="4">
        <f>COS(RADIANS($R$1))*(J20+K20)+SIN(RADIANS($R$1))*(J21+K21)</f>
        <v>0.26928801256623708</v>
      </c>
      <c r="I29" s="4">
        <f>COS(RADIANS($R$1))*(L20+M20)+SIN(RADIANS($R$1))*(L21+M21)</f>
        <v>1.9479654117948491</v>
      </c>
      <c r="J29" s="4">
        <f t="shared" si="0"/>
        <v>21.541734300331839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22.815831388521598</v>
      </c>
      <c r="D30" s="4">
        <f>-SIN(RADIANS($R$1))*(C2)+COS(RADIANS($R$1))*(C3)</f>
        <v>40.723339129881381</v>
      </c>
      <c r="E30" s="4">
        <f>-SIN(RADIANS($R$1))*(D2)+COS(RADIANS($R$1))*(D3)</f>
        <v>40.819881119489033</v>
      </c>
      <c r="F30" s="4">
        <f>-SIN(RADIANS($R$1))*(E2+F2+N2+O2)+COS(RADIANS($R$1))*(E3+F3+N3+O3)</f>
        <v>0.18535423562661857</v>
      </c>
      <c r="G30" s="4">
        <f>-SIN(RADIANS($R$1))*(I2+G2+H2)+COS(RADIANS($R$1))*(I3+G3+H3)</f>
        <v>-0.35318992389375292</v>
      </c>
      <c r="H30" s="4">
        <f>-SIN(RADIANS($R$1))*(J2+K2)+COS(RADIANS($R$1))*(J3+K3)</f>
        <v>0.93667076989528697</v>
      </c>
      <c r="I30" s="4">
        <f>-SIN(RADIANS($R$1))*(L2+M2)+COS(RADIANS($R$1))*(L3+M3)</f>
        <v>0.16625123487373722</v>
      </c>
      <c r="J30" s="4">
        <f t="shared" si="0"/>
        <v>105.2941379543939</v>
      </c>
    </row>
    <row r="31" spans="1:16" s="4" customFormat="1">
      <c r="B31" s="4" t="s">
        <v>20</v>
      </c>
      <c r="C31" s="4">
        <f>-SIN(RADIANS($R$1))*(B8)+COS(RADIANS($R$1))*(B9)</f>
        <v>20.365706616422749</v>
      </c>
      <c r="D31" s="4">
        <f>-SIN(RADIANS($R$1))*(C8)+COS(RADIANS($R$1))*(C9)</f>
        <v>63.384518735251824</v>
      </c>
      <c r="E31" s="4">
        <f>-SIN(RADIANS($R$1))*(D8)+COS(RADIANS($R$1))*(D9)</f>
        <v>63.09199287625971</v>
      </c>
      <c r="F31" s="4">
        <f>-SIN(RADIANS($R$1))*(E8+F8+N8+O8)+COS(RADIANS($R$1))*(E9+F9+N9+O9)</f>
        <v>0.16294962638483962</v>
      </c>
      <c r="G31" s="4">
        <f>-SIN(RADIANS($R$1))*(I8+G8+H8)+COS(RADIANS($R$1))*(I9+G9+H9)</f>
        <v>-0.23769594283974829</v>
      </c>
      <c r="H31" s="4">
        <f>-SIN(RADIANS($R$1))*(J8+K8)+COS(RADIANS($R$1))*(J9+K9)</f>
        <v>0.87439442772325027</v>
      </c>
      <c r="I31" s="4">
        <f>-SIN(RADIANS($R$1))*(L8+M8)+COS(RADIANS($R$1))*(L9+M9)</f>
        <v>-6.816889836060791E-2</v>
      </c>
      <c r="J31" s="4">
        <f t="shared" si="0"/>
        <v>147.57369744084201</v>
      </c>
    </row>
    <row r="32" spans="1:16" s="4" customFormat="1">
      <c r="B32" s="4" t="s">
        <v>21</v>
      </c>
      <c r="C32" s="4">
        <f>-SIN(RADIANS($R$1))*(B14)+COS(RADIANS($R$1))*(B15)</f>
        <v>24.245153130758077</v>
      </c>
      <c r="D32" s="4">
        <f>-SIN(RADIANS($R$1))*(C14)+COS(RADIANS($R$1))*(C15)</f>
        <v>68.221287530950491</v>
      </c>
      <c r="E32" s="4">
        <f>-SIN(RADIANS($R$1))*(D14)+COS(RADIANS($R$1))*(D15)</f>
        <v>68.447616301949694</v>
      </c>
      <c r="F32" s="4">
        <f>-SIN(RADIANS($R$1))*(E14+F14+N14+O14)+COS(RADIANS($R$1))*(E15+F15+N15+O15)</f>
        <v>8.256498743244256E-2</v>
      </c>
      <c r="G32" s="4">
        <f>-SIN(RADIANS($R$1))*(I14+G14+H14)+COS(RADIANS($R$1))*(I15+G15+H15)</f>
        <v>-0.31946034304506143</v>
      </c>
      <c r="H32" s="4">
        <f>-SIN(RADIANS($R$1))*(J14+K14)+COS(RADIANS($R$1))*(J15+K15)</f>
        <v>1.2545144533575485</v>
      </c>
      <c r="I32" s="4">
        <f>-SIN(RADIANS($R$1))*(L14+M14)+COS(RADIANS($R$1))*(L15+M15)</f>
        <v>0.36649103652156678</v>
      </c>
      <c r="J32" s="4">
        <f t="shared" si="0"/>
        <v>162.29816709792479</v>
      </c>
    </row>
    <row r="33" spans="2:10" s="4" customFormat="1">
      <c r="B33" s="1" t="s">
        <v>22</v>
      </c>
      <c r="C33" s="4">
        <f>-SIN(RADIANS($R$1))*(B20)+COS(RADIANS($R$1))*(B21)</f>
        <v>25.681133981852042</v>
      </c>
      <c r="D33" s="4">
        <f>-SIN(RADIANS($R$1))*(C20)+COS(RADIANS($R$1))*(C21)</f>
        <v>65.411778006571552</v>
      </c>
      <c r="E33" s="4">
        <f>-SIN(RADIANS($R$1))*(D20)+COS(RADIANS($R$1))*(D21)</f>
        <v>65.192342909576141</v>
      </c>
      <c r="F33" s="4">
        <f>-SIN(RADIANS($R$1))*(E20+F20+N20+O20)+COS(RADIANS($R$1))*(E21+F21+N21+O21)</f>
        <v>-4.178867719141105E-2</v>
      </c>
      <c r="G33" s="4">
        <f>-SIN(RADIANS($R$1))*(I20+G20+H20)+COS(RADIANS($R$1))*(I21+G21+H21)</f>
        <v>-0.22170979884259229</v>
      </c>
      <c r="H33" s="4">
        <f>-SIN(RADIANS($R$1))*(J20+K20)+COS(RADIANS($R$1))*(J21+K21)</f>
        <v>0.56599247409042031</v>
      </c>
      <c r="I33" s="4">
        <f>-SIN(RADIANS($R$1))*(L20+M20)+COS(RADIANS($R$1))*(L21+M21)</f>
        <v>-0.10654278437606951</v>
      </c>
      <c r="J33" s="4">
        <f t="shared" si="0"/>
        <v>156.48120611168005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topLeftCell="A8" workbookViewId="0">
      <selection activeCell="A33" sqref="A33:XFD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-1.1417569779999999E-2</v>
      </c>
      <c r="C8" s="1">
        <v>-7.7350452000000018</v>
      </c>
      <c r="D8" s="1">
        <v>-7.7175251200000012</v>
      </c>
      <c r="E8" s="1">
        <v>1.15469964</v>
      </c>
      <c r="F8" s="1">
        <v>1.1519648199999999</v>
      </c>
      <c r="G8" s="1">
        <v>0.16992871600000001</v>
      </c>
      <c r="H8" s="1">
        <v>0.16761173800000001</v>
      </c>
      <c r="I8" s="1">
        <v>0.32659549399999999</v>
      </c>
      <c r="J8" s="1">
        <v>-4.7511010400000012E-2</v>
      </c>
      <c r="K8" s="1">
        <v>-6.5707901200000002E-2</v>
      </c>
      <c r="L8" s="1">
        <v>1.46061902</v>
      </c>
      <c r="M8" s="1">
        <v>1.68393514</v>
      </c>
      <c r="N8" s="1"/>
      <c r="O8" s="1"/>
      <c r="P8" s="1">
        <f>SUM(B8:O8)</f>
        <v>-9.4618522333800037</v>
      </c>
    </row>
    <row r="9" spans="1:18">
      <c r="A9" s="1" t="s">
        <v>17</v>
      </c>
      <c r="B9" s="1">
        <v>23.63708380000001</v>
      </c>
      <c r="C9" s="1">
        <v>77.853450800000005</v>
      </c>
      <c r="D9" s="1">
        <v>77.809100000000001</v>
      </c>
      <c r="E9" s="1">
        <v>0.12494272400000001</v>
      </c>
      <c r="F9" s="1">
        <v>9.8139724199999959E-2</v>
      </c>
      <c r="G9" s="1">
        <v>-3.84536636E-2</v>
      </c>
      <c r="H9" s="1">
        <v>-3.7750382200000002E-2</v>
      </c>
      <c r="I9" s="1">
        <v>-5.2837140999999997E-2</v>
      </c>
      <c r="J9" s="1">
        <v>0.53409901799999981</v>
      </c>
      <c r="K9" s="1">
        <v>0.55395606800000008</v>
      </c>
      <c r="L9" s="1">
        <v>0.24658554799999999</v>
      </c>
      <c r="M9" s="1">
        <v>0.30979372399999999</v>
      </c>
      <c r="N9" s="1"/>
      <c r="O9" s="1"/>
      <c r="P9" s="1">
        <f>SUM(B9:O9)</f>
        <v>181.03811021940004</v>
      </c>
    </row>
    <row r="10" spans="1:18">
      <c r="A10" s="1" t="s">
        <v>18</v>
      </c>
      <c r="B10" s="1">
        <v>7.8330734799999986</v>
      </c>
      <c r="C10" s="1">
        <v>-7.0497704000000008</v>
      </c>
      <c r="D10" s="1">
        <v>-7.0531155600000037</v>
      </c>
      <c r="E10" s="1">
        <v>-0.116065608</v>
      </c>
      <c r="F10" s="1">
        <v>-0.111377092</v>
      </c>
      <c r="G10" s="1">
        <v>-1.27190362E-2</v>
      </c>
      <c r="H10" s="1">
        <v>-1.2573951E-2</v>
      </c>
      <c r="I10" s="1">
        <v>-5.6152474999999979E-2</v>
      </c>
      <c r="J10" s="1">
        <v>-9.5858789600000022E-2</v>
      </c>
      <c r="K10" s="1">
        <v>-9.8406613599999984E-2</v>
      </c>
      <c r="L10" s="1">
        <v>2.25754204E-6</v>
      </c>
      <c r="M10" s="1">
        <v>-0.100239725</v>
      </c>
      <c r="N10" s="1"/>
      <c r="O10" s="1"/>
      <c r="P10" s="1">
        <f>SUM(B10:O10)</f>
        <v>-6.873203512857966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4.1841269399999996</v>
      </c>
      <c r="C14" s="4">
        <v>-8.6464510199999989</v>
      </c>
      <c r="D14" s="4">
        <v>-8.5968161799999976</v>
      </c>
      <c r="E14" s="4">
        <v>1.0772565000000001</v>
      </c>
      <c r="F14" s="4">
        <v>1.0841682399999999</v>
      </c>
      <c r="G14" s="4">
        <v>0.29074366800000001</v>
      </c>
      <c r="H14" s="4">
        <v>0.29892359000000002</v>
      </c>
      <c r="I14" s="4">
        <v>0.50115354199999995</v>
      </c>
      <c r="J14" s="4">
        <v>-8.3029160599999971E-2</v>
      </c>
      <c r="K14" s="4">
        <v>-8.1748684200000005E-2</v>
      </c>
      <c r="L14" s="4">
        <v>1.4575754400000001</v>
      </c>
      <c r="M14" s="4">
        <v>1.55597294</v>
      </c>
      <c r="N14" s="4">
        <v>4.5833956199999991E-2</v>
      </c>
      <c r="O14" s="4">
        <v>4.5366301800000002E-2</v>
      </c>
      <c r="P14" s="4">
        <f>SUM(B14:O14)</f>
        <v>-6.8669239267999975</v>
      </c>
    </row>
    <row r="15" spans="1:18" s="4" customFormat="1">
      <c r="A15" s="4" t="s">
        <v>17</v>
      </c>
      <c r="B15" s="4">
        <v>28.570886399999999</v>
      </c>
      <c r="C15" s="4">
        <v>84.823750199999992</v>
      </c>
      <c r="D15" s="4">
        <v>85.103611000000001</v>
      </c>
      <c r="E15" s="4">
        <v>0.13640197200000001</v>
      </c>
      <c r="F15" s="4">
        <v>8.3679631799999987E-2</v>
      </c>
      <c r="G15" s="4">
        <v>-5.4697709000000011E-2</v>
      </c>
      <c r="H15" s="4">
        <v>-5.4422077999999978E-2</v>
      </c>
      <c r="I15" s="4">
        <v>-3.6265021199999997E-2</v>
      </c>
      <c r="J15" s="4">
        <v>0.79037277599999978</v>
      </c>
      <c r="K15" s="4">
        <v>0.78986302799999986</v>
      </c>
      <c r="L15" s="4">
        <v>0.45897274599999999</v>
      </c>
      <c r="M15" s="4">
        <v>0.33337223599999988</v>
      </c>
      <c r="N15" s="4">
        <v>8.3505373199999977E-4</v>
      </c>
      <c r="O15" s="4">
        <v>8.2724755000000011E-4</v>
      </c>
      <c r="P15" s="4">
        <f>SUM(B15:O15)</f>
        <v>200.94718748288201</v>
      </c>
    </row>
    <row r="16" spans="1:18" s="4" customFormat="1">
      <c r="A16" s="4" t="s">
        <v>18</v>
      </c>
      <c r="B16" s="4">
        <v>8.6945712999999998</v>
      </c>
      <c r="C16" s="4">
        <v>-4.7385466399999991</v>
      </c>
      <c r="D16" s="4">
        <v>-4.7974756200000011</v>
      </c>
      <c r="E16" s="4">
        <v>-5.6570143600000018E-2</v>
      </c>
      <c r="F16" s="4">
        <v>-5.7609681600000011E-2</v>
      </c>
      <c r="G16" s="4">
        <v>-2.915390519999999E-2</v>
      </c>
      <c r="H16" s="4">
        <v>-3.0210717599999999E-2</v>
      </c>
      <c r="I16" s="4">
        <v>-6.2157940400000049E-2</v>
      </c>
      <c r="J16" s="4">
        <v>8.0714328000000002E-2</v>
      </c>
      <c r="K16" s="4">
        <v>7.9874774600000004E-2</v>
      </c>
      <c r="L16" s="4">
        <v>-1.3326835799999999E-6</v>
      </c>
      <c r="M16" s="4">
        <v>-1.76181368E-2</v>
      </c>
      <c r="N16" s="4">
        <v>-1.5670247399999999E-4</v>
      </c>
      <c r="O16" s="4">
        <v>-1.5400974399999999E-4</v>
      </c>
      <c r="P16" s="4">
        <f>SUM(B16:O16)</f>
        <v>-0.93449442750158052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4.6761934399999996</v>
      </c>
      <c r="C20" s="1">
        <v>-8.5562292399999986</v>
      </c>
      <c r="D20" s="1">
        <v>-8.6013855999999986</v>
      </c>
      <c r="E20" s="1">
        <v>1.1537424199999999</v>
      </c>
      <c r="F20" s="1">
        <v>1.15781154</v>
      </c>
      <c r="G20" s="1">
        <v>0.16874718999999999</v>
      </c>
      <c r="H20" s="1">
        <v>0.17100140599999999</v>
      </c>
      <c r="I20" s="1">
        <v>0.26333096200000011</v>
      </c>
      <c r="J20" s="1">
        <v>-4.7753072800000001E-3</v>
      </c>
      <c r="K20" s="1">
        <v>3.3374426400000011E-2</v>
      </c>
      <c r="L20" s="1">
        <v>0.68202113600000003</v>
      </c>
      <c r="M20" s="1">
        <v>1.42001092</v>
      </c>
      <c r="N20" s="1"/>
      <c r="O20" s="1"/>
      <c r="P20" s="1">
        <f>SUM(B20:O20)</f>
        <v>-7.4361567068799976</v>
      </c>
    </row>
    <row r="21" spans="1:16" s="4" customFormat="1">
      <c r="A21" s="1" t="s">
        <v>17</v>
      </c>
      <c r="B21" s="1">
        <v>31.0419576</v>
      </c>
      <c r="C21" s="1">
        <v>79.745947599999994</v>
      </c>
      <c r="D21" s="1">
        <v>79.631553200000013</v>
      </c>
      <c r="E21" s="1">
        <v>0.193580318</v>
      </c>
      <c r="F21" s="1">
        <v>0.20990549</v>
      </c>
      <c r="G21" s="1">
        <v>-3.7386754599999988E-2</v>
      </c>
      <c r="H21" s="1">
        <v>-3.8035078200000003E-2</v>
      </c>
      <c r="I21" s="1">
        <v>-4.1670274799999997E-2</v>
      </c>
      <c r="J21" s="1">
        <v>0.41456137799999998</v>
      </c>
      <c r="K21" s="1">
        <v>0.39433796599999987</v>
      </c>
      <c r="L21" s="1">
        <v>2.155562686E-2</v>
      </c>
      <c r="M21" s="1">
        <v>0.30104694399999998</v>
      </c>
      <c r="N21" s="1"/>
      <c r="O21" s="1"/>
      <c r="P21" s="1">
        <f>SUM(B21:O21)</f>
        <v>191.83735401525999</v>
      </c>
    </row>
    <row r="22" spans="1:16" s="4" customFormat="1">
      <c r="A22" s="1" t="s">
        <v>18</v>
      </c>
      <c r="B22" s="1">
        <v>9.2685483999999985</v>
      </c>
      <c r="C22" s="1">
        <v>-7.1624817399999969</v>
      </c>
      <c r="D22" s="1">
        <v>-7.075857899999999</v>
      </c>
      <c r="E22" s="1">
        <v>-0.112239192</v>
      </c>
      <c r="F22" s="1">
        <v>-0.11787346</v>
      </c>
      <c r="G22" s="1">
        <v>-1.27761274E-2</v>
      </c>
      <c r="H22" s="1">
        <v>-1.2932730599999999E-2</v>
      </c>
      <c r="I22" s="1">
        <v>-4.4632082599999991E-2</v>
      </c>
      <c r="J22" s="1">
        <v>-6.5142563199999989E-2</v>
      </c>
      <c r="K22" s="1">
        <v>-6.2569755000000005E-2</v>
      </c>
      <c r="L22" s="1">
        <v>9.6515229399999983E-7</v>
      </c>
      <c r="M22" s="1">
        <v>-9.2643345199999991E-2</v>
      </c>
      <c r="N22" s="1"/>
      <c r="O22" s="1"/>
      <c r="P22" s="1">
        <f>SUM(B22:O22)</f>
        <v>-5.4905995308477031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9.6850993997635104</v>
      </c>
      <c r="D26" s="4">
        <f>COS(RADIANS($R$1))*(C2)+SIN(RADIANS($R$1))*(C3)</f>
        <v>5.0265099372685142</v>
      </c>
      <c r="E26" s="4">
        <f>COS(RADIANS($R$1))*(D2)+SIN(RADIANS($R$1))*(D3)</f>
        <v>5.0522457608371543</v>
      </c>
      <c r="F26" s="4">
        <f>COS(RADIANS($R$1))*(E2+F2+N2+O2)+SIN(RADIANS($R$1))*(E3+F3+N3+O3)</f>
        <v>2.1667738704351027</v>
      </c>
      <c r="G26" s="4">
        <f>COS(RADIANS($R$1))*(I2+G2+H2)+SIN(RADIANS($R$1))*(I3+G3+H3)</f>
        <v>1.041235882008497</v>
      </c>
      <c r="H26" s="4">
        <f>COS(RADIANS($R$1))*(J2+K2)+SIN(RADIANS($R$1))*(J3+K3)</f>
        <v>0.32452947127682902</v>
      </c>
      <c r="I26" s="4">
        <f>COS(RADIANS($R$1))*(L2+M2)+SIN(RADIANS($R$1))*(L3+M3)</f>
        <v>3.240136654158551</v>
      </c>
      <c r="J26" s="4">
        <f t="shared" ref="J26:J33" si="0">+SUM(C26:I26)</f>
        <v>26.53653097574816</v>
      </c>
      <c r="L26" s="4">
        <f>(F26)/J26</f>
        <v>8.1652491518779374E-2</v>
      </c>
    </row>
    <row r="27" spans="1:16" s="4" customFormat="1">
      <c r="B27" s="4" t="s">
        <v>20</v>
      </c>
      <c r="C27" s="4">
        <f>COS(RADIANS($R$1))*(B8)+SIN(RADIANS($R$1))*(B9)</f>
        <v>4.0932924159906205</v>
      </c>
      <c r="D27" s="4">
        <f>COS(RADIANS($R$1))*(C8)+SIN(RADIANS($R$1))*(C9)</f>
        <v>5.9015773736421524</v>
      </c>
      <c r="E27" s="4">
        <f>COS(RADIANS($R$1))*(D8)+SIN(RADIANS($R$1))*(D9)</f>
        <v>5.9111298486614769</v>
      </c>
      <c r="F27" s="4">
        <f>COS(RADIANS($R$1))*(E8+F8+N8+O8)+SIN(RADIANS($R$1))*(E9+F9+N9+O9)</f>
        <v>2.3103589044051258</v>
      </c>
      <c r="G27" s="4">
        <f>COS(RADIANS($R$1))*(I8+G8+H8)+SIN(RADIANS($R$1))*(I9+G9+H9)</f>
        <v>0.6316384637127147</v>
      </c>
      <c r="H27" s="4">
        <f>COS(RADIANS($R$1))*(J8+K8)+SIN(RADIANS($R$1))*(J9+K9)</f>
        <v>7.7439920953851299E-2</v>
      </c>
      <c r="I27" s="4">
        <f>COS(RADIANS($R$1))*(L8+M8)+SIN(RADIANS($R$1))*(L9+M9)</f>
        <v>3.1933955632092448</v>
      </c>
      <c r="J27" s="4">
        <f t="shared" si="0"/>
        <v>22.118832490575183</v>
      </c>
      <c r="L27" s="4">
        <f>(F27)/J27</f>
        <v>0.10445211813912728</v>
      </c>
    </row>
    <row r="28" spans="1:16" s="4" customFormat="1">
      <c r="B28" s="4" t="s">
        <v>21</v>
      </c>
      <c r="C28" s="4">
        <f>COS(RADIANS($R$1))*(B14)+SIN(RADIANS($R$1))*(B15)</f>
        <v>9.0818430077881303</v>
      </c>
      <c r="D28" s="4">
        <f>COS(RADIANS($R$1))*(C14)+SIN(RADIANS($R$1))*(C15)</f>
        <v>6.2143976445686029</v>
      </c>
      <c r="E28" s="4">
        <f>COS(RADIANS($R$1))*(D14)+SIN(RADIANS($R$1))*(D15)</f>
        <v>6.3118757377405359</v>
      </c>
      <c r="F28" s="4">
        <f>COS(RADIANS($R$1))*(E14+F14+N14+O14)+SIN(RADIANS($R$1))*(E15+F15+N15+O15)</f>
        <v>2.2569079876857479</v>
      </c>
      <c r="G28" s="4">
        <f>COS(RADIANS($R$1))*(I14+G14+H14)+SIN(RADIANS($R$1))*(I15+G15+H15)</f>
        <v>1.049002973982593</v>
      </c>
      <c r="H28" s="4">
        <f>COS(RADIANS($R$1))*(J14+K14)+SIN(RADIANS($R$1))*(J15+K15)</f>
        <v>0.11213056856495413</v>
      </c>
      <c r="I28" s="4">
        <f>COS(RADIANS($R$1))*(L14+M14)+SIN(RADIANS($R$1))*(L15+M15)</f>
        <v>3.1053550709092161</v>
      </c>
      <c r="J28" s="4">
        <f t="shared" si="0"/>
        <v>28.131512991239777</v>
      </c>
      <c r="L28" s="4">
        <f>(F28)/J28</f>
        <v>8.022703892209973E-2</v>
      </c>
    </row>
    <row r="29" spans="1:16" s="4" customFormat="1">
      <c r="B29" s="1" t="s">
        <v>22</v>
      </c>
      <c r="C29" s="4">
        <f>COS(RADIANS($R$1))*(B20)+SIN(RADIANS($R$1))*(B21)</f>
        <v>9.9955309227509446</v>
      </c>
      <c r="D29" s="4">
        <f>COS(RADIANS($R$1))*(C20)+SIN(RADIANS($R$1))*(C21)</f>
        <v>5.4214975849607647</v>
      </c>
      <c r="E29" s="4">
        <f>COS(RADIANS($R$1))*(D20)+SIN(RADIANS($R$1))*(D21)</f>
        <v>5.3571628724396554</v>
      </c>
      <c r="F29" s="4">
        <f>COS(RADIANS($R$1))*(E20+F20+N20+O20)+SIN(RADIANS($R$1))*(E21+F21+N21+O21)</f>
        <v>2.3465008365877402</v>
      </c>
      <c r="G29" s="4">
        <f>COS(RADIANS($R$1))*(I20+G20+H20)+SIN(RADIANS($R$1))*(I21+G21+H21)</f>
        <v>0.57358459329765554</v>
      </c>
      <c r="H29" s="4">
        <f>COS(RADIANS($R$1))*(J20+K20)+SIN(RADIANS($R$1))*(J21+K21)</f>
        <v>0.16862853124027108</v>
      </c>
      <c r="I29" s="4">
        <f>COS(RADIANS($R$1))*(L20+M20)+SIN(RADIANS($R$1))*(L21+M21)</f>
        <v>2.1261168143694977</v>
      </c>
      <c r="J29" s="4">
        <f t="shared" si="0"/>
        <v>25.989022155646531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26.47744888172581</v>
      </c>
      <c r="D30" s="4">
        <f>-SIN(RADIANS($R$1))*(C2)+COS(RADIANS($R$1))*(C3)</f>
        <v>48.689126545467182</v>
      </c>
      <c r="E30" s="4">
        <f>-SIN(RADIANS($R$1))*(D2)+COS(RADIANS($R$1))*(D3)</f>
        <v>48.602008548476363</v>
      </c>
      <c r="F30" s="4">
        <f>-SIN(RADIANS($R$1))*(E2+F2+N2+O2)+COS(RADIANS($R$1))*(E3+F3+N3+O3)</f>
        <v>-0.10530210979993315</v>
      </c>
      <c r="G30" s="4">
        <f>-SIN(RADIANS($R$1))*(I2+G2+H2)+COS(RADIANS($R$1))*(I3+G3+H3)</f>
        <v>-0.36805957622035607</v>
      </c>
      <c r="H30" s="4">
        <f>-SIN(RADIANS($R$1))*(J2+K2)+COS(RADIANS($R$1))*(J3+K3)</f>
        <v>1.2108470501640989</v>
      </c>
      <c r="I30" s="4">
        <f>-SIN(RADIANS($R$1))*(L2+M2)+COS(RADIANS($R$1))*(L3+M3)</f>
        <v>0.10407271805086205</v>
      </c>
      <c r="J30" s="4">
        <f t="shared" si="0"/>
        <v>124.61014205786402</v>
      </c>
    </row>
    <row r="31" spans="1:16" s="4" customFormat="1">
      <c r="B31" s="4" t="s">
        <v>20</v>
      </c>
      <c r="C31" s="4">
        <f>-SIN(RADIANS($R$1))*(B8)+COS(RADIANS($R$1))*(B9)</f>
        <v>23.279966025024954</v>
      </c>
      <c r="D31" s="4">
        <f>-SIN(RADIANS($R$1))*(C8)+COS(RADIANS($R$1))*(C9)</f>
        <v>78.01385844974584</v>
      </c>
      <c r="E31" s="4">
        <f>-SIN(RADIANS($R$1))*(D8)+COS(RADIANS($R$1))*(D9)</f>
        <v>77.967139108088944</v>
      </c>
      <c r="F31" s="4">
        <f>-SIN(RADIANS($R$1))*(E8+F8+N8+O8)+COS(RADIANS($R$1))*(E9+F9+N9+O9)</f>
        <v>-0.18085475541976967</v>
      </c>
      <c r="G31" s="4">
        <f>-SIN(RADIANS($R$1))*(I8+G8+H8)+COS(RADIANS($R$1))*(I9+G9+H9)</f>
        <v>-0.24240675831183578</v>
      </c>
      <c r="H31" s="4">
        <f>-SIN(RADIANS($R$1))*(J8+K8)+COS(RADIANS($R$1))*(J9+K9)</f>
        <v>1.0911853420739379</v>
      </c>
      <c r="I31" s="4">
        <f>-SIN(RADIANS($R$1))*(L8+M8)+COS(RADIANS($R$1))*(L9+M9)</f>
        <v>1.8805212219232814E-3</v>
      </c>
      <c r="J31" s="4">
        <f t="shared" si="0"/>
        <v>179.930767932424</v>
      </c>
    </row>
    <row r="32" spans="1:16" s="4" customFormat="1">
      <c r="B32" s="4" t="s">
        <v>21</v>
      </c>
      <c r="C32" s="4">
        <f>-SIN(RADIANS($R$1))*(B14)+COS(RADIANS($R$1))*(B15)</f>
        <v>27.410264418892943</v>
      </c>
      <c r="D32" s="4">
        <f>-SIN(RADIANS($R$1))*(C14)+COS(RADIANS($R$1))*(C15)</f>
        <v>85.036527299440195</v>
      </c>
      <c r="E32" s="4">
        <f>-SIN(RADIANS($R$1))*(D14)+COS(RADIANS($R$1))*(D15)</f>
        <v>85.303517385529602</v>
      </c>
      <c r="F32" s="4">
        <f>-SIN(RADIANS($R$1))*(E14+F14+N14+O14)+COS(RADIANS($R$1))*(E15+F15+N15+O15)</f>
        <v>-0.1727891089617159</v>
      </c>
      <c r="G32" s="4">
        <f>-SIN(RADIANS($R$1))*(I14+G14+H14)+COS(RADIANS($R$1))*(I15+G15+H15)</f>
        <v>-0.33259513036673594</v>
      </c>
      <c r="H32" s="4">
        <f>-SIN(RADIANS($R$1))*(J14+K14)+COS(RADIANS($R$1))*(J15+K15)</f>
        <v>1.5848418438360836</v>
      </c>
      <c r="I32" s="4">
        <f>-SIN(RADIANS($R$1))*(L14+M14)+COS(RADIANS($R$1))*(L15+M15)</f>
        <v>0.25701029683578824</v>
      </c>
      <c r="J32" s="4">
        <f t="shared" si="0"/>
        <v>199.08677700520616</v>
      </c>
    </row>
    <row r="33" spans="2:10" s="4" customFormat="1">
      <c r="B33" s="1" t="s">
        <v>22</v>
      </c>
      <c r="C33" s="4">
        <f>-SIN(RADIANS($R$1))*(B20)+COS(RADIANS($R$1))*(B21)</f>
        <v>29.758348043882179</v>
      </c>
      <c r="D33" s="4">
        <f>-SIN(RADIANS($R$1))*(C20)+COS(RADIANS($R$1))*(C21)</f>
        <v>80.020201083011784</v>
      </c>
      <c r="E33" s="4">
        <f>-SIN(RADIANS($R$1))*(D20)+COS(RADIANS($R$1))*(D21)</f>
        <v>79.915385910614688</v>
      </c>
      <c r="F33" s="4">
        <f>-SIN(RADIANS($R$1))*(E20+F20+N20+O20)+COS(RADIANS($R$1))*(E21+F21+N21+O21)</f>
        <v>-4.0411807839811353E-3</v>
      </c>
      <c r="G33" s="4">
        <f>-SIN(RADIANS($R$1))*(I20+G20+H20)+COS(RADIANS($R$1))*(I21+G21+H21)</f>
        <v>-0.22003688161589752</v>
      </c>
      <c r="H33" s="4">
        <f>-SIN(RADIANS($R$1))*(J20+K20)+COS(RADIANS($R$1))*(J21+K21)</f>
        <v>0.79164416045962149</v>
      </c>
      <c r="I33" s="4">
        <f>-SIN(RADIANS($R$1))*(L20+M20)+COS(RADIANS($R$1))*(L21+M21)</f>
        <v>-4.7312522997272677E-2</v>
      </c>
      <c r="J33" s="4">
        <f t="shared" si="0"/>
        <v>190.21418861257112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topLeftCell="A11" workbookViewId="0">
      <selection activeCell="A33" sqref="A33:XFD3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-0.8754394959999996</v>
      </c>
      <c r="C8" s="1">
        <v>-11.493873600000001</v>
      </c>
      <c r="D8" s="1">
        <v>-11.4562486</v>
      </c>
      <c r="E8" s="1">
        <v>1.1515123399999989</v>
      </c>
      <c r="F8" s="1">
        <v>1.15911952</v>
      </c>
      <c r="G8" s="1">
        <v>0.16433595400000001</v>
      </c>
      <c r="H8" s="1">
        <v>0.16434406600000001</v>
      </c>
      <c r="I8" s="1">
        <v>0.32196364599999988</v>
      </c>
      <c r="J8" s="1">
        <v>-0.12408364600000001</v>
      </c>
      <c r="K8" s="1">
        <v>-0.15728382799999999</v>
      </c>
      <c r="L8" s="1">
        <v>1.48165726</v>
      </c>
      <c r="M8" s="1">
        <v>1.75395714</v>
      </c>
      <c r="N8" s="1"/>
      <c r="O8" s="1"/>
      <c r="P8" s="1">
        <f>SUM(B8:O8)</f>
        <v>-17.910039244</v>
      </c>
    </row>
    <row r="9" spans="1:18">
      <c r="A9" s="1" t="s">
        <v>17</v>
      </c>
      <c r="B9" s="1">
        <v>26.390201600000001</v>
      </c>
      <c r="C9" s="1">
        <v>92.000282600000006</v>
      </c>
      <c r="D9" s="1">
        <v>91.741985999999997</v>
      </c>
      <c r="E9" s="1">
        <v>2.8036921473999969E-4</v>
      </c>
      <c r="F9" s="1">
        <v>4.2173032800000003E-2</v>
      </c>
      <c r="G9" s="1">
        <v>-3.3640494600000008E-2</v>
      </c>
      <c r="H9" s="1">
        <v>-3.3053089999999993E-2</v>
      </c>
      <c r="I9" s="1">
        <v>-4.5835283200000007E-2</v>
      </c>
      <c r="J9" s="1">
        <v>0.64905150000000011</v>
      </c>
      <c r="K9" s="1">
        <v>0.68519913799999987</v>
      </c>
      <c r="L9" s="1">
        <v>0.31706342199999998</v>
      </c>
      <c r="M9" s="1">
        <v>0.40005861000000009</v>
      </c>
      <c r="N9" s="1"/>
      <c r="O9" s="1"/>
      <c r="P9" s="1">
        <f>SUM(B9:O9)</f>
        <v>212.11376740421474</v>
      </c>
    </row>
    <row r="10" spans="1:18">
      <c r="A10" s="1" t="s">
        <v>18</v>
      </c>
      <c r="B10" s="1">
        <v>8.8804270599999988</v>
      </c>
      <c r="C10" s="1">
        <v>-8.3929065200000004</v>
      </c>
      <c r="D10" s="1">
        <v>-8.3695422799999992</v>
      </c>
      <c r="E10" s="1">
        <v>-0.10475949</v>
      </c>
      <c r="F10" s="1">
        <v>-0.109109842</v>
      </c>
      <c r="G10" s="1">
        <v>-1.30260412E-2</v>
      </c>
      <c r="H10" s="1">
        <v>-1.31353324E-2</v>
      </c>
      <c r="I10" s="1">
        <v>-5.2966005400000009E-2</v>
      </c>
      <c r="J10" s="1">
        <v>-0.1222696679999999</v>
      </c>
      <c r="K10" s="1">
        <v>-0.12727400999999999</v>
      </c>
      <c r="L10" s="1">
        <v>2.2773645999999991E-6</v>
      </c>
      <c r="M10" s="1">
        <v>-0.12019456000000001</v>
      </c>
      <c r="N10" s="1"/>
      <c r="O10" s="1"/>
      <c r="P10" s="1">
        <f>SUM(B10:O10)</f>
        <v>-8.5447544116354006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3.5255796999999989</v>
      </c>
      <c r="C14" s="4">
        <v>-12.7450604</v>
      </c>
      <c r="D14" s="4">
        <v>-12.654009</v>
      </c>
      <c r="E14" s="4">
        <v>1.1411305199999999</v>
      </c>
      <c r="F14" s="4">
        <v>1.1378430799999999</v>
      </c>
      <c r="G14" s="4">
        <v>0.28771836400000012</v>
      </c>
      <c r="H14" s="4">
        <v>0.29627099000000012</v>
      </c>
      <c r="I14" s="4">
        <v>0.48428344200000001</v>
      </c>
      <c r="J14" s="4">
        <v>-0.19524733599999999</v>
      </c>
      <c r="K14" s="4">
        <v>-0.206352068</v>
      </c>
      <c r="L14" s="4">
        <v>1.4730605000000001</v>
      </c>
      <c r="M14" s="4">
        <v>1.5719837400000001</v>
      </c>
      <c r="N14" s="4">
        <v>4.3735083400000013E-2</v>
      </c>
      <c r="O14" s="4">
        <v>4.3564282000000003E-2</v>
      </c>
      <c r="P14" s="4">
        <f>SUM(B14:O14)</f>
        <v>-15.795499102600004</v>
      </c>
    </row>
    <row r="15" spans="1:18" s="4" customFormat="1">
      <c r="A15" s="4" t="s">
        <v>17</v>
      </c>
      <c r="B15" s="4">
        <v>32.5287328</v>
      </c>
      <c r="C15" s="4">
        <v>101.79207</v>
      </c>
      <c r="D15" s="4">
        <v>101.70013</v>
      </c>
      <c r="E15" s="4">
        <v>7.3500844400000001E-2</v>
      </c>
      <c r="F15" s="4">
        <v>1.529583984E-2</v>
      </c>
      <c r="G15" s="4">
        <v>-4.8115581800000022E-2</v>
      </c>
      <c r="H15" s="4">
        <v>-4.7862282399999997E-2</v>
      </c>
      <c r="I15" s="4">
        <v>-2.9699629599999989E-2</v>
      </c>
      <c r="J15" s="4">
        <v>0.95800857399999984</v>
      </c>
      <c r="K15" s="4">
        <v>0.9729203099999999</v>
      </c>
      <c r="L15" s="4">
        <v>0.49664746599999993</v>
      </c>
      <c r="M15" s="4">
        <v>0.3748772540000001</v>
      </c>
      <c r="N15" s="4">
        <v>8.0080979999999971E-4</v>
      </c>
      <c r="O15" s="4">
        <v>7.8101155199999993E-4</v>
      </c>
      <c r="P15" s="4">
        <f>SUM(B15:O15)</f>
        <v>238.78808741579203</v>
      </c>
    </row>
    <row r="16" spans="1:18" s="4" customFormat="1">
      <c r="A16" s="4" t="s">
        <v>18</v>
      </c>
      <c r="B16" s="4">
        <v>10.028276740000001</v>
      </c>
      <c r="C16" s="4">
        <v>-5.9845573799999974</v>
      </c>
      <c r="D16" s="4">
        <v>-5.9171387000000006</v>
      </c>
      <c r="E16" s="4">
        <v>-5.3156803800000013E-2</v>
      </c>
      <c r="F16" s="4">
        <v>-5.1078782400000008E-2</v>
      </c>
      <c r="G16" s="4">
        <v>-2.9255297999999989E-2</v>
      </c>
      <c r="H16" s="4">
        <v>-3.0312810199999991E-2</v>
      </c>
      <c r="I16" s="4">
        <v>-5.8256757400000019E-2</v>
      </c>
      <c r="J16" s="4">
        <v>7.3269768799999996E-2</v>
      </c>
      <c r="K16" s="4">
        <v>6.9532905799999989E-2</v>
      </c>
      <c r="L16" s="4">
        <v>-2.5649737800000002E-6</v>
      </c>
      <c r="M16" s="4">
        <v>-2.4868392199999999E-2</v>
      </c>
      <c r="N16" s="4">
        <v>-1.4898837600000001E-4</v>
      </c>
      <c r="O16" s="4">
        <v>-1.4751206800000001E-4</v>
      </c>
      <c r="P16" s="4">
        <f>SUM(B16:O16)</f>
        <v>-1.9778445748177771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>
        <v>4.099928000000002</v>
      </c>
      <c r="C20" s="1">
        <v>-12.327730600000001</v>
      </c>
      <c r="D20" s="1">
        <v>-12.226748199999999</v>
      </c>
      <c r="E20" s="1">
        <v>1.1588166799999999</v>
      </c>
      <c r="F20" s="1">
        <v>1.1569512200000001</v>
      </c>
      <c r="G20" s="1">
        <v>0.16699718399999999</v>
      </c>
      <c r="H20" s="1">
        <v>0.166241734</v>
      </c>
      <c r="I20" s="1">
        <v>0.25370520200000002</v>
      </c>
      <c r="J20" s="1">
        <v>-2.59291008E-2</v>
      </c>
      <c r="K20" s="1">
        <v>-2.3964266200000001E-2</v>
      </c>
      <c r="L20" s="1">
        <v>0.65417272999999998</v>
      </c>
      <c r="M20" s="1">
        <v>1.5550658399999999</v>
      </c>
      <c r="N20" s="1"/>
      <c r="O20" s="1"/>
      <c r="P20" s="1">
        <f>SUM(B20:O20)</f>
        <v>-15.392493577000002</v>
      </c>
    </row>
    <row r="21" spans="1:16" s="4" customFormat="1">
      <c r="A21" s="1" t="s">
        <v>17</v>
      </c>
      <c r="B21" s="1">
        <v>34.675396399999997</v>
      </c>
      <c r="C21" s="1">
        <v>92.900930200000019</v>
      </c>
      <c r="D21" s="1">
        <v>92.702286000000001</v>
      </c>
      <c r="E21" s="1">
        <v>0.21990981800000001</v>
      </c>
      <c r="F21" s="1">
        <v>0.18700319600000001</v>
      </c>
      <c r="G21" s="1">
        <v>-3.3902024799999993E-2</v>
      </c>
      <c r="H21" s="1">
        <v>-3.3575986799999999E-2</v>
      </c>
      <c r="I21" s="1">
        <v>-3.4478811599999999E-2</v>
      </c>
      <c r="J21" s="1">
        <v>0.46573179399999992</v>
      </c>
      <c r="K21" s="1">
        <v>0.4705461620000001</v>
      </c>
      <c r="L21" s="1">
        <v>0.1115836892</v>
      </c>
      <c r="M21" s="1">
        <v>0.41297575800000003</v>
      </c>
      <c r="N21" s="1"/>
      <c r="O21" s="1"/>
      <c r="P21" s="1">
        <f>SUM(B21:O21)</f>
        <v>222.044406194</v>
      </c>
    </row>
    <row r="22" spans="1:16" s="4" customFormat="1">
      <c r="A22" s="1" t="s">
        <v>18</v>
      </c>
      <c r="B22" s="1">
        <v>10.466488999999999</v>
      </c>
      <c r="C22" s="1">
        <v>-8.4288222400000006</v>
      </c>
      <c r="D22" s="1">
        <v>-8.381902779999999</v>
      </c>
      <c r="E22" s="1">
        <v>-0.1026422726</v>
      </c>
      <c r="F22" s="1">
        <v>-9.9479494200000018E-2</v>
      </c>
      <c r="G22" s="1">
        <v>-1.3293098600000001E-2</v>
      </c>
      <c r="H22" s="1">
        <v>-1.32504778E-2</v>
      </c>
      <c r="I22" s="1">
        <v>-4.083258439999999E-2</v>
      </c>
      <c r="J22" s="1">
        <v>-7.7129631799999987E-2</v>
      </c>
      <c r="K22" s="1">
        <v>-7.8217295599999986E-2</v>
      </c>
      <c r="L22" s="1">
        <v>1.1673267719999999E-6</v>
      </c>
      <c r="M22" s="1">
        <v>-0.11844713799999999</v>
      </c>
      <c r="N22" s="1"/>
      <c r="O22" s="1"/>
      <c r="P22" s="1">
        <f>SUM(B22:O22)</f>
        <v>-6.8875268456732277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10.817913523037518</v>
      </c>
      <c r="D26" s="4">
        <f>COS(RADIANS($R$1))*(C2)+SIN(RADIANS($R$1))*(C3)</f>
        <v>6.6965361287794671</v>
      </c>
      <c r="E26" s="4">
        <f>COS(RADIANS($R$1))*(D2)+SIN(RADIANS($R$1))*(D3)</f>
        <v>6.7588153693372126</v>
      </c>
      <c r="F26" s="4">
        <f>COS(RADIANS($R$1))*(E2+F2+N2+O2)+SIN(RADIANS($R$1))*(E3+F3+N3+O3)</f>
        <v>2.1500853549354959</v>
      </c>
      <c r="G26" s="4">
        <f>COS(RADIANS($R$1))*(I2+G2+H2)+SIN(RADIANS($R$1))*(I3+G3+H3)</f>
        <v>1.0083046357478818</v>
      </c>
      <c r="H26" s="4">
        <f>COS(RADIANS($R$1))*(J2+K2)+SIN(RADIANS($R$1))*(J3+K3)</f>
        <v>0.25567397841257478</v>
      </c>
      <c r="I26" s="4">
        <f>COS(RADIANS($R$1))*(L2+M2)+SIN(RADIANS($R$1))*(L3+M3)</f>
        <v>3.3426108434009629</v>
      </c>
      <c r="J26" s="4">
        <f t="shared" ref="J26:J33" si="0">+SUM(C26:I26)</f>
        <v>31.029939833651113</v>
      </c>
      <c r="L26" s="4">
        <f>(F26)/J26</f>
        <v>6.9290671089338937E-2</v>
      </c>
    </row>
    <row r="27" spans="1:16" s="4" customFormat="1">
      <c r="B27" s="4" t="s">
        <v>20</v>
      </c>
      <c r="C27" s="4">
        <f>COS(RADIANS($R$1))*(B8)+SIN(RADIANS($R$1))*(B9)</f>
        <v>4.6305223930775261</v>
      </c>
      <c r="D27" s="4">
        <f>COS(RADIANS($R$1))*(C8)+SIN(RADIANS($R$1))*(C9)</f>
        <v>7.8852294261000537</v>
      </c>
      <c r="E27" s="4">
        <f>COS(RADIANS($R$1))*(D8)+SIN(RADIANS($R$1))*(D9)</f>
        <v>7.8683293467391842</v>
      </c>
      <c r="F27" s="4">
        <f>COS(RADIANS($R$1))*(E8+F8+N8+O8)+SIN(RADIANS($R$1))*(E9+F9+N9+O9)</f>
        <v>2.2689655686319408</v>
      </c>
      <c r="G27" s="4">
        <f>COS(RADIANS($R$1))*(I8+G8+H8)+SIN(RADIANS($R$1))*(I9+G9+H9)</f>
        <v>0.61302947366044136</v>
      </c>
      <c r="H27" s="4">
        <f>COS(RADIANS($R$1))*(J8+K8)+SIN(RADIANS($R$1))*(J9+K9)</f>
        <v>2.187386503622657E-3</v>
      </c>
      <c r="I27" s="4">
        <f>COS(RADIANS($R$1))*(L8+M8)+SIN(RADIANS($R$1))*(L9+M9)</f>
        <v>3.3140065164555397</v>
      </c>
      <c r="J27" s="4">
        <f t="shared" si="0"/>
        <v>26.582270111168306</v>
      </c>
      <c r="L27" s="4">
        <f>(F27)/J27</f>
        <v>8.5356350648120721E-2</v>
      </c>
    </row>
    <row r="28" spans="1:16" s="4" customFormat="1">
      <c r="B28" s="4" t="s">
        <v>21</v>
      </c>
      <c r="C28" s="4">
        <f>COS(RADIANS($R$1))*(B14)+SIN(RADIANS($R$1))*(B15)</f>
        <v>10.211641161357917</v>
      </c>
      <c r="D28" s="4">
        <f>COS(RADIANS($R$1))*(C14)+SIN(RADIANS($R$1))*(C15)</f>
        <v>8.697211134072278</v>
      </c>
      <c r="E28" s="4">
        <f>COS(RADIANS($R$1))*(D14)+SIN(RADIANS($R$1))*(D15)</f>
        <v>8.7671574416719498</v>
      </c>
      <c r="F28" s="4">
        <f>COS(RADIANS($R$1))*(E14+F14+N14+O14)+SIN(RADIANS($R$1))*(E15+F15+N15+O15)</f>
        <v>2.3333549716984923</v>
      </c>
      <c r="G28" s="4">
        <f>COS(RADIANS($R$1))*(I14+G14+H14)+SIN(RADIANS($R$1))*(I15+G15+H15)</f>
        <v>1.0187986521028982</v>
      </c>
      <c r="H28" s="4">
        <f>COS(RADIANS($R$1))*(J14+K14)+SIN(RADIANS($R$1))*(J15+K15)</f>
        <v>8.6391956425627137E-3</v>
      </c>
      <c r="I28" s="4">
        <f>COS(RADIANS($R$1))*(L14+M14)+SIN(RADIANS($R$1))*(L15+M15)</f>
        <v>3.159702895608969</v>
      </c>
      <c r="J28" s="4">
        <f t="shared" si="0"/>
        <v>34.196505452155058</v>
      </c>
      <c r="L28" s="4">
        <f>(F28)/J28</f>
        <v>6.8233725664253356E-2</v>
      </c>
    </row>
    <row r="29" spans="1:16" s="4" customFormat="1">
      <c r="B29" s="1" t="s">
        <v>22</v>
      </c>
      <c r="C29" s="4">
        <f>COS(RADIANS($R$1))*(B20)+SIN(RADIANS($R$1))*(B21)</f>
        <v>11.219755031681398</v>
      </c>
      <c r="D29" s="4">
        <f>COS(RADIANS($R$1))*(C20)+SIN(RADIANS($R$1))*(C21)</f>
        <v>7.2568493675419266</v>
      </c>
      <c r="E29" s="4">
        <f>COS(RADIANS($R$1))*(D20)+SIN(RADIANS($R$1))*(D21)</f>
        <v>7.3143246083251228</v>
      </c>
      <c r="F29" s="4">
        <f>COS(RADIANS($R$1))*(E20+F20+N20+O20)+SIN(RADIANS($R$1))*(E21+F21+N21+O21)</f>
        <v>2.3497647879978545</v>
      </c>
      <c r="G29" s="4">
        <f>COS(RADIANS($R$1))*(I20+G20+H20)+SIN(RADIANS($R$1))*(I21+G21+H21)</f>
        <v>0.55291996724089554</v>
      </c>
      <c r="H29" s="4">
        <f>COS(RADIANS($R$1))*(J20+K20)+SIN(RADIANS($R$1))*(J21+K21)</f>
        <v>0.14586005568377447</v>
      </c>
      <c r="I29" s="4">
        <f>COS(RADIANS($R$1))*(L20+M20)+SIN(RADIANS($R$1))*(L21+M21)</f>
        <v>2.2700234482958654</v>
      </c>
      <c r="J29" s="4">
        <f t="shared" si="0"/>
        <v>31.109497266766841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30.838279811426901</v>
      </c>
      <c r="D30" s="4">
        <f>-SIN(RADIANS($R$1))*(C2)+COS(RADIANS($R$1))*(C3)</f>
        <v>57.856773567084986</v>
      </c>
      <c r="E30" s="4">
        <f>-SIN(RADIANS($R$1))*(D2)+COS(RADIANS($R$1))*(D3)</f>
        <v>57.84779845719298</v>
      </c>
      <c r="F30" s="4">
        <f>-SIN(RADIANS($R$1))*(E2+F2+N2+O2)+COS(RADIANS($R$1))*(E3+F3+N3+O3)</f>
        <v>-0.34339801343606402</v>
      </c>
      <c r="G30" s="4">
        <f>-SIN(RADIANS($R$1))*(I2+G2+H2)+COS(RADIANS($R$1))*(I3+G3+H3)</f>
        <v>-0.37590002960891544</v>
      </c>
      <c r="H30" s="4">
        <f>-SIN(RADIANS($R$1))*(J2+K2)+COS(RADIANS($R$1))*(J3+K3)</f>
        <v>1.6599118861326096</v>
      </c>
      <c r="I30" s="4">
        <f>-SIN(RADIANS($R$1))*(L2+M2)+COS(RADIANS($R$1))*(L3+M3)</f>
        <v>0.15053957060495016</v>
      </c>
      <c r="J30" s="4">
        <f t="shared" si="0"/>
        <v>147.63400524939749</v>
      </c>
    </row>
    <row r="31" spans="1:16" s="4" customFormat="1">
      <c r="B31" s="4" t="s">
        <v>20</v>
      </c>
      <c r="C31" s="4">
        <f>-SIN(RADIANS($R$1))*(B8)+COS(RADIANS($R$1))*(B9)</f>
        <v>25.995526483743447</v>
      </c>
      <c r="D31" s="4">
        <f>-SIN(RADIANS($R$1))*(C8)+COS(RADIANS($R$1))*(C9)</f>
        <v>92.379566386243695</v>
      </c>
      <c r="E31" s="4">
        <f>-SIN(RADIANS($R$1))*(D8)+COS(RADIANS($R$1))*(D9)</f>
        <v>92.119091509308973</v>
      </c>
      <c r="F31" s="4">
        <f>-SIN(RADIANS($R$1))*(E8+F8+N8+O8)+COS(RADIANS($R$1))*(E9+F9+N9+O9)</f>
        <v>-0.43888168354627838</v>
      </c>
      <c r="G31" s="4">
        <f>-SIN(RADIANS($R$1))*(I8+G8+H8)+COS(RADIANS($R$1))*(I9+G9+H9)</f>
        <v>-0.24534626676978705</v>
      </c>
      <c r="H31" s="4">
        <f>-SIN(RADIANS($R$1))*(J8+K8)+COS(RADIANS($R$1))*(J9+K9)</f>
        <v>1.3635936475977113</v>
      </c>
      <c r="I31" s="4">
        <f>-SIN(RADIANS($R$1))*(L8+M8)+COS(RADIANS($R$1))*(L9+M9)</f>
        <v>2.8729134295861436E-2</v>
      </c>
      <c r="J31" s="4">
        <f t="shared" si="0"/>
        <v>211.20227921087366</v>
      </c>
    </row>
    <row r="32" spans="1:16" s="4" customFormat="1">
      <c r="B32" s="4" t="s">
        <v>21</v>
      </c>
      <c r="C32" s="4">
        <f>-SIN(RADIANS($R$1))*(B14)+COS(RADIANS($R$1))*(B15)</f>
        <v>31.084892706691281</v>
      </c>
      <c r="D32" s="4">
        <f>-SIN(RADIANS($R$1))*(C14)+COS(RADIANS($R$1))*(C15)</f>
        <v>102.21751610156606</v>
      </c>
      <c r="E32" s="4">
        <f>-SIN(RADIANS($R$1))*(D14)+COS(RADIANS($R$1))*(D15)</f>
        <v>102.10865456062928</v>
      </c>
      <c r="F32" s="4">
        <f>-SIN(RADIANS($R$1))*(E14+F14+N14+O14)+COS(RADIANS($R$1))*(E15+F15+N15+O15)</f>
        <v>-0.40357229476994566</v>
      </c>
      <c r="G32" s="4">
        <f>-SIN(RADIANS($R$1))*(I14+G14+H14)+COS(RADIANS($R$1))*(I15+G15+H15)</f>
        <v>-0.34503754229768313</v>
      </c>
      <c r="H32" s="4">
        <f>-SIN(RADIANS($R$1))*(J14+K14)+COS(RADIANS($R$1))*(J15+K15)</f>
        <v>1.972230666189249</v>
      </c>
      <c r="I32" s="4">
        <f>-SIN(RADIANS($R$1))*(L14+M14)+COS(RADIANS($R$1))*(L15+M15)</f>
        <v>0.21937951729492278</v>
      </c>
      <c r="J32" s="4">
        <f t="shared" si="0"/>
        <v>236.85406371530317</v>
      </c>
    </row>
    <row r="33" spans="2:10" s="4" customFormat="1">
      <c r="B33" s="1" t="s">
        <v>22</v>
      </c>
      <c r="C33" s="4">
        <f>-SIN(RADIANS($R$1))*(B20)+COS(RADIANS($R$1))*(B21)</f>
        <v>33.065232830442568</v>
      </c>
      <c r="D33" s="4">
        <f>-SIN(RADIANS($R$1))*(C20)+COS(RADIANS($R$1))*(C21)</f>
        <v>93.433901294060604</v>
      </c>
      <c r="E33" s="4">
        <f>-SIN(RADIANS($R$1))*(D20)+COS(RADIANS($R$1))*(D21)</f>
        <v>93.218602524904057</v>
      </c>
      <c r="F33" s="4">
        <f>-SIN(RADIANS($R$1))*(E20+F20+N20+O20)+COS(RADIANS($R$1))*(E21+F21+N21+O21)</f>
        <v>-8.3454231279030344E-2</v>
      </c>
      <c r="G33" s="4">
        <f>-SIN(RADIANS($R$1))*(I20+G20+H20)+COS(RADIANS($R$1))*(I21+G21+H21)</f>
        <v>-0.22176136639626265</v>
      </c>
      <c r="H33" s="4">
        <f>-SIN(RADIANS($R$1))*(J20+K20)+COS(RADIANS($R$1))*(J21+K21)</f>
        <v>0.9261914505749127</v>
      </c>
      <c r="I33" s="4">
        <f>-SIN(RADIANS($R$1))*(L20+M20)+COS(RADIANS($R$1))*(L21+M21)</f>
        <v>5.3770038212422655E-2</v>
      </c>
      <c r="J33" s="4">
        <f t="shared" si="0"/>
        <v>220.3924825405193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opLeftCell="A10" workbookViewId="0">
      <selection activeCell="E22" sqref="E22"/>
    </sheetView>
  </sheetViews>
  <sheetFormatPr baseColWidth="10" defaultRowHeight="20"/>
  <cols>
    <col min="1" max="32" width="10.7109375" style="4" customWidth="1"/>
    <col min="33" max="16384" width="10.7109375" style="4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-1.294319</v>
      </c>
      <c r="C8" s="1">
        <v>-15.494839999999989</v>
      </c>
      <c r="D8" s="1">
        <v>-15.494293799999999</v>
      </c>
      <c r="E8" s="1">
        <v>1.1663056999999999</v>
      </c>
      <c r="F8" s="1">
        <v>1.16457772</v>
      </c>
      <c r="G8" s="1">
        <v>0.163588016</v>
      </c>
      <c r="H8" s="1">
        <v>0.16453656</v>
      </c>
      <c r="I8" s="1">
        <v>0.31033311799999991</v>
      </c>
      <c r="J8" s="1">
        <v>-0.16916831600000001</v>
      </c>
      <c r="K8" s="1">
        <v>-0.20518750199999999</v>
      </c>
      <c r="L8" s="1">
        <v>1.5052419800000001</v>
      </c>
      <c r="M8" s="1">
        <v>1.7913277599999999</v>
      </c>
      <c r="N8" s="1"/>
      <c r="O8" s="1"/>
      <c r="P8" s="1">
        <f>SUM(B8:O8)</f>
        <v>-26.391897763999996</v>
      </c>
    </row>
    <row r="9" spans="1:18">
      <c r="A9" s="1" t="s">
        <v>17</v>
      </c>
      <c r="B9" s="1">
        <v>30.350640200000001</v>
      </c>
      <c r="C9" s="1">
        <v>104.945268</v>
      </c>
      <c r="D9" s="1">
        <v>105.374494</v>
      </c>
      <c r="E9" s="1">
        <v>2.0428455540000001E-2</v>
      </c>
      <c r="F9" s="1">
        <v>5.2847436200000007E-2</v>
      </c>
      <c r="G9" s="1">
        <v>-2.9921090599999981E-2</v>
      </c>
      <c r="H9" s="1">
        <v>-2.9434555800000001E-2</v>
      </c>
      <c r="I9" s="1">
        <v>-3.87893588E-2</v>
      </c>
      <c r="J9" s="1">
        <v>0.75141839600000027</v>
      </c>
      <c r="K9" s="1">
        <v>0.7859260560000001</v>
      </c>
      <c r="L9" s="1">
        <v>0.32241149800000002</v>
      </c>
      <c r="M9" s="1">
        <v>0.49570594800000001</v>
      </c>
      <c r="N9" s="1"/>
      <c r="O9" s="1"/>
      <c r="P9" s="1">
        <f>SUM(B9:O9)</f>
        <v>243.00099498454</v>
      </c>
    </row>
    <row r="10" spans="1:18">
      <c r="A10" s="1" t="s">
        <v>18</v>
      </c>
      <c r="B10" s="1">
        <v>10.192384799999999</v>
      </c>
      <c r="C10" s="1">
        <v>-9.6758288600000011</v>
      </c>
      <c r="D10" s="1">
        <v>-9.7842489000000015</v>
      </c>
      <c r="E10" s="1">
        <v>-0.100992499</v>
      </c>
      <c r="F10" s="1">
        <v>-9.5627601199999995E-2</v>
      </c>
      <c r="G10" s="1">
        <v>-1.3708048000000011E-2</v>
      </c>
      <c r="H10" s="1">
        <v>-1.38979862E-2</v>
      </c>
      <c r="I10" s="1">
        <v>-4.8964606799999991E-2</v>
      </c>
      <c r="J10" s="1">
        <v>-0.135535884</v>
      </c>
      <c r="K10" s="1">
        <v>-0.142836886</v>
      </c>
      <c r="L10" s="1">
        <v>-8.498189076000001E-7</v>
      </c>
      <c r="M10" s="1">
        <v>-0.140529182</v>
      </c>
      <c r="N10" s="1"/>
      <c r="O10" s="1"/>
      <c r="P10" s="1">
        <f>SUM(B10:O10)</f>
        <v>-9.9597865030189094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3" spans="1:18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>
      <c r="A14" s="4" t="s">
        <v>16</v>
      </c>
      <c r="B14" s="4">
        <v>2.666401899999999</v>
      </c>
      <c r="C14" s="4">
        <v>-17.436463199999999</v>
      </c>
      <c r="D14" s="4">
        <v>-17.278672199999999</v>
      </c>
      <c r="E14" s="4">
        <v>1.1945271</v>
      </c>
      <c r="F14" s="4">
        <v>1.1708561799999999</v>
      </c>
      <c r="G14" s="4">
        <v>0.28518772999999997</v>
      </c>
      <c r="H14" s="4">
        <v>0.29358534800000002</v>
      </c>
      <c r="I14" s="4">
        <v>0.46781841400000018</v>
      </c>
      <c r="J14" s="4">
        <v>-0.34690634199999992</v>
      </c>
      <c r="K14" s="4">
        <v>-0.36868783599999999</v>
      </c>
      <c r="L14" s="4">
        <v>1.4657675800000001</v>
      </c>
      <c r="M14" s="4">
        <v>1.5835498400000001</v>
      </c>
      <c r="N14" s="4">
        <v>4.1872800600000003E-2</v>
      </c>
      <c r="O14" s="4">
        <v>4.2960802799999989E-2</v>
      </c>
      <c r="P14" s="4">
        <f>SUM(B14:O14)</f>
        <v>-26.218201882599995</v>
      </c>
    </row>
    <row r="15" spans="1:18">
      <c r="A15" s="4" t="s">
        <v>17</v>
      </c>
      <c r="B15" s="4">
        <v>36.540013399999999</v>
      </c>
      <c r="C15" s="4">
        <v>117.206048</v>
      </c>
      <c r="D15" s="4">
        <v>116.725194</v>
      </c>
      <c r="E15" s="4">
        <v>-1.2176797939999999E-2</v>
      </c>
      <c r="F15" s="4">
        <v>-1.2444261099999999E-2</v>
      </c>
      <c r="G15" s="4">
        <v>-4.1861272400000003E-2</v>
      </c>
      <c r="H15" s="4">
        <v>-4.0031479199999997E-2</v>
      </c>
      <c r="I15" s="4">
        <v>-2.2523528800000001E-2</v>
      </c>
      <c r="J15" s="4">
        <v>1.2558406200000001</v>
      </c>
      <c r="K15" s="4">
        <v>1.2879086799999999</v>
      </c>
      <c r="L15" s="4">
        <v>0.61888004000000008</v>
      </c>
      <c r="M15" s="4">
        <v>0.45670335399999978</v>
      </c>
      <c r="N15" s="4">
        <v>7.5613339400000003E-4</v>
      </c>
      <c r="O15" s="4">
        <v>7.8597361200000008E-4</v>
      </c>
      <c r="P15" s="4">
        <f>SUM(B15:O15)</f>
        <v>273.96309286156605</v>
      </c>
    </row>
    <row r="16" spans="1:18">
      <c r="A16" s="4" t="s">
        <v>18</v>
      </c>
      <c r="B16" s="4">
        <v>11.291794400000001</v>
      </c>
      <c r="C16" s="4">
        <v>-7.0697815199999994</v>
      </c>
      <c r="D16" s="4">
        <v>-7.0336441799999987</v>
      </c>
      <c r="E16" s="4">
        <v>-5.0114660799999981E-2</v>
      </c>
      <c r="F16" s="4">
        <v>-4.5214217799999998E-2</v>
      </c>
      <c r="G16" s="4">
        <v>-2.9392693800000001E-2</v>
      </c>
      <c r="H16" s="4">
        <v>-3.0539609000000009E-2</v>
      </c>
      <c r="I16" s="4">
        <v>-5.4031597200000003E-2</v>
      </c>
      <c r="J16" s="4">
        <v>6.6045274199999962E-2</v>
      </c>
      <c r="K16" s="4">
        <v>6.6995058799999979E-2</v>
      </c>
      <c r="L16" s="4">
        <v>-1.9522370059999989E-8</v>
      </c>
      <c r="M16" s="4">
        <v>-3.9716243999999998E-2</v>
      </c>
      <c r="N16" s="4">
        <v>-1.4191911E-4</v>
      </c>
      <c r="O16" s="4">
        <v>-1.4653486199999989E-4</v>
      </c>
      <c r="P16" s="4">
        <f>SUM(B16:O16)</f>
        <v>-2.9278884630943671</v>
      </c>
    </row>
    <row r="17" spans="1:16">
      <c r="A17" s="4" t="s">
        <v>19</v>
      </c>
    </row>
    <row r="19" spans="1:16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>
      <c r="A20" s="1" t="s">
        <v>16</v>
      </c>
      <c r="B20" s="1">
        <v>3.8192977400000001</v>
      </c>
      <c r="C20" s="1">
        <v>-16.2429886</v>
      </c>
      <c r="D20" s="1">
        <v>-16.086397999999999</v>
      </c>
      <c r="E20" s="1">
        <v>1.17330548</v>
      </c>
      <c r="F20" s="1">
        <v>1.1952651000000001</v>
      </c>
      <c r="G20" s="1">
        <v>0.166066572</v>
      </c>
      <c r="H20" s="1">
        <v>0.165890176</v>
      </c>
      <c r="I20" s="1">
        <v>0.24509192599999999</v>
      </c>
      <c r="J20" s="1">
        <v>-6.4936886799999996E-2</v>
      </c>
      <c r="K20" s="1">
        <v>-6.7576230800000026E-2</v>
      </c>
      <c r="L20" s="1">
        <v>0.730954306</v>
      </c>
      <c r="M20" s="1">
        <v>1.6757791200000001</v>
      </c>
      <c r="N20" s="1"/>
      <c r="O20" s="1"/>
      <c r="P20" s="1">
        <f>SUM(B20:O20)</f>
        <v>-23.290249297599999</v>
      </c>
    </row>
    <row r="21" spans="1:16">
      <c r="A21" s="1" t="s">
        <v>17</v>
      </c>
      <c r="B21" s="1">
        <v>38.187503199999988</v>
      </c>
      <c r="C21" s="1">
        <v>104.83739799999999</v>
      </c>
      <c r="D21" s="1">
        <v>103.815714</v>
      </c>
      <c r="E21" s="1">
        <v>0.35842796599999999</v>
      </c>
      <c r="F21" s="1">
        <v>0.34845884799999988</v>
      </c>
      <c r="G21" s="1">
        <v>-3.042361779999999E-2</v>
      </c>
      <c r="H21" s="1">
        <v>-3.029453020000001E-2</v>
      </c>
      <c r="I21" s="1">
        <v>-2.7446080599999999E-2</v>
      </c>
      <c r="J21" s="1">
        <v>0.556682648</v>
      </c>
      <c r="K21" s="1">
        <v>0.55518022200000017</v>
      </c>
      <c r="L21" s="1">
        <v>0.13717111800000001</v>
      </c>
      <c r="M21" s="1">
        <v>0.45441340800000007</v>
      </c>
      <c r="N21" s="1"/>
      <c r="O21" s="1"/>
      <c r="P21" s="1">
        <f>SUM(B21:O21)</f>
        <v>249.16278518139998</v>
      </c>
    </row>
    <row r="22" spans="1:16">
      <c r="A22" s="1" t="s">
        <v>18</v>
      </c>
      <c r="B22" s="1">
        <v>11.6846554</v>
      </c>
      <c r="C22" s="1">
        <v>-9.6387389200000015</v>
      </c>
      <c r="D22" s="1">
        <v>-9.515066899999999</v>
      </c>
      <c r="E22" s="1">
        <v>-9.9538570199999968E-2</v>
      </c>
      <c r="F22" s="1">
        <v>-0.103735066</v>
      </c>
      <c r="G22" s="1">
        <v>-1.3897138200000001E-2</v>
      </c>
      <c r="H22" s="1">
        <v>-1.38764032E-2</v>
      </c>
      <c r="I22" s="1">
        <v>-3.718731900000001E-2</v>
      </c>
      <c r="J22" s="1">
        <v>-9.2370401599999971E-2</v>
      </c>
      <c r="K22" s="1">
        <v>-9.4924233799999994E-2</v>
      </c>
      <c r="L22" s="1">
        <v>1.8001671800000009E-8</v>
      </c>
      <c r="M22" s="1">
        <v>-0.12956271999999999</v>
      </c>
      <c r="N22" s="1"/>
      <c r="O22" s="1"/>
      <c r="P22" s="1">
        <f>SUM(B22:O22)</f>
        <v>-8.0542422539983267</v>
      </c>
    </row>
    <row r="23" spans="1:16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4">
        <f>COS(RADIANS($R$1))*(B2)+SIN(RADIANS($R$1))*(B3)</f>
        <v>12.317617380686498</v>
      </c>
      <c r="D26" s="4">
        <f>COS(RADIANS($R$1))*(C2)+SIN(RADIANS($R$1))*(C3)</f>
        <v>8.7579279033220239</v>
      </c>
      <c r="E26" s="4">
        <f>COS(RADIANS($R$1))*(D2)+SIN(RADIANS($R$1))*(D3)</f>
        <v>8.7799310504147883</v>
      </c>
      <c r="F26" s="4">
        <f>COS(RADIANS($R$1))*(E2+F2+N2+O2)+SIN(RADIANS($R$1))*(E3+F3+N3+O3)</f>
        <v>2.1690153454277112</v>
      </c>
      <c r="G26" s="4">
        <f>COS(RADIANS($R$1))*(I2+G2+H2)+SIN(RADIANS($R$1))*(I3+G3+H3)</f>
        <v>0.97407183925310326</v>
      </c>
      <c r="H26" s="4">
        <f>COS(RADIANS($R$1))*(J2+K2)+SIN(RADIANS($R$1))*(J3+K3)</f>
        <v>0.1610922296778125</v>
      </c>
      <c r="I26" s="4">
        <f>COS(RADIANS($R$1))*(L2+M2)+SIN(RADIANS($R$1))*(L3+M3)</f>
        <v>3.3925887777417194</v>
      </c>
      <c r="J26" s="4">
        <f t="shared" ref="J26:J33" si="0">+SUM(C26:I26)</f>
        <v>36.552244526523658</v>
      </c>
      <c r="L26" s="4">
        <f>(F26)/J26</f>
        <v>5.934014103713367E-2</v>
      </c>
    </row>
    <row r="27" spans="1:16">
      <c r="B27" s="4" t="s">
        <v>20</v>
      </c>
      <c r="C27" s="4">
        <f>COS(RADIANS($R$1))*(B8)+SIN(RADIANS($R$1))*(B9)</f>
        <v>6.0866122157096569</v>
      </c>
      <c r="D27" s="4">
        <f>COS(RADIANS($R$1))*(C8)+SIN(RADIANS($R$1))*(C9)</f>
        <v>10.353981137444801</v>
      </c>
      <c r="E27" s="4">
        <f>COS(RADIANS($R$1))*(D8)+SIN(RADIANS($R$1))*(D9)</f>
        <v>10.458350280531144</v>
      </c>
      <c r="F27" s="4">
        <f>COS(RADIANS($R$1))*(E8+F8+N8+O8)+SIN(RADIANS($R$1))*(E9+F9+N9+O9)</f>
        <v>2.2793732635050756</v>
      </c>
      <c r="G27" s="4">
        <f>COS(RADIANS($R$1))*(I8+G8+H8)+SIN(RADIANS($R$1))*(I9+G9+H9)</f>
        <v>0.59574934619460462</v>
      </c>
      <c r="H27" s="4">
        <f>COS(RADIANS($R$1))*(J8+K8)+SIN(RADIANS($R$1))*(J9+K9)</f>
        <v>8.681433705517716E-3</v>
      </c>
      <c r="I27" s="4">
        <f>COS(RADIANS($R$1))*(L8+M8)+SIN(RADIANS($R$1))*(L9+M9)</f>
        <v>3.3965680534522513</v>
      </c>
      <c r="J27" s="4">
        <f t="shared" si="0"/>
        <v>33.179315730543053</v>
      </c>
      <c r="L27" s="4">
        <f>(F27)/J27</f>
        <v>6.8698621816567787E-2</v>
      </c>
    </row>
    <row r="28" spans="1:16">
      <c r="B28" s="4" t="s">
        <v>21</v>
      </c>
      <c r="C28" s="4">
        <f>COS(RADIANS($R$1))*(B14)+SIN(RADIANS($R$1))*(B15)</f>
        <v>11.427027675069457</v>
      </c>
      <c r="D28" s="4">
        <f>COS(RADIANS($R$1))*(C14)+SIN(RADIANS($R$1))*(C15)</f>
        <v>11.436183583576959</v>
      </c>
      <c r="E28" s="4">
        <f>COS(RADIANS($R$1))*(D14)+SIN(RADIANS($R$1))*(D15)</f>
        <v>11.472958405335095</v>
      </c>
      <c r="F28" s="4">
        <f>COS(RADIANS($R$1))*(E14+F14+N14+O14)+SIN(RADIANS($R$1))*(E15+F15+N15+O15)</f>
        <v>2.3718516665877925</v>
      </c>
      <c r="G28" s="4">
        <f>COS(RADIANS($R$1))*(I14+G14+H14)+SIN(RADIANS($R$1))*(I15+G15+H15)</f>
        <v>0.99024266735858446</v>
      </c>
      <c r="H28" s="4">
        <f>COS(RADIANS($R$1))*(J14+K14)+SIN(RADIANS($R$1))*(J15+K15)</f>
        <v>-7.8949320075056728E-2</v>
      </c>
      <c r="I28" s="4">
        <f>COS(RADIANS($R$1))*(L14+M14)+SIN(RADIANS($R$1))*(L15+M15)</f>
        <v>3.2189468342369523</v>
      </c>
      <c r="J28" s="4">
        <f t="shared" si="0"/>
        <v>40.838261512089787</v>
      </c>
      <c r="L28" s="4">
        <f>(F28)/J28</f>
        <v>5.8079153684973288E-2</v>
      </c>
    </row>
    <row r="29" spans="1:16">
      <c r="B29" s="1" t="s">
        <v>22</v>
      </c>
      <c r="C29" s="4">
        <f>COS(RADIANS($R$1))*(B20)+SIN(RADIANS($R$1))*(B21)</f>
        <v>12.944241436859947</v>
      </c>
      <c r="D29" s="4">
        <f>COS(RADIANS($R$1))*(C20)+SIN(RADIANS($R$1))*(C21)</f>
        <v>9.6019596333670822</v>
      </c>
      <c r="E29" s="4">
        <f>COS(RADIANS($R$1))*(D20)+SIN(RADIANS($R$1))*(D21)</f>
        <v>9.5067310933382263</v>
      </c>
      <c r="F29" s="4">
        <f>COS(RADIANS($R$1))*(E20+F20+N20+O20)+SIN(RADIANS($R$1))*(E21+F21+N21+O21)</f>
        <v>2.4692253091743481</v>
      </c>
      <c r="G29" s="4">
        <f>COS(RADIANS($R$1))*(I20+G20+H20)+SIN(RADIANS($R$1))*(I21+G21+H21)</f>
        <v>0.53857900492843636</v>
      </c>
      <c r="H29" s="4">
        <f>COS(RADIANS($R$1))*(J20+K20)+SIN(RADIANS($R$1))*(J21+K21)</f>
        <v>0.14040706147449841</v>
      </c>
      <c r="I29" s="4">
        <f>COS(RADIANS($R$1))*(L20+M20)+SIN(RADIANS($R$1))*(L21+M21)</f>
        <v>2.4783604074707384</v>
      </c>
      <c r="J29" s="4">
        <f t="shared" si="0"/>
        <v>37.679503946613274</v>
      </c>
    </row>
    <row r="30" spans="1:16">
      <c r="A30" s="4" t="s">
        <v>17</v>
      </c>
      <c r="B30" s="4" t="s">
        <v>0</v>
      </c>
      <c r="C30" s="4">
        <f>-SIN(RADIANS($R$1))*(B2)+COS(RADIANS($R$1))*(B3)</f>
        <v>35.804751905205144</v>
      </c>
      <c r="D30" s="4">
        <f>-SIN(RADIANS($R$1))*(C2)+COS(RADIANS($R$1))*(C3)</f>
        <v>66.070027460749643</v>
      </c>
      <c r="E30" s="4">
        <f>-SIN(RADIANS($R$1))*(D2)+COS(RADIANS($R$1))*(D3)</f>
        <v>66.402953339116664</v>
      </c>
      <c r="F30" s="4">
        <f>-SIN(RADIANS($R$1))*(E2+F2+N2+O2)+COS(RADIANS($R$1))*(E3+F3+N3+O3)</f>
        <v>-0.33824550978158741</v>
      </c>
      <c r="G30" s="4">
        <f>-SIN(RADIANS($R$1))*(I2+G2+H2)+COS(RADIANS($R$1))*(I3+G3+H3)</f>
        <v>-0.38355666012333367</v>
      </c>
      <c r="H30" s="4">
        <f>-SIN(RADIANS($R$1))*(J2+K2)+COS(RADIANS($R$1))*(J3+K3)</f>
        <v>2.3038147977930201</v>
      </c>
      <c r="I30" s="4">
        <f>-SIN(RADIANS($R$1))*(L2+M2)+COS(RADIANS($R$1))*(L3+M3)</f>
        <v>6.1310912011212415E-2</v>
      </c>
      <c r="J30" s="4">
        <f t="shared" si="0"/>
        <v>169.92105624497077</v>
      </c>
    </row>
    <row r="31" spans="1:16">
      <c r="B31" s="4" t="s">
        <v>20</v>
      </c>
      <c r="C31" s="4">
        <f>-SIN(RADIANS($R$1))*(B8)+COS(RADIANS($R$1))*(B9)</f>
        <v>29.762220581791123</v>
      </c>
      <c r="D31" s="4">
        <f>-SIN(RADIANS($R$1))*(C8)+COS(RADIANS($R$1))*(C9)</f>
        <v>105.57648609810265</v>
      </c>
      <c r="E31" s="4">
        <f>-SIN(RADIANS($R$1))*(D8)+COS(RADIANS($R$1))*(D9)</f>
        <v>105.99283011376981</v>
      </c>
      <c r="F31" s="4">
        <f>-SIN(RADIANS($R$1))*(E8+F8+N8+O8)+COS(RADIANS($R$1))*(E9+F9+N9+O9)</f>
        <v>-0.49279245079385192</v>
      </c>
      <c r="G31" s="4">
        <f>-SIN(RADIANS($R$1))*(I8+G8+H8)+COS(RADIANS($R$1))*(I9+G9+H9)</f>
        <v>-0.24968657469356803</v>
      </c>
      <c r="H31" s="4">
        <f>-SIN(RADIANS($R$1))*(J8+K8)+COS(RADIANS($R$1))*(J9+K9)</f>
        <v>1.5822436207090382</v>
      </c>
      <c r="I31" s="4">
        <f>-SIN(RADIANS($R$1))*(L8+M8)+COS(RADIANS($R$1))*(L9+M9)</f>
        <v>-3.6965390316704427E-3</v>
      </c>
      <c r="J31" s="4">
        <f t="shared" si="0"/>
        <v>242.16760484985357</v>
      </c>
    </row>
    <row r="32" spans="1:16">
      <c r="B32" s="4" t="s">
        <v>21</v>
      </c>
      <c r="C32" s="4">
        <f>-SIN(RADIANS($R$1))*(B14)+COS(RADIANS($R$1))*(B15)</f>
        <v>34.809557838009084</v>
      </c>
      <c r="D32" s="4">
        <f>-SIN(RADIANS($R$1))*(C14)+COS(RADIANS($R$1))*(C15)</f>
        <v>117.94278969799714</v>
      </c>
      <c r="E32" s="4">
        <f>-SIN(RADIANS($R$1))*(D14)+COS(RADIANS($R$1))*(D15)</f>
        <v>117.43804601900587</v>
      </c>
      <c r="F32" s="4">
        <f>-SIN(RADIANS($R$1))*(E14+F14+N14+O14)+COS(RADIANS($R$1))*(E15+F15+N15+O15)</f>
        <v>-0.61515452158795703</v>
      </c>
      <c r="G32" s="4">
        <f>-SIN(RADIANS($R$1))*(I14+G14+H14)+COS(RADIANS($R$1))*(I15+G15+H15)</f>
        <v>-0.3545080682888806</v>
      </c>
      <c r="H32" s="4">
        <f>-SIN(RADIANS($R$1))*(J14+K14)+COS(RADIANS($R$1))*(J15+K15)</f>
        <v>2.6413069745294036</v>
      </c>
      <c r="I32" s="4">
        <f>-SIN(RADIANS($R$1))*(L14+M14)+COS(RADIANS($R$1))*(L15+M15)</f>
        <v>0.30593731992014284</v>
      </c>
      <c r="J32" s="4">
        <f t="shared" si="0"/>
        <v>272.16797525958475</v>
      </c>
    </row>
    <row r="33" spans="2:10">
      <c r="B33" s="1" t="s">
        <v>22</v>
      </c>
      <c r="C33" s="4">
        <f>-SIN(RADIANS($R$1))*(B20)+COS(RADIANS($R$1))*(B21)</f>
        <v>36.129199402990601</v>
      </c>
      <c r="D33" s="4">
        <f>-SIN(RADIANS($R$1))*(C20)+COS(RADIANS($R$1))*(C21)</f>
        <v>105.65281382561149</v>
      </c>
      <c r="E33" s="4">
        <f>-SIN(RADIANS($R$1))*(D20)+COS(RADIANS($R$1))*(D21)</f>
        <v>104.62359551202184</v>
      </c>
      <c r="F33" s="4">
        <f>-SIN(RADIANS($R$1))*(E20+F20+N20+O20)+COS(RADIANS($R$1))*(E21+F21+N21+O21)</f>
        <v>0.11288017000985062</v>
      </c>
      <c r="G33" s="4">
        <f>-SIN(RADIANS($R$1))*(I20+G20+H20)+COS(RADIANS($R$1))*(I21+G21+H21)</f>
        <v>-0.22514608328835467</v>
      </c>
      <c r="H33" s="4">
        <f>-SIN(RADIANS($R$1))*(J20+K20)+COS(RADIANS($R$1))*(J21+K21)</f>
        <v>1.1108936155675777</v>
      </c>
      <c r="I33" s="4">
        <f>-SIN(RADIANS($R$1))*(L20+M20)+COS(RADIANS($R$1))*(L21+M21)</f>
        <v>-8.2295753121914839E-3</v>
      </c>
      <c r="J33" s="4">
        <f t="shared" si="0"/>
        <v>247.39600686760082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5"/>
  <sheetViews>
    <sheetView zoomScale="83" zoomScaleNormal="95" workbookViewId="0">
      <selection activeCell="D45" sqref="D45"/>
    </sheetView>
  </sheetViews>
  <sheetFormatPr baseColWidth="10" defaultRowHeight="20"/>
  <cols>
    <col min="1" max="23" width="10.7109375" style="4" customWidth="1"/>
    <col min="24" max="16384" width="10.7109375" style="4"/>
  </cols>
  <sheetData>
    <row r="1" spans="1:25">
      <c r="B1" s="8" t="s">
        <v>30</v>
      </c>
      <c r="C1" s="9"/>
      <c r="D1" s="8" t="s">
        <v>20</v>
      </c>
      <c r="E1" s="9"/>
      <c r="F1" s="10" t="s">
        <v>21</v>
      </c>
      <c r="G1" s="9"/>
      <c r="H1" s="8" t="s">
        <v>22</v>
      </c>
      <c r="I1" s="9"/>
      <c r="J1" s="4" t="s">
        <v>30</v>
      </c>
      <c r="K1" s="4" t="s">
        <v>20</v>
      </c>
      <c r="L1" s="4" t="s">
        <v>21</v>
      </c>
      <c r="M1" s="4" t="s">
        <v>22</v>
      </c>
      <c r="N1" s="8" t="s">
        <v>30</v>
      </c>
      <c r="O1" s="9"/>
      <c r="P1" s="9"/>
      <c r="Q1" s="8" t="s">
        <v>20</v>
      </c>
      <c r="R1" s="9"/>
      <c r="S1" s="9"/>
      <c r="T1" s="10" t="s">
        <v>21</v>
      </c>
      <c r="U1" s="9"/>
      <c r="V1" s="9"/>
      <c r="W1" s="8" t="s">
        <v>22</v>
      </c>
      <c r="X1" s="9"/>
      <c r="Y1" s="9"/>
    </row>
    <row r="2" spans="1:25">
      <c r="A2" s="4" t="s">
        <v>35</v>
      </c>
      <c r="B2" s="4" t="s">
        <v>36</v>
      </c>
      <c r="C2" s="4" t="s">
        <v>37</v>
      </c>
      <c r="D2" s="4" t="s">
        <v>36</v>
      </c>
      <c r="E2" s="4" t="s">
        <v>37</v>
      </c>
      <c r="F2" s="4" t="s">
        <v>36</v>
      </c>
      <c r="G2" s="4" t="s">
        <v>37</v>
      </c>
      <c r="H2" s="4" t="s">
        <v>36</v>
      </c>
      <c r="I2" s="4" t="s">
        <v>37</v>
      </c>
      <c r="J2" s="4" t="s">
        <v>38</v>
      </c>
      <c r="K2" s="4" t="s">
        <v>38</v>
      </c>
      <c r="L2" s="4" t="s">
        <v>38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39</v>
      </c>
      <c r="R2" s="4" t="s">
        <v>40</v>
      </c>
      <c r="S2" s="4" t="s">
        <v>41</v>
      </c>
      <c r="T2" s="4" t="s">
        <v>39</v>
      </c>
      <c r="U2" s="4" t="s">
        <v>40</v>
      </c>
      <c r="V2" s="4" t="s">
        <v>41</v>
      </c>
      <c r="W2" s="4" t="s">
        <v>39</v>
      </c>
      <c r="X2" s="4" t="s">
        <v>40</v>
      </c>
      <c r="Y2" s="4" t="s">
        <v>41</v>
      </c>
    </row>
    <row r="3" spans="1:25">
      <c r="A3" s="4">
        <v>0</v>
      </c>
      <c r="B3" s="4">
        <f>'alpha=0'!$J$26</f>
        <v>15.290605402799999</v>
      </c>
      <c r="C3" s="4">
        <f>'alpha=0'!$J$30</f>
        <v>14.834909841148473</v>
      </c>
      <c r="D3" s="4">
        <f>'alpha=0'!$J$27</f>
        <v>11.351795738</v>
      </c>
      <c r="E3" s="4">
        <f>'alpha=0'!$J$31</f>
        <v>9.6275988133999952</v>
      </c>
      <c r="F3" s="4">
        <f>'alpha=0'!$J$28</f>
        <v>14.498408615899999</v>
      </c>
      <c r="G3" s="4">
        <f>'alpha=0'!$J$32</f>
        <v>5.1375324038840056</v>
      </c>
      <c r="H3" s="4">
        <f>'alpha=0'!$J$29</f>
        <v>13.523917506</v>
      </c>
      <c r="I3" s="4">
        <f>'alpha=0'!$J$33</f>
        <v>16.365178781399997</v>
      </c>
      <c r="J3" s="4">
        <f t="shared" ref="J3:J10" si="0">C3/B3</f>
        <v>0.97019767696260872</v>
      </c>
      <c r="K3" s="4">
        <f t="shared" ref="K3:K10" si="1">E3/D3</f>
        <v>0.84811240755255346</v>
      </c>
      <c r="L3" s="4">
        <f t="shared" ref="L3:L10" si="2">G3/F3</f>
        <v>0.35435146987441213</v>
      </c>
      <c r="M3" s="4">
        <f t="shared" ref="M3:M10" si="3">I3/H3</f>
        <v>1.2100915858248504</v>
      </c>
      <c r="N3" s="4">
        <f t="shared" ref="N3:N10" si="4">2*B3/(1.225*28*28*P3)</f>
        <v>5.9230208994950011E-2</v>
      </c>
      <c r="O3" s="4">
        <f t="shared" ref="O3:O10" si="5">2*C3/(1.225*28*28*P3)</f>
        <v>5.7465011172910314E-2</v>
      </c>
      <c r="P3" s="4">
        <f t="shared" ref="P3:P10" si="6">0.5376</f>
        <v>0.53759999999999997</v>
      </c>
      <c r="Q3" s="4">
        <f t="shared" ref="Q3:Q10" si="7">2*D3/(1.225*28*28*S3)</f>
        <v>3.6469800322322755E-2</v>
      </c>
      <c r="R3" s="4">
        <f t="shared" ref="R3:R10" si="8">2*E3/(1.225*28*28*S3)</f>
        <v>3.0930490154326043E-2</v>
      </c>
      <c r="S3" s="4">
        <v>0.6482</v>
      </c>
      <c r="T3" s="4">
        <f t="shared" ref="T3:T10" si="9">2*F3/(1.225*28*28*V3)</f>
        <v>4.0456167449267832E-2</v>
      </c>
      <c r="U3" s="4">
        <f t="shared" ref="U3:U10" si="10">2*G3/(1.225*28*28*V3)</f>
        <v>1.4335702401133403E-2</v>
      </c>
      <c r="V3" s="4">
        <f t="shared" ref="V3:V10" si="11">0.7463</f>
        <v>0.74629999999999996</v>
      </c>
      <c r="W3" s="4">
        <f t="shared" ref="W3:W10" si="12">2*H3/(1.225*28*28*Y3)</f>
        <v>4.3448154142551675E-2</v>
      </c>
      <c r="X3" s="4">
        <f t="shared" ref="X3:X10" si="13">2*I3/(1.225*28*28*Y3)</f>
        <v>5.2576245747522905E-2</v>
      </c>
      <c r="Y3" s="4">
        <v>0.6482</v>
      </c>
    </row>
    <row r="4" spans="1:25">
      <c r="A4" s="4">
        <v>2</v>
      </c>
      <c r="B4" s="4">
        <f>'alpha=2'!$J$26</f>
        <v>16.055294288890284</v>
      </c>
      <c r="C4" s="4">
        <f>'alpha=2'!$J$30</f>
        <v>36.771748382178224</v>
      </c>
      <c r="D4" s="4">
        <f>'alpha=2'!$J$27</f>
        <v>12.728685497702351</v>
      </c>
      <c r="E4" s="4">
        <f>'alpha=2'!$J$31</f>
        <v>46.549591997362683</v>
      </c>
      <c r="F4" s="4">
        <f>'alpha=2'!$J$28</f>
        <v>15.09236378638688</v>
      </c>
      <c r="G4" s="4">
        <f>'alpha=2'!$J$32</f>
        <v>43.979191838610134</v>
      </c>
      <c r="H4" s="4">
        <f>'alpha=2'!$J$29</f>
        <v>15.743046772271814</v>
      </c>
      <c r="I4" s="4">
        <f>'alpha=2'!$J$33</f>
        <v>54.552017347705828</v>
      </c>
      <c r="J4" s="4">
        <f t="shared" si="0"/>
        <v>2.2903191757514541</v>
      </c>
      <c r="K4" s="7">
        <f t="shared" si="1"/>
        <v>3.6570619963676005</v>
      </c>
      <c r="L4" s="4">
        <f t="shared" si="2"/>
        <v>2.9140028998160519</v>
      </c>
      <c r="M4" s="4">
        <f t="shared" si="3"/>
        <v>3.4651499253491482</v>
      </c>
      <c r="N4" s="4">
        <f t="shared" si="4"/>
        <v>6.2192333864835747E-2</v>
      </c>
      <c r="O4" s="4">
        <f t="shared" si="5"/>
        <v>0.14244029483536985</v>
      </c>
      <c r="P4" s="4">
        <f t="shared" si="6"/>
        <v>0.53759999999999997</v>
      </c>
      <c r="Q4" s="4">
        <f t="shared" si="7"/>
        <v>4.0893320244734854E-2</v>
      </c>
      <c r="R4" s="4">
        <f t="shared" si="8"/>
        <v>0.14954940737230965</v>
      </c>
      <c r="S4" s="4">
        <v>0.6482</v>
      </c>
      <c r="T4" s="4">
        <f t="shared" si="9"/>
        <v>4.2113532093289767E-2</v>
      </c>
      <c r="U4" s="4">
        <f t="shared" si="10"/>
        <v>0.12271895464134275</v>
      </c>
      <c r="V4" s="4">
        <f t="shared" si="11"/>
        <v>0.74629999999999996</v>
      </c>
      <c r="W4" s="4">
        <f>2*H4/(1.225*28*28*Y4)</f>
        <v>5.057752848104858E-2</v>
      </c>
      <c r="X4" s="4">
        <f t="shared" si="13"/>
        <v>0.1752587190404499</v>
      </c>
      <c r="Y4" s="4">
        <v>0.6482</v>
      </c>
    </row>
    <row r="5" spans="1:25">
      <c r="A5" s="4">
        <v>4</v>
      </c>
      <c r="B5" s="4">
        <f>'alpha=4'!$J$26</f>
        <v>18.070508787079429</v>
      </c>
      <c r="C5" s="4">
        <f>'alpha=4'!$J$30</f>
        <v>60.283438007054372</v>
      </c>
      <c r="D5" s="4">
        <f>'alpha=4'!$J$27</f>
        <v>13.752303438509957</v>
      </c>
      <c r="E5" s="4">
        <f>'alpha=4'!$J$31</f>
        <v>80.534835529802265</v>
      </c>
      <c r="F5" s="4">
        <f>'alpha=4'!$J$28</f>
        <v>17.378200915793958</v>
      </c>
      <c r="G5" s="4">
        <f>'alpha=4'!$J$32</f>
        <v>81.834219343249941</v>
      </c>
      <c r="H5" s="4">
        <f>'alpha=4'!$J$29</f>
        <v>16.115043006115378</v>
      </c>
      <c r="I5" s="4">
        <f>'alpha=4'!$J$33</f>
        <v>86.426157311305332</v>
      </c>
      <c r="J5" s="4">
        <f t="shared" si="0"/>
        <v>3.3360122129022485</v>
      </c>
      <c r="K5" s="4">
        <f t="shared" si="1"/>
        <v>5.8560979176974959</v>
      </c>
      <c r="L5" s="4">
        <f t="shared" si="2"/>
        <v>4.7090156075290821</v>
      </c>
      <c r="M5" s="4">
        <f t="shared" si="3"/>
        <v>5.3630733271085971</v>
      </c>
      <c r="N5" s="4">
        <f t="shared" si="4"/>
        <v>6.9998537265751393E-2</v>
      </c>
      <c r="O5" s="4">
        <f t="shared" si="5"/>
        <v>0.23351597520383979</v>
      </c>
      <c r="P5" s="4">
        <f t="shared" si="6"/>
        <v>0.53759999999999997</v>
      </c>
      <c r="Q5" s="4">
        <f t="shared" si="7"/>
        <v>4.4181887337484328E-2</v>
      </c>
      <c r="R5" s="4">
        <f t="shared" si="8"/>
        <v>0.25873345843698731</v>
      </c>
      <c r="S5" s="4">
        <v>0.6482</v>
      </c>
      <c r="T5" s="4">
        <f t="shared" si="9"/>
        <v>4.8491901755711227E-2</v>
      </c>
      <c r="U5" s="4">
        <f t="shared" si="10"/>
        <v>0.2283491222064111</v>
      </c>
      <c r="V5" s="4">
        <f t="shared" si="11"/>
        <v>0.74629999999999996</v>
      </c>
      <c r="W5" s="4">
        <f t="shared" si="12"/>
        <v>5.1772637050833424E-2</v>
      </c>
      <c r="X5" s="4">
        <f t="shared" si="13"/>
        <v>0.27766044884139901</v>
      </c>
      <c r="Y5" s="4">
        <v>0.6482</v>
      </c>
    </row>
    <row r="6" spans="1:25">
      <c r="A6" s="4">
        <v>6</v>
      </c>
      <c r="B6" s="4">
        <f>'alpha=6'!$J$26</f>
        <v>20.803621994228205</v>
      </c>
      <c r="C6" s="4">
        <f>'alpha=6'!$J$30</f>
        <v>82.802535585092684</v>
      </c>
      <c r="D6" s="4">
        <f>'alpha=6'!$J$27</f>
        <v>15.842940452154044</v>
      </c>
      <c r="E6" s="4">
        <f>'alpha=6'!$J$31</f>
        <v>112.81296660497291</v>
      </c>
      <c r="F6" s="4">
        <f>'alpha=6'!$J$28</f>
        <v>20.34049388973267</v>
      </c>
      <c r="G6" s="4">
        <f>'alpha=6'!$J$32</f>
        <v>122.47663567733142</v>
      </c>
      <c r="H6" s="4">
        <f>'alpha=6'!$J$29</f>
        <v>18.66370501991269</v>
      </c>
      <c r="I6" s="4">
        <f>'alpha=6'!$J$33</f>
        <v>122.1419705588343</v>
      </c>
      <c r="J6" s="4">
        <f t="shared" si="0"/>
        <v>3.9801980447474756</v>
      </c>
      <c r="K6" s="4">
        <f t="shared" si="1"/>
        <v>7.1207088700276335</v>
      </c>
      <c r="L6" s="4">
        <f t="shared" si="2"/>
        <v>6.0213206395718002</v>
      </c>
      <c r="M6" s="4">
        <f t="shared" si="3"/>
        <v>6.5443581769278136</v>
      </c>
      <c r="N6" s="4">
        <f t="shared" si="4"/>
        <v>8.0585617515473634E-2</v>
      </c>
      <c r="O6" s="4">
        <f t="shared" si="5"/>
        <v>0.3207467172698561</v>
      </c>
      <c r="P6" s="4">
        <f t="shared" si="6"/>
        <v>0.53759999999999997</v>
      </c>
      <c r="Q6" s="4">
        <f t="shared" si="7"/>
        <v>5.089845590459019E-2</v>
      </c>
      <c r="R6" s="4">
        <f t="shared" si="8"/>
        <v>0.36243308643052574</v>
      </c>
      <c r="S6" s="4">
        <v>0.6482</v>
      </c>
      <c r="T6" s="4">
        <f t="shared" si="9"/>
        <v>5.6757844850736545E-2</v>
      </c>
      <c r="U6" s="4">
        <f t="shared" si="10"/>
        <v>0.341757182657354</v>
      </c>
      <c r="V6" s="4">
        <f t="shared" si="11"/>
        <v>0.74629999999999996</v>
      </c>
      <c r="W6" s="4">
        <f t="shared" si="12"/>
        <v>5.99606979424799E-2</v>
      </c>
      <c r="X6" s="4">
        <f t="shared" si="13"/>
        <v>0.39240428387416709</v>
      </c>
      <c r="Y6" s="4">
        <v>0.6482</v>
      </c>
    </row>
    <row r="7" spans="1:25">
      <c r="A7" s="4">
        <v>8</v>
      </c>
      <c r="B7" s="4">
        <f>'alpha=8'!$J$26</f>
        <v>23.489026294253037</v>
      </c>
      <c r="C7" s="4">
        <f>'alpha=8'!$J$30</f>
        <v>105.2941379543939</v>
      </c>
      <c r="D7" s="4">
        <f>'alpha=8'!$J$27</f>
        <v>18.596812002825288</v>
      </c>
      <c r="E7" s="4">
        <f>'alpha=8'!$J$31</f>
        <v>147.57369744084201</v>
      </c>
      <c r="F7" s="4">
        <f>'alpha=8'!$J$28</f>
        <v>23.815641791745705</v>
      </c>
      <c r="G7" s="4">
        <f>'alpha=8'!$J$32</f>
        <v>162.29816709792479</v>
      </c>
      <c r="H7" s="4">
        <f>'alpha=8'!$J$29</f>
        <v>21.541734300331839</v>
      </c>
      <c r="I7" s="4">
        <f>'alpha=8'!$J$33</f>
        <v>156.48120611168005</v>
      </c>
      <c r="J7" s="4">
        <f t="shared" si="0"/>
        <v>4.4826948820843961</v>
      </c>
      <c r="K7" s="4">
        <f t="shared" si="1"/>
        <v>7.9354298692927658</v>
      </c>
      <c r="L7" s="4">
        <f t="shared" si="2"/>
        <v>6.8147719266661095</v>
      </c>
      <c r="M7" s="4">
        <f t="shared" si="3"/>
        <v>7.2640950784203824</v>
      </c>
      <c r="N7" s="4">
        <f t="shared" si="4"/>
        <v>9.0987890920376346E-2</v>
      </c>
      <c r="O7" s="4">
        <f t="shared" si="5"/>
        <v>0.40787095296042436</v>
      </c>
      <c r="P7" s="4">
        <f t="shared" si="6"/>
        <v>0.53759999999999997</v>
      </c>
      <c r="Q7" s="4">
        <f t="shared" si="7"/>
        <v>5.9745791417341432E-2</v>
      </c>
      <c r="R7" s="4">
        <f t="shared" si="8"/>
        <v>0.47410853777770651</v>
      </c>
      <c r="S7" s="4">
        <v>0.6482</v>
      </c>
      <c r="T7" s="4">
        <f t="shared" si="9"/>
        <v>6.645485154708726E-2</v>
      </c>
      <c r="U7" s="4">
        <f t="shared" si="10"/>
        <v>0.45287465671385413</v>
      </c>
      <c r="V7" s="4">
        <f t="shared" si="11"/>
        <v>0.74629999999999996</v>
      </c>
      <c r="W7" s="4">
        <f t="shared" si="12"/>
        <v>6.9206913748436349E-2</v>
      </c>
      <c r="X7" s="4">
        <f t="shared" si="13"/>
        <v>0.50272560155268031</v>
      </c>
      <c r="Y7" s="4">
        <v>0.6482</v>
      </c>
    </row>
    <row r="8" spans="1:25">
      <c r="A8" s="4">
        <v>10</v>
      </c>
      <c r="B8" s="4">
        <f>'alpha=10'!$J$26</f>
        <v>26.53653097574816</v>
      </c>
      <c r="C8" s="4">
        <f>'alpha=10'!$J$30</f>
        <v>124.61014205786402</v>
      </c>
      <c r="D8" s="4">
        <f>'alpha=10'!$J$27</f>
        <v>22.118832490575183</v>
      </c>
      <c r="E8" s="4">
        <f>'alpha=10'!$J$31</f>
        <v>179.930767932424</v>
      </c>
      <c r="F8" s="4">
        <f>'alpha=10'!$J$28</f>
        <v>28.131512991239777</v>
      </c>
      <c r="G8" s="4">
        <f>'alpha=10'!$J$32</f>
        <v>199.08677700520616</v>
      </c>
      <c r="H8" s="4">
        <f>'alpha=10'!$J$29</f>
        <v>25.989022155646531</v>
      </c>
      <c r="I8" s="4">
        <f>'alpha=10'!$J$33</f>
        <v>190.21418861257112</v>
      </c>
      <c r="J8" s="4">
        <f t="shared" si="0"/>
        <v>4.6957962279148591</v>
      </c>
      <c r="K8" s="4">
        <f t="shared" si="1"/>
        <v>8.1347317047177938</v>
      </c>
      <c r="L8" s="4">
        <f t="shared" si="2"/>
        <v>7.0770021174190765</v>
      </c>
      <c r="M8" s="4">
        <f t="shared" si="3"/>
        <v>7.3190206031373926</v>
      </c>
      <c r="N8" s="4">
        <f t="shared" si="4"/>
        <v>0.10279280867497297</v>
      </c>
      <c r="O8" s="4">
        <f t="shared" si="5"/>
        <v>0.48269408323271185</v>
      </c>
      <c r="P8" s="4">
        <f t="shared" si="6"/>
        <v>0.53759999999999997</v>
      </c>
      <c r="Q8" s="4">
        <f t="shared" si="7"/>
        <v>7.106095131661555E-2</v>
      </c>
      <c r="R8" s="4">
        <f t="shared" si="8"/>
        <v>0.57806177364268019</v>
      </c>
      <c r="S8" s="4">
        <v>0.6482</v>
      </c>
      <c r="T8" s="4">
        <f t="shared" si="9"/>
        <v>7.8497801401923167E-2</v>
      </c>
      <c r="U8" s="4">
        <f t="shared" si="10"/>
        <v>0.55552910673415246</v>
      </c>
      <c r="V8" s="4">
        <f t="shared" si="11"/>
        <v>0.74629999999999996</v>
      </c>
      <c r="W8" s="4">
        <f t="shared" si="12"/>
        <v>8.3494670840143254E-2</v>
      </c>
      <c r="X8" s="4">
        <f t="shared" si="13"/>
        <v>0.61109921613118334</v>
      </c>
      <c r="Y8" s="4">
        <v>0.6482</v>
      </c>
    </row>
    <row r="9" spans="1:25">
      <c r="A9" s="4">
        <v>12</v>
      </c>
      <c r="B9" s="4">
        <f>'alpha=12'!$J$26</f>
        <v>31.029939833651113</v>
      </c>
      <c r="C9" s="4">
        <f>'alpha=12'!$J$30</f>
        <v>147.63400524939749</v>
      </c>
      <c r="D9" s="4">
        <f>'alpha=12'!$J$27</f>
        <v>26.582270111168306</v>
      </c>
      <c r="E9" s="4">
        <f>'alpha=12'!$J$31</f>
        <v>211.20227921087366</v>
      </c>
      <c r="F9" s="4">
        <f>'alpha=12'!$J$28</f>
        <v>34.196505452155058</v>
      </c>
      <c r="G9" s="4">
        <f>'alpha=12'!$J$32</f>
        <v>236.85406371530317</v>
      </c>
      <c r="H9" s="4">
        <f>'alpha=12'!$J$29</f>
        <v>31.109497266766841</v>
      </c>
      <c r="I9" s="4">
        <f>'alpha=12'!$J$33</f>
        <v>220.3924825405193</v>
      </c>
      <c r="J9" s="4">
        <f t="shared" si="0"/>
        <v>4.7577921852524021</v>
      </c>
      <c r="K9" s="4">
        <f t="shared" si="1"/>
        <v>7.9452311005649925</v>
      </c>
      <c r="L9" s="4">
        <f t="shared" si="2"/>
        <v>6.9262651426968151</v>
      </c>
      <c r="M9" s="4">
        <f t="shared" si="3"/>
        <v>7.0844115753666221</v>
      </c>
      <c r="N9" s="4">
        <f t="shared" si="4"/>
        <v>0.12019863001051115</v>
      </c>
      <c r="O9" s="4">
        <f t="shared" si="5"/>
        <v>0.57188010254205479</v>
      </c>
      <c r="P9" s="4">
        <f t="shared" si="6"/>
        <v>0.53759999999999997</v>
      </c>
      <c r="Q9" s="4">
        <f t="shared" si="7"/>
        <v>8.5400592597269342E-2</v>
      </c>
      <c r="R9" s="4">
        <f t="shared" si="8"/>
        <v>0.67852744431050482</v>
      </c>
      <c r="S9" s="4">
        <v>0.6482</v>
      </c>
      <c r="T9" s="4">
        <f t="shared" si="9"/>
        <v>9.5421476067034286E-2</v>
      </c>
      <c r="U9" s="4">
        <f t="shared" si="10"/>
        <v>0.66091444354777795</v>
      </c>
      <c r="V9" s="4">
        <f t="shared" si="11"/>
        <v>0.74629999999999996</v>
      </c>
      <c r="W9" s="4">
        <f t="shared" si="12"/>
        <v>9.9945169877301065E-2</v>
      </c>
      <c r="X9" s="4">
        <f t="shared" si="13"/>
        <v>0.70805271838073514</v>
      </c>
      <c r="Y9" s="4">
        <v>0.6482</v>
      </c>
    </row>
    <row r="10" spans="1:25">
      <c r="A10" s="4">
        <v>14</v>
      </c>
      <c r="B10" s="4">
        <f>'alpha=14'!$J$26</f>
        <v>36.552244526523658</v>
      </c>
      <c r="C10" s="4">
        <f>'alpha=14'!$J$30</f>
        <v>169.92105624497077</v>
      </c>
      <c r="D10" s="4">
        <f>'alpha=14'!$J$27</f>
        <v>33.179315730543053</v>
      </c>
      <c r="E10" s="4">
        <f>'alpha=14'!$J$31</f>
        <v>242.16760484985357</v>
      </c>
      <c r="F10" s="4">
        <f>'alpha=14'!$J$28</f>
        <v>40.838261512089787</v>
      </c>
      <c r="G10" s="4">
        <f>'alpha=14'!$J$32</f>
        <v>272.16797525958475</v>
      </c>
      <c r="H10" s="4">
        <f>'alpha=14'!$J$29</f>
        <v>37.679503946613274</v>
      </c>
      <c r="I10" s="4">
        <f>'alpha=14'!$J$33</f>
        <v>247.39600686760082</v>
      </c>
      <c r="J10" s="4">
        <f t="shared" si="0"/>
        <v>4.648717430243436</v>
      </c>
      <c r="K10" s="4">
        <f t="shared" si="1"/>
        <v>7.29875223517426</v>
      </c>
      <c r="L10" s="4">
        <f t="shared" si="2"/>
        <v>6.6645338264218701</v>
      </c>
      <c r="M10" s="4">
        <f t="shared" si="3"/>
        <v>6.5657978729796254</v>
      </c>
      <c r="N10" s="4">
        <f t="shared" si="4"/>
        <v>0.14159001723660083</v>
      </c>
      <c r="O10" s="4">
        <f t="shared" si="5"/>
        <v>0.65821198107625489</v>
      </c>
      <c r="P10" s="4">
        <f t="shared" si="6"/>
        <v>0.53759999999999997</v>
      </c>
      <c r="Q10" s="4">
        <f t="shared" si="7"/>
        <v>0.10659485489803196</v>
      </c>
      <c r="R10" s="4">
        <f t="shared" si="8"/>
        <v>0.77800943544508661</v>
      </c>
      <c r="S10" s="4">
        <v>0.6482</v>
      </c>
      <c r="T10" s="4">
        <f t="shared" si="9"/>
        <v>0.11395454424275345</v>
      </c>
      <c r="U10" s="4">
        <f t="shared" si="10"/>
        <v>0.75945391478031798</v>
      </c>
      <c r="V10" s="4">
        <f t="shared" si="11"/>
        <v>0.74629999999999996</v>
      </c>
      <c r="W10" s="4">
        <f t="shared" si="12"/>
        <v>0.1210525644482098</v>
      </c>
      <c r="X10" s="4">
        <f t="shared" si="13"/>
        <v>0.79480667017278495</v>
      </c>
      <c r="Y10" s="4">
        <v>0.6482</v>
      </c>
    </row>
    <row r="13" spans="1:25">
      <c r="O13" s="4">
        <v>0</v>
      </c>
      <c r="P13" s="4">
        <v>2</v>
      </c>
      <c r="Q13" s="4">
        <v>4</v>
      </c>
      <c r="R13" s="4">
        <v>6</v>
      </c>
      <c r="S13" s="4">
        <v>8</v>
      </c>
      <c r="T13" s="4">
        <v>10</v>
      </c>
      <c r="U13" s="4">
        <v>12</v>
      </c>
      <c r="V13" s="4">
        <v>14</v>
      </c>
    </row>
    <row r="14" spans="1:25">
      <c r="N14" s="4" t="s">
        <v>30</v>
      </c>
      <c r="O14" s="4">
        <f>'alpha=0'!$L26</f>
        <v>9.8995399719282062E-2</v>
      </c>
      <c r="P14" s="4">
        <f>'alpha=2'!$L26</f>
        <v>0.10529469522772583</v>
      </c>
      <c r="Q14" s="4">
        <f>'alpha=4'!$L26</f>
        <v>0.10037135569665324</v>
      </c>
      <c r="R14" s="4">
        <f>'alpha=6'!$L26</f>
        <v>9.4029270790817673E-2</v>
      </c>
      <c r="S14" s="4">
        <f>'alpha=8'!$L26</f>
        <v>8.6255298437091524E-2</v>
      </c>
      <c r="T14" s="4">
        <f>'alpha=10'!$L26</f>
        <v>8.1652491518779374E-2</v>
      </c>
      <c r="U14" s="4">
        <f>'alpha=12'!$L26</f>
        <v>6.9290671089338937E-2</v>
      </c>
      <c r="V14" s="4">
        <f>'alpha=14'!$L26</f>
        <v>5.934014103713367E-2</v>
      </c>
    </row>
    <row r="15" spans="1:25">
      <c r="N15" s="4" t="s">
        <v>20</v>
      </c>
      <c r="O15" s="4">
        <f>'alpha=0'!$L27</f>
        <v>0.13137081219739616</v>
      </c>
      <c r="P15" s="4">
        <f>'alpha=2'!$L27</f>
        <v>0.14334430999900877</v>
      </c>
      <c r="Q15" s="4">
        <f>'alpha=4'!$L27</f>
        <v>0.14860661961218066</v>
      </c>
      <c r="R15" s="4">
        <f>'alpha=6'!$L27</f>
        <v>0.13974919356298487</v>
      </c>
      <c r="S15" s="4">
        <f>'alpha=8'!$L27</f>
        <v>0.12368729594502434</v>
      </c>
      <c r="T15" s="4">
        <f>'alpha=10'!$L27</f>
        <v>0.10445211813912728</v>
      </c>
      <c r="U15" s="4">
        <f>'alpha=12'!$L27</f>
        <v>8.5356350648120721E-2</v>
      </c>
      <c r="V15" s="4">
        <f>'alpha=14'!$L27</f>
        <v>6.8698621816567787E-2</v>
      </c>
    </row>
    <row r="16" spans="1:25">
      <c r="N16" s="4" t="s">
        <v>42</v>
      </c>
      <c r="O16" s="4">
        <f>'alpha=0'!$L28</f>
        <v>7.4206011977074798E-2</v>
      </c>
      <c r="P16" s="4">
        <f>'alpha=2'!$L28</f>
        <v>9.1227528213551193E-2</v>
      </c>
      <c r="Q16" s="4">
        <f>'alpha=4'!$L28</f>
        <v>9.4951086326736781E-2</v>
      </c>
      <c r="R16" s="4">
        <f>'alpha=6'!$L28</f>
        <v>9.1539027373017903E-2</v>
      </c>
      <c r="S16" s="4">
        <f>'alpha=8'!$L28</f>
        <v>8.5808933750138414E-2</v>
      </c>
      <c r="T16" s="4">
        <f>'alpha=10'!$L28</f>
        <v>8.022703892209973E-2</v>
      </c>
      <c r="U16" s="4">
        <f>'alpha=12'!$L28</f>
        <v>6.8233725664253356E-2</v>
      </c>
      <c r="V16" s="4">
        <f>'alpha=14'!$L28</f>
        <v>5.8079153684973288E-2</v>
      </c>
    </row>
    <row r="18" spans="6:27">
      <c r="O18" s="4" t="s">
        <v>30</v>
      </c>
      <c r="Y18" s="5"/>
      <c r="Z18" s="5"/>
      <c r="AA18" s="5"/>
    </row>
    <row r="19" spans="6:27" ht="21" customHeight="1">
      <c r="N19" s="4">
        <v>0</v>
      </c>
      <c r="O19" s="3">
        <f>'alpha=0'!$L26</f>
        <v>9.8995399719282062E-2</v>
      </c>
      <c r="Y19" s="5"/>
      <c r="Z19" s="5"/>
      <c r="AA19" s="5"/>
    </row>
    <row r="20" spans="6:27" ht="21" customHeight="1">
      <c r="N20" s="4">
        <v>2</v>
      </c>
      <c r="O20" s="3">
        <f>'alpha=2'!$L26</f>
        <v>0.10529469522772583</v>
      </c>
      <c r="Y20" s="5"/>
      <c r="Z20" s="5"/>
      <c r="AA20" s="5"/>
    </row>
    <row r="21" spans="6:27" ht="21" customHeight="1">
      <c r="N21" s="4">
        <v>4</v>
      </c>
      <c r="O21" s="3">
        <f>'alpha=4'!$L26</f>
        <v>0.10037135569665324</v>
      </c>
      <c r="P21" s="3"/>
      <c r="Y21" s="5"/>
      <c r="Z21" s="5"/>
      <c r="AA21" s="5"/>
    </row>
    <row r="22" spans="6:27" ht="30" customHeight="1">
      <c r="N22" s="4">
        <v>6</v>
      </c>
      <c r="O22" s="3">
        <f>'alpha=6'!$L26</f>
        <v>9.4029270790817673E-2</v>
      </c>
      <c r="P22" s="3"/>
      <c r="Y22" s="5"/>
      <c r="Z22" s="5"/>
      <c r="AA22" s="5"/>
    </row>
    <row r="23" spans="6:27" ht="21" customHeight="1">
      <c r="N23" s="4">
        <v>8</v>
      </c>
      <c r="O23" s="3">
        <f>'alpha=8'!$L26</f>
        <v>8.6255298437091524E-2</v>
      </c>
      <c r="P23" s="3"/>
    </row>
    <row r="24" spans="6:27" ht="21" customHeight="1">
      <c r="N24" s="4">
        <v>10</v>
      </c>
      <c r="O24" s="3">
        <f>'alpha=10'!$L26</f>
        <v>8.1652491518779374E-2</v>
      </c>
      <c r="P24" s="3"/>
    </row>
    <row r="25" spans="6:27" ht="21" customHeight="1">
      <c r="N25" s="4">
        <v>12</v>
      </c>
      <c r="O25" s="3">
        <f>'alpha=12'!$L26</f>
        <v>6.9290671089338937E-2</v>
      </c>
      <c r="P25" s="3"/>
    </row>
    <row r="26" spans="6:27" ht="21" customHeight="1">
      <c r="N26" s="4">
        <v>14</v>
      </c>
      <c r="O26" s="3">
        <f>'alpha=14'!$L26</f>
        <v>5.934014103713367E-2</v>
      </c>
      <c r="P26" s="3"/>
    </row>
    <row r="29" spans="6:27">
      <c r="F29" s="5"/>
      <c r="G29" s="5"/>
      <c r="H29" s="5"/>
      <c r="I29" s="5"/>
    </row>
    <row r="30" spans="6:27">
      <c r="F30" s="5"/>
      <c r="G30" s="5"/>
      <c r="H30" s="5"/>
      <c r="I30" s="5"/>
    </row>
    <row r="31" spans="6:27">
      <c r="F31" s="5"/>
      <c r="G31" s="5"/>
      <c r="H31" s="5"/>
      <c r="I31" s="5"/>
    </row>
    <row r="32" spans="6:27">
      <c r="F32" s="5"/>
      <c r="G32" s="5"/>
      <c r="H32" s="5"/>
      <c r="I32" s="5"/>
    </row>
    <row r="33" spans="6:14">
      <c r="F33" s="5"/>
      <c r="G33" s="5"/>
      <c r="H33" s="5"/>
      <c r="I33" s="5"/>
    </row>
    <row r="34" spans="6:14">
      <c r="F34" s="5"/>
      <c r="G34" s="5"/>
      <c r="H34" s="5"/>
      <c r="I34" s="5"/>
    </row>
    <row r="35" spans="6:14">
      <c r="N35" s="5"/>
    </row>
  </sheetData>
  <mergeCells count="8">
    <mergeCell ref="W1:Y1"/>
    <mergeCell ref="B1:C1"/>
    <mergeCell ref="D1:E1"/>
    <mergeCell ref="F1:G1"/>
    <mergeCell ref="T1:V1"/>
    <mergeCell ref="Q1:S1"/>
    <mergeCell ref="N1:P1"/>
    <mergeCell ref="H1:I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plot_1.0vs1.5D2vs1.5B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2020-02-15T05:04:07Z</dcterms:modified>
</cp:coreProperties>
</file>