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drawing+xml" PartName="/xl/drawings/drawing1.xml"/>
  <Override ContentType="application/vnd.openxmlformats-officedocument.spreadsheetml.worksheet+xml" PartName="/xl/worksheets/sheet8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1" minimized="0" showHorizontalScroll="1" showSheetTabs="1" showVerticalScroll="1" tabRatio="600" visibility="visible" windowHeight="15000" windowWidth="15560" xWindow="1240" yWindow="540"/>
  </bookViews>
  <sheets>
    <sheet xmlns:r="http://schemas.openxmlformats.org/officeDocument/2006/relationships" name="alpha=0" sheetId="1" state="visible" r:id="rId1"/>
    <sheet xmlns:r="http://schemas.openxmlformats.org/officeDocument/2006/relationships" name="alpha=2" sheetId="2" state="visible" r:id="rId2"/>
    <sheet xmlns:r="http://schemas.openxmlformats.org/officeDocument/2006/relationships" name="alpha=4" sheetId="3" state="visible" r:id="rId3"/>
    <sheet xmlns:r="http://schemas.openxmlformats.org/officeDocument/2006/relationships" name="alpha=6" sheetId="4" state="visible" r:id="rId4"/>
    <sheet xmlns:r="http://schemas.openxmlformats.org/officeDocument/2006/relationships" name="alpha=8" sheetId="5" state="visible" r:id="rId5"/>
    <sheet xmlns:r="http://schemas.openxmlformats.org/officeDocument/2006/relationships" name="alpha=10" sheetId="6" state="visible" r:id="rId6"/>
    <sheet xmlns:r="http://schemas.openxmlformats.org/officeDocument/2006/relationships" name="プロット" sheetId="7" state="visible" r:id="rId7"/>
    <sheet xmlns:r="http://schemas.openxmlformats.org/officeDocument/2006/relationships" name="変換後プロット" sheetId="8" state="visible" r:id="rId8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1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rgb="FFFF0000"/>
      <sz val="12"/>
      <scheme val="minor"/>
    </font>
    <font>
      <name val="游ゴシック"/>
      <charset val="128"/>
      <family val="3"/>
      <color rgb="FFFF0000"/>
      <sz val="12"/>
      <scheme val="minor"/>
    </font>
    <font>
      <name val="游ゴシック"/>
      <charset val="128"/>
      <family val="3"/>
      <color rgb="FF000000"/>
      <sz val="12"/>
      <scheme val="minor"/>
    </font>
    <font>
      <name val="ＭＳ 明朝"/>
      <charset val="128"/>
      <family val="1"/>
      <color theme="1"/>
      <sz val="10"/>
    </font>
    <font>
      <name val="Times New Roman"/>
      <family val="1"/>
      <color theme="1"/>
      <sz val="10"/>
    </font>
    <font>
      <name val="游ゴシック"/>
      <charset val="128"/>
      <family val="2"/>
      <color theme="1"/>
      <sz val="10.5"/>
      <scheme val="minor"/>
    </font>
    <font>
      <name val="ＭＳ 明朝"/>
      <charset val="128"/>
      <family val="1"/>
      <color theme="1"/>
      <sz val="10.5"/>
    </font>
    <font>
      <name val="Times New Roman"/>
      <family val="1"/>
      <color theme="1"/>
      <sz val="10.5"/>
    </font>
    <font>
      <name val="游ゴシック"/>
      <charset val="128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86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5" fillId="0" fontId="5" numFmtId="0" pivotButton="0" quotePrefix="0" xfId="0">
      <alignment horizontal="center" vertical="center"/>
    </xf>
    <xf applyAlignment="1" borderId="5" fillId="0" fontId="5" numFmtId="0" pivotButton="0" quotePrefix="0" xfId="0">
      <alignment horizontal="center" vertical="center" wrapText="1"/>
    </xf>
    <xf applyAlignment="1" borderId="3" fillId="0" fontId="5" numFmtId="0" pivotButton="0" quotePrefix="0" xfId="0">
      <alignment horizontal="center" vertical="center"/>
    </xf>
    <xf applyAlignment="1" borderId="4" fillId="0" fontId="5" numFmtId="0" pivotButton="0" quotePrefix="0" xfId="0">
      <alignment horizontal="center" vertical="center"/>
    </xf>
    <xf applyAlignment="1" borderId="7" fillId="0" fontId="5" numFmtId="0" pivotButton="0" quotePrefix="0" xfId="0">
      <alignment horizontal="center" vertical="center"/>
    </xf>
    <xf applyAlignment="1" borderId="7" fillId="0" fontId="5" numFmtId="0" pivotButton="0" quotePrefix="0" xfId="0">
      <alignment horizontal="center" vertical="center" wrapText="1"/>
    </xf>
    <xf applyAlignment="1" borderId="10" fillId="0" fontId="5" numFmtId="0" pivotButton="0" quotePrefix="0" xfId="0">
      <alignment horizontal="center" vertical="center"/>
    </xf>
    <xf applyAlignment="1" borderId="16" fillId="0" fontId="5" numFmtId="0" pivotButton="0" quotePrefix="0" xfId="0">
      <alignment horizontal="center" vertical="center"/>
    </xf>
    <xf applyAlignment="1" borderId="17" fillId="0" fontId="5" numFmtId="0" pivotButton="0" quotePrefix="0" xfId="0">
      <alignment horizontal="center" vertical="center"/>
    </xf>
    <xf applyAlignment="1" borderId="1" fillId="0" fontId="7" numFmtId="0" pivotButton="0" quotePrefix="0" xfId="0">
      <alignment vertical="center"/>
    </xf>
    <xf applyAlignment="1" borderId="6" fillId="0" fontId="8" numFmtId="0" pivotButton="0" quotePrefix="0" xfId="0">
      <alignment horizontal="center" vertical="center"/>
    </xf>
    <xf applyAlignment="1" borderId="24" fillId="0" fontId="8" numFmtId="0" pivotButton="0" quotePrefix="0" xfId="0">
      <alignment horizontal="center" vertical="center"/>
    </xf>
    <xf applyAlignment="1" borderId="13" fillId="0" fontId="7" numFmtId="0" pivotButton="0" quotePrefix="0" xfId="0">
      <alignment vertical="center"/>
    </xf>
    <xf applyAlignment="1" borderId="26" fillId="0" fontId="7" numFmtId="0" pivotButton="0" quotePrefix="0" xfId="0">
      <alignment vertical="center"/>
    </xf>
    <xf applyAlignment="1" borderId="29" fillId="0" fontId="0" numFmtId="0" pivotButton="0" quotePrefix="0" xfId="0">
      <alignment vertical="center"/>
    </xf>
    <xf applyAlignment="1" borderId="27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6" numFmtId="164" pivotButton="0" quotePrefix="0" xfId="0">
      <alignment vertical="center"/>
    </xf>
    <xf applyAlignment="1" borderId="18" fillId="0" fontId="6" numFmtId="164" pivotButton="0" quotePrefix="0" xfId="0">
      <alignment vertical="center"/>
    </xf>
    <xf applyAlignment="1" borderId="19" fillId="0" fontId="6" numFmtId="164" pivotButton="0" quotePrefix="0" xfId="0">
      <alignment vertical="center"/>
    </xf>
    <xf applyAlignment="1" borderId="2" fillId="0" fontId="6" numFmtId="164" pivotButton="0" quotePrefix="0" xfId="0">
      <alignment vertical="center"/>
    </xf>
    <xf applyAlignment="1" borderId="8" fillId="0" fontId="6" numFmtId="164" pivotButton="0" quotePrefix="0" xfId="0">
      <alignment vertical="center"/>
    </xf>
    <xf applyAlignment="1" borderId="20" fillId="0" fontId="6" numFmtId="164" pivotButton="0" quotePrefix="0" xfId="0">
      <alignment vertical="center"/>
    </xf>
    <xf applyAlignment="1" borderId="21" fillId="0" fontId="6" numFmtId="164" pivotButton="0" quotePrefix="0" xfId="0">
      <alignment vertical="center"/>
    </xf>
    <xf applyAlignment="1" borderId="9" fillId="0" fontId="6" numFmtId="164" pivotButton="0" quotePrefix="0" xfId="0">
      <alignment vertical="center"/>
    </xf>
    <xf applyAlignment="1" borderId="25" fillId="0" fontId="9" numFmtId="164" pivotButton="0" quotePrefix="0" xfId="0">
      <alignment vertical="center"/>
    </xf>
    <xf applyAlignment="1" borderId="27" fillId="0" fontId="9" numFmtId="164" pivotButton="0" quotePrefix="0" xfId="0">
      <alignment vertical="center"/>
    </xf>
    <xf applyAlignment="1" borderId="11" fillId="0" fontId="6" numFmtId="164" pivotButton="0" quotePrefix="0" xfId="0">
      <alignment vertical="center"/>
    </xf>
    <xf applyAlignment="1" borderId="22" fillId="0" fontId="6" numFmtId="164" pivotButton="0" quotePrefix="0" xfId="0">
      <alignment vertical="center"/>
    </xf>
    <xf applyAlignment="1" borderId="23" fillId="0" fontId="6" numFmtId="164" pivotButton="0" quotePrefix="0" xfId="0">
      <alignment vertical="center"/>
    </xf>
    <xf applyAlignment="1" borderId="12" fillId="0" fontId="6" numFmtId="164" pivotButton="0" quotePrefix="0" xfId="0">
      <alignment vertical="center"/>
    </xf>
    <xf applyAlignment="1" borderId="3" fillId="0" fontId="9" numFmtId="164" pivotButton="0" quotePrefix="0" xfId="0">
      <alignment vertical="center"/>
    </xf>
    <xf applyAlignment="1" borderId="28" fillId="0" fontId="9" numFmtId="164" pivotButton="0" quotePrefix="0" xfId="0">
      <alignment vertical="center"/>
    </xf>
    <xf applyAlignment="1" borderId="13" fillId="0" fontId="6" numFmtId="164" pivotButton="0" quotePrefix="0" xfId="0">
      <alignment vertical="center"/>
    </xf>
    <xf applyAlignment="1" borderId="16" fillId="0" fontId="6" numFmtId="164" pivotButton="0" quotePrefix="0" xfId="0">
      <alignment vertical="center"/>
    </xf>
    <xf applyAlignment="1" borderId="17" fillId="0" fontId="6" numFmtId="164" pivotButton="0" quotePrefix="0" xfId="0">
      <alignment vertical="center"/>
    </xf>
    <xf applyAlignment="1" borderId="15" fillId="0" fontId="6" numFmtId="164" pivotButton="0" quotePrefix="0" xfId="0">
      <alignment vertical="center"/>
    </xf>
    <xf applyAlignment="1" borderId="30" fillId="0" fontId="9" numFmtId="164" pivotButton="0" quotePrefix="0" xfId="0">
      <alignment vertical="center"/>
    </xf>
    <xf applyAlignment="1" borderId="31" fillId="0" fontId="9" numFmtId="164" pivotButton="0" quotePrefix="0" xfId="0">
      <alignment vertical="center"/>
    </xf>
    <xf applyAlignment="1" borderId="29" fillId="0" fontId="6" numFmtId="164" pivotButton="0" quotePrefix="0" xfId="0">
      <alignment vertical="center"/>
    </xf>
    <xf applyAlignment="1" borderId="27" fillId="0" fontId="6" numFmtId="164" pivotButton="0" quotePrefix="0" xfId="0">
      <alignment vertical="center"/>
    </xf>
    <xf applyAlignment="1" borderId="32" fillId="0" fontId="6" numFmtId="164" pivotButton="0" quotePrefix="0" xfId="0">
      <alignment vertical="center"/>
    </xf>
    <xf applyAlignment="1" borderId="30" fillId="0" fontId="6" numFmtId="164" pivotButton="0" quotePrefix="0" xfId="0">
      <alignment vertical="center"/>
    </xf>
    <xf applyAlignment="1" borderId="31" fillId="0" fontId="6" numFmtId="164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4" fillId="0" fontId="5" numFmtId="0" pivotButton="0" quotePrefix="0" xfId="0">
      <alignment horizontal="center" vertical="center"/>
    </xf>
    <xf borderId="13" fillId="0" fontId="0" numFmtId="0" pivotButton="0" quotePrefix="0" xfId="0"/>
    <xf applyAlignment="1" borderId="1" fillId="0" fontId="5" numFmtId="0" pivotButton="0" quotePrefix="0" xfId="0">
      <alignment horizontal="center" vertical="center"/>
    </xf>
    <xf borderId="15" fillId="0" fontId="0" numFmtId="0" pivotButton="0" quotePrefix="0" xfId="0"/>
    <xf applyAlignment="1" borderId="1" fillId="0" fontId="10" numFmtId="0" pivotButton="0" quotePrefix="0" xfId="0">
      <alignment horizontal="center" vertical="center"/>
    </xf>
    <xf borderId="6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6" numFmtId="164" pivotButton="0" quotePrefix="0" xfId="0">
      <alignment vertical="center"/>
    </xf>
    <xf applyAlignment="1" borderId="18" fillId="0" fontId="6" numFmtId="164" pivotButton="0" quotePrefix="0" xfId="0">
      <alignment vertical="center"/>
    </xf>
    <xf applyAlignment="1" borderId="19" fillId="0" fontId="6" numFmtId="164" pivotButton="0" quotePrefix="0" xfId="0">
      <alignment vertical="center"/>
    </xf>
    <xf applyAlignment="1" borderId="2" fillId="0" fontId="6" numFmtId="164" pivotButton="0" quotePrefix="0" xfId="0">
      <alignment vertical="center"/>
    </xf>
    <xf applyAlignment="1" borderId="8" fillId="0" fontId="6" numFmtId="164" pivotButton="0" quotePrefix="0" xfId="0">
      <alignment vertical="center"/>
    </xf>
    <xf applyAlignment="1" borderId="20" fillId="0" fontId="6" numFmtId="164" pivotButton="0" quotePrefix="0" xfId="0">
      <alignment vertical="center"/>
    </xf>
    <xf applyAlignment="1" borderId="21" fillId="0" fontId="6" numFmtId="164" pivotButton="0" quotePrefix="0" xfId="0">
      <alignment vertical="center"/>
    </xf>
    <xf applyAlignment="1" borderId="9" fillId="0" fontId="6" numFmtId="164" pivotButton="0" quotePrefix="0" xfId="0">
      <alignment vertical="center"/>
    </xf>
    <xf applyAlignment="1" borderId="25" fillId="0" fontId="9" numFmtId="164" pivotButton="0" quotePrefix="0" xfId="0">
      <alignment vertical="center"/>
    </xf>
    <xf applyAlignment="1" borderId="27" fillId="0" fontId="9" numFmtId="164" pivotButton="0" quotePrefix="0" xfId="0">
      <alignment vertical="center"/>
    </xf>
    <xf applyAlignment="1" borderId="11" fillId="0" fontId="6" numFmtId="164" pivotButton="0" quotePrefix="0" xfId="0">
      <alignment vertical="center"/>
    </xf>
    <xf applyAlignment="1" borderId="22" fillId="0" fontId="6" numFmtId="164" pivotButton="0" quotePrefix="0" xfId="0">
      <alignment vertical="center"/>
    </xf>
    <xf applyAlignment="1" borderId="23" fillId="0" fontId="6" numFmtId="164" pivotButton="0" quotePrefix="0" xfId="0">
      <alignment vertical="center"/>
    </xf>
    <xf applyAlignment="1" borderId="12" fillId="0" fontId="6" numFmtId="164" pivotButton="0" quotePrefix="0" xfId="0">
      <alignment vertical="center"/>
    </xf>
    <xf applyAlignment="1" borderId="3" fillId="0" fontId="9" numFmtId="164" pivotButton="0" quotePrefix="0" xfId="0">
      <alignment vertical="center"/>
    </xf>
    <xf applyAlignment="1" borderId="28" fillId="0" fontId="9" numFmtId="164" pivotButton="0" quotePrefix="0" xfId="0">
      <alignment vertical="center"/>
    </xf>
    <xf applyAlignment="1" borderId="13" fillId="0" fontId="6" numFmtId="164" pivotButton="0" quotePrefix="0" xfId="0">
      <alignment vertical="center"/>
    </xf>
    <xf applyAlignment="1" borderId="16" fillId="0" fontId="6" numFmtId="164" pivotButton="0" quotePrefix="0" xfId="0">
      <alignment vertical="center"/>
    </xf>
    <xf applyAlignment="1" borderId="17" fillId="0" fontId="6" numFmtId="164" pivotButton="0" quotePrefix="0" xfId="0">
      <alignment vertical="center"/>
    </xf>
    <xf applyAlignment="1" borderId="15" fillId="0" fontId="6" numFmtId="164" pivotButton="0" quotePrefix="0" xfId="0">
      <alignment vertical="center"/>
    </xf>
    <xf applyAlignment="1" borderId="30" fillId="0" fontId="9" numFmtId="164" pivotButton="0" quotePrefix="0" xfId="0">
      <alignment vertical="center"/>
    </xf>
    <xf applyAlignment="1" borderId="31" fillId="0" fontId="9" numFmtId="164" pivotButton="0" quotePrefix="0" xfId="0">
      <alignment vertical="center"/>
    </xf>
    <xf applyAlignment="1" borderId="29" fillId="0" fontId="6" numFmtId="164" pivotButton="0" quotePrefix="0" xfId="0">
      <alignment vertical="center"/>
    </xf>
    <xf applyAlignment="1" borderId="27" fillId="0" fontId="6" numFmtId="164" pivotButton="0" quotePrefix="0" xfId="0">
      <alignment vertical="center"/>
    </xf>
    <xf applyAlignment="1" borderId="32" fillId="0" fontId="6" numFmtId="164" pivotButton="0" quotePrefix="0" xfId="0">
      <alignment vertical="center"/>
    </xf>
    <xf applyAlignment="1" borderId="30" fillId="0" fontId="6" numFmtId="164" pivotButton="0" quotePrefix="0" xfId="0">
      <alignment vertical="center"/>
    </xf>
    <xf applyAlignment="1" borderId="31" fillId="0" fontId="6" numFmtId="164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layout/>
      <scatterChart>
        <scatterStyle val="smoothMarker"/>
        <varyColors val="0"/>
        <ser>
          <idx val="0"/>
          <order val="0"/>
          <tx>
            <v>従来機体</v>
          </tx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プロット!$B$4:$B$9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13.82809859845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プロット!$C$4:$C$9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61.16858997367213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1"/>
        </ser>
        <ser>
          <idx val="1"/>
          <order val="1"/>
          <tx>
            <v>主翼1.5倍機</v>
          </tx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プロット!$D$4:$D$9</f>
              <numCache>
                <formatCode>General</formatCode>
                <ptCount val="6"/>
                <pt idx="0">
                  <v>15.801879444</v>
                </pt>
                <pt idx="1">
                  <v>15.8327611256</v>
                </pt>
                <pt idx="2">
                  <v>13.83681201810001</v>
                </pt>
                <pt idx="3">
                  <v>9.382708359</v>
                </pt>
                <pt idx="4">
                  <v>3.808054261799999</v>
                </pt>
                <pt idx="5">
                  <v>-2.692783782921008</v>
                </pt>
              </numCache>
            </numRef>
          </xVal>
          <yVal>
            <numRef>
              <f>プロット!$E$4:$E$9</f>
              <numCache>
                <formatCode>General</formatCode>
                <ptCount val="6"/>
                <pt idx="0">
                  <v>4.36153356934</v>
                </pt>
                <pt idx="1">
                  <v>45.36743302704599</v>
                </pt>
                <pt idx="2">
                  <v>81.25145358623503</v>
                </pt>
                <pt idx="3">
                  <v>121.09887749747</v>
                </pt>
                <pt idx="4">
                  <v>156.992986601834</v>
                </pt>
                <pt idx="5">
                  <v>198.775631194785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819693919"/>
        <axId val="819695599"/>
      </scatterChart>
      <valAx>
        <axId val="819693919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Drag[N]</a:t>
                </a:r>
                <a:endParaRPr lang="ja-JP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>None</a:t>
            </a:r>
            <a:endParaRPr lang="ja-JP"/>
          </a:p>
        </txPr>
        <crossAx val="819695599"/>
        <crosses val="autoZero"/>
        <crossBetween val="midCat"/>
      </valAx>
      <valAx>
        <axId val="819695599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Lift[N]</a:t>
                </a:r>
                <a:endParaRPr lang="ja-JP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>None</a:t>
            </a:r>
            <a:endParaRPr lang="ja-JP"/>
          </a:p>
        </txPr>
        <crossAx val="819693919"/>
        <crosses val="autoZero"/>
        <crossBetween val="midCat"/>
      </valAx>
    </plotArea>
    <legend>
      <legendPos val="l"/>
      <layout>
        <manualLayout>
          <xMode val="edge"/>
          <yMode val="edge"/>
          <wMode val="factor"/>
          <hMode val="factor"/>
          <x val="0.2666666666666667"/>
          <y val="0.1559228842812986"/>
          <w val="0.2296251093613298"/>
          <h val="0.1036270108070302"/>
        </manualLayout>
      </layout>
      <overlay val="1"/>
      <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scatterChart>
        <scatterStyle val="smoothMarker"/>
        <varyColors val="0"/>
        <ser>
          <idx val="0"/>
          <order val="0"/>
          <tx>
            <v>従来機体</v>
          </tx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プロット!$A$4:$A$9</f>
              <numCache>
                <formatCode>General</formatCode>
                <ptCount val="6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</numCache>
            </numRef>
          </xVal>
          <yVal>
            <numRef>
              <f>プロット!$F$4:$F$9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4.423499697964879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1"/>
        </ser>
        <ser>
          <idx val="1"/>
          <order val="1"/>
          <tx>
            <v>主翼1.5倍機</v>
          </tx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dPt>
            <idx val="2"/>
            <bubble3D val="0"/>
            <spPr>
              <a:ln xmlns:a="http://schemas.openxmlformats.org/drawingml/2006/main" cap="rnd" w="19050">
                <a:solidFill>
                  <a:schemeClr val="accent2"/>
                </a:solidFill>
                <a:prstDash val="solid"/>
                <a:miter lim="800000"/>
              </a:ln>
            </spPr>
          </dPt>
          <xVal>
            <numRef>
              <f>プロット!$A$4:$A$9</f>
              <numCache>
                <formatCode>General</formatCode>
                <ptCount val="6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</numCache>
            </numRef>
          </xVal>
          <yVal>
            <numRef>
              <f>プロット!$G$4:$G$9</f>
              <numCache>
                <formatCode>General</formatCode>
                <ptCount val="6"/>
                <pt idx="0">
                  <v>0.2760135960280396</v>
                </pt>
                <pt idx="1">
                  <v>2.865415114088431</v>
                </pt>
                <pt idx="2">
                  <v>5.872122384834713</v>
                </pt>
                <pt idx="3">
                  <v>12.90660146985285</v>
                </pt>
                <pt idx="4">
                  <v>41.22656238822245</v>
                </pt>
                <pt idx="5">
                  <v>-73.81789524117023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496373711"/>
        <axId val="1498255007"/>
      </scatterChart>
      <valAx>
        <axId val="1496373711"/>
        <scaling>
          <orientation val="minMax"/>
          <min val="-2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迎え角</a:t>
                </a:r>
                <a:r>
                  <a:rPr lang="en-US"/>
                  <a:t>[deg]</a:t>
                </a:r>
                <a:endParaRPr lang="ja-JP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1498255007"/>
        <crosses val="autoZero"/>
        <crossBetween val="midCat"/>
      </valAx>
      <valAx>
        <axId val="1498255007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L/D</a:t>
                </a:r>
                <a:endParaRPr lang="ja-JP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1496373711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6878055555555556"/>
          <y val="0.2469090842811315"/>
          <w val="0.2149722222222222"/>
          <h val="0.1562510936132984"/>
        </manualLayout>
      </layout>
      <overlay val="1"/>
      <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ayout/>
      <scatterChart>
        <scatterStyle val="smoothMarker"/>
        <varyColors val="0"/>
        <ser>
          <idx val="0"/>
          <order val="0"/>
          <tx>
            <v>従来機体</v>
          </tx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変換後プロット!$B$5:$B$10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18.0613191857256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変換後プロット!$C$5:$C$10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60.05498696600489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1"/>
        </ser>
        <ser>
          <idx val="1"/>
          <order val="1"/>
          <tx>
            <v>主翼1.5倍機</v>
          </tx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変換後プロット!$D$5:$D$10</f>
              <numCache>
                <formatCode>General</formatCode>
                <ptCount val="6"/>
                <pt idx="0">
                  <v>15.801879444</v>
                </pt>
                <pt idx="1">
                  <v>17.4064168146375</v>
                </pt>
                <pt idx="2">
                  <v>19.47092112821987</v>
                </pt>
                <pt idx="3">
                  <v>21.98958846912878</v>
                </pt>
                <pt idx="4">
                  <v>25.62019531385504</v>
                </pt>
                <pt idx="5">
                  <v>31.8651517749621</v>
                </pt>
              </numCache>
            </numRef>
          </xVal>
          <yVal>
            <numRef>
              <f>変換後プロット!$E$5:$E$10</f>
              <numCache>
                <formatCode>General</formatCode>
                <ptCount val="6"/>
                <pt idx="0">
                  <v>4.36153356934</v>
                </pt>
                <pt idx="1">
                  <v>44.78724101793856</v>
                </pt>
                <pt idx="2">
                  <v>80.08832191473974</v>
                </pt>
                <pt idx="3">
                  <v>119.4547250896994</v>
                </pt>
                <pt idx="4">
                  <v>154.9351629279305</v>
                </pt>
                <pt idx="5">
                  <v>196.2233797072749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819693919"/>
        <axId val="819695599"/>
      </scatterChart>
      <valAx>
        <axId val="819693919"/>
        <scaling>
          <orientation val="minMax"/>
          <min val="0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Drag[N]</a:t>
                </a:r>
                <a:endParaRPr lang="ja-JP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>None</a:t>
            </a:r>
            <a:endParaRPr lang="ja-JP"/>
          </a:p>
        </txPr>
        <crossAx val="819695599"/>
        <crosses val="autoZero"/>
        <crossBetween val="midCat"/>
      </valAx>
      <valAx>
        <axId val="819695599"/>
        <scaling>
          <orientation val="minMax"/>
          <max val="200"/>
          <min val="0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Lift[N]</a:t>
                </a:r>
                <a:endParaRPr lang="ja-JP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>None</a:t>
            </a:r>
            <a:endParaRPr lang="ja-JP"/>
          </a:p>
        </txPr>
        <crossAx val="819693919"/>
        <crosses val="autoZero"/>
        <crossBetween val="midCat"/>
      </valAx>
    </plotArea>
    <legend>
      <legendPos val="l"/>
      <layout>
        <manualLayout>
          <xMode val="edge"/>
          <yMode val="edge"/>
          <wMode val="factor"/>
          <hMode val="factor"/>
          <x val="0.2082252573652462"/>
          <y val="0.06362574446336165"/>
          <w val="0.3776769222132199"/>
          <h val="0.1036270108070302"/>
        </manualLayout>
      </layout>
      <overlay val="1"/>
      <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ayout/>
      <scatterChart>
        <scatterStyle val="smoothMarker"/>
        <varyColors val="0"/>
        <ser>
          <idx val="0"/>
          <order val="0"/>
          <tx>
            <v>従来機体</v>
          </tx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変換後プロット!$A$5:$A$10</f>
              <numCache>
                <formatCode>General</formatCode>
                <ptCount val="6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</numCache>
            </numRef>
          </xVal>
          <yVal>
            <numRef>
              <f>変換後プロット!$F$5:$F$10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3.325060940923304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1"/>
        </ser>
        <ser>
          <idx val="1"/>
          <order val="1"/>
          <tx>
            <v>主翼1.5倍機</v>
          </tx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dPt>
            <idx val="2"/>
            <bubble3D val="0"/>
            <spPr>
              <a:ln xmlns:a="http://schemas.openxmlformats.org/drawingml/2006/main" cap="rnd" w="19050">
                <a:solidFill>
                  <a:schemeClr val="accent2"/>
                </a:solidFill>
                <a:prstDash val="solid"/>
                <a:miter lim="800000"/>
              </a:ln>
            </spPr>
          </dPt>
          <xVal>
            <numRef>
              <f>変換後プロット!$A$5:$A$10</f>
              <numCache>
                <formatCode>General</formatCode>
                <ptCount val="6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</numCache>
            </numRef>
          </xVal>
          <yVal>
            <numRef>
              <f>変換後プロット!$G$5:$G$10</f>
              <numCache>
                <formatCode>General</formatCode>
                <ptCount val="6"/>
                <pt idx="0">
                  <v>0.2760135960280396</v>
                </pt>
                <pt idx="1">
                  <v>2.573030480361463</v>
                </pt>
                <pt idx="2">
                  <v>4.11322717540389</v>
                </pt>
                <pt idx="3">
                  <v>5.432331089661002</v>
                </pt>
                <pt idx="4">
                  <v>6.047384144809535</v>
                </pt>
                <pt idx="5">
                  <v>6.157930176923135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496373711"/>
        <axId val="1498255007"/>
      </scatterChart>
      <valAx>
        <axId val="1496373711"/>
        <scaling>
          <orientation val="minMax"/>
          <min val="-2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迎え角</a:t>
                </a:r>
                <a:r>
                  <a:rPr lang="en-US"/>
                  <a:t>[deg]</a:t>
                </a:r>
                <a:endParaRPr lang="ja-JP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1498255007"/>
        <crosses val="autoZero"/>
        <crossBetween val="midCat"/>
      </valAx>
      <valAx>
        <axId val="1498255007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L/D</a:t>
                </a:r>
                <a:endParaRPr lang="ja-JP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1496373711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6878055555555556"/>
          <y val="0.2469090842811315"/>
          <w val="0.2149722222222222"/>
          <h val="0.1562510936132984"/>
        </manualLayout>
      </layout>
      <overlay val="1"/>
      <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/><Relationship Id="rId2" Target="/xl/charts/chart4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5</col>
      <colOff>368300</colOff>
      <row>9</row>
      <rowOff>171450</rowOff>
    </from>
    <to>
      <col>10</col>
      <colOff>520700</colOff>
      <row>19</row>
      <rowOff>374650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10</col>
      <colOff>701158</colOff>
      <row>9</row>
      <rowOff>154615</rowOff>
    </from>
    <to>
      <col>15</col>
      <colOff>510658</colOff>
      <row>16</row>
      <rowOff>154615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169333</colOff>
      <row>4</row>
      <rowOff>14111</rowOff>
    </from>
    <to>
      <col>11</col>
      <colOff>578556</colOff>
      <row>18</row>
      <rowOff>35688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6</col>
      <colOff>672099</colOff>
      <row>19</row>
      <rowOff>28223</rowOff>
    </from>
    <to>
      <col>11</col>
      <colOff>528211</colOff>
      <row>29</row>
      <rowOff>65094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8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C20" sqref="C20"/>
    </sheetView>
  </sheetViews>
  <sheetFormatPr baseColWidth="10" defaultRowHeight="20"/>
  <sheetData>
    <row r="1">
      <c r="A1" s="3" t="inlineStr">
        <is>
          <t>翼1.0</t>
        </is>
      </c>
      <c r="B1" s="3" t="inlineStr">
        <is>
          <t>機首</t>
        </is>
      </c>
      <c r="C1" s="3" t="inlineStr">
        <is>
          <t>左翼</t>
        </is>
      </c>
      <c r="D1" s="3" t="inlineStr">
        <is>
          <t>右翼</t>
        </is>
      </c>
      <c r="E1" s="3" t="inlineStr">
        <is>
          <t>左タンク</t>
        </is>
      </c>
      <c r="F1" s="3" t="inlineStr">
        <is>
          <t>右タンク</t>
        </is>
      </c>
      <c r="G1" s="3" t="inlineStr">
        <is>
          <t>左足</t>
        </is>
      </c>
      <c r="H1" s="3" t="inlineStr">
        <is>
          <t>右足</t>
        </is>
      </c>
      <c r="I1" s="3" t="inlineStr">
        <is>
          <t>前足</t>
        </is>
      </c>
      <c r="J1" s="3" t="inlineStr">
        <is>
          <t>左垂直尾翼</t>
        </is>
      </c>
      <c r="K1" s="3" t="inlineStr">
        <is>
          <t>右垂直尾翼</t>
        </is>
      </c>
      <c r="L1" s="3" t="inlineStr">
        <is>
          <t>前フレーム</t>
        </is>
      </c>
      <c r="M1" s="3" t="inlineStr">
        <is>
          <t>後フレーム</t>
        </is>
      </c>
      <c r="N1" s="3" t="inlineStr">
        <is>
          <t>左翼タンク接続</t>
        </is>
      </c>
      <c r="O1" s="3" t="inlineStr">
        <is>
          <t>右翼タンク接続</t>
        </is>
      </c>
      <c r="P1" s="3" t="inlineStr">
        <is>
          <t>合計</t>
        </is>
      </c>
    </row>
    <row r="2">
      <c r="A2" s="3" t="inlineStr">
        <is>
          <t>drag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>
        <f>SUM(B2:O2)</f>
        <v/>
      </c>
    </row>
    <row r="3">
      <c r="A3" s="3" t="inlineStr">
        <is>
          <t>lift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>
        <f>SUM(B3:O3)</f>
        <v/>
      </c>
    </row>
    <row r="4">
      <c r="A4" s="3" t="inlineStr">
        <is>
          <t>moment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>
        <f>SUM(B4:O4)</f>
        <v/>
      </c>
    </row>
    <row r="5">
      <c r="A5" s="3" t="inlineStr">
        <is>
          <t>メッシュ数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>
        <v>17117186</v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翼1.5</t>
        </is>
      </c>
      <c r="B7" s="3" t="inlineStr">
        <is>
          <t>機首</t>
        </is>
      </c>
      <c r="C7" s="3" t="inlineStr">
        <is>
          <t>左翼</t>
        </is>
      </c>
      <c r="D7" s="3" t="inlineStr">
        <is>
          <t>右翼</t>
        </is>
      </c>
      <c r="E7" s="3" t="inlineStr">
        <is>
          <t>左タンク</t>
        </is>
      </c>
      <c r="F7" s="3" t="inlineStr">
        <is>
          <t>右タンク</t>
        </is>
      </c>
      <c r="G7" s="3" t="inlineStr">
        <is>
          <t>左足</t>
        </is>
      </c>
      <c r="H7" s="3" t="inlineStr">
        <is>
          <t>右足</t>
        </is>
      </c>
      <c r="I7" s="3" t="inlineStr">
        <is>
          <t>前足</t>
        </is>
      </c>
      <c r="J7" s="3" t="inlineStr">
        <is>
          <t>左垂直尾翼</t>
        </is>
      </c>
      <c r="K7" s="3" t="inlineStr">
        <is>
          <t>右垂直尾翼</t>
        </is>
      </c>
      <c r="L7" s="3" t="inlineStr">
        <is>
          <t>前フレーム</t>
        </is>
      </c>
      <c r="M7" s="3" t="inlineStr">
        <is>
          <t>後フレーム</t>
        </is>
      </c>
      <c r="N7" s="3" t="inlineStr">
        <is>
          <t>左翼タンク接続</t>
        </is>
      </c>
      <c r="O7" s="3" t="inlineStr">
        <is>
          <t>右翼タンク接続</t>
        </is>
      </c>
      <c r="P7" s="3" t="inlineStr">
        <is>
          <t>合計</t>
        </is>
      </c>
    </row>
    <row r="8">
      <c r="A8" s="3" t="inlineStr">
        <is>
          <t>drag</t>
        </is>
      </c>
      <c r="B8" s="3" t="n">
        <v>6.0136276</v>
      </c>
      <c r="C8" s="3" t="n">
        <v>2.1307694</v>
      </c>
      <c r="D8" s="3" t="n">
        <v>2.130056</v>
      </c>
      <c r="E8" s="3" t="n">
        <v>0.5776095800000001</v>
      </c>
      <c r="F8" s="3" t="n">
        <v>0.54491282</v>
      </c>
      <c r="G8" s="3" t="n">
        <v>0.30779722</v>
      </c>
      <c r="H8" s="3" t="n">
        <v>0.31569542</v>
      </c>
      <c r="I8" s="3" t="n">
        <v>0.52497986</v>
      </c>
      <c r="J8" s="3" t="n">
        <v>0.34680388</v>
      </c>
      <c r="K8" s="3" t="n">
        <v>0.35653526</v>
      </c>
      <c r="L8" s="3" t="n">
        <v>0.9067570199999999</v>
      </c>
      <c r="M8" s="3" t="n">
        <v>1.5332074</v>
      </c>
      <c r="N8" s="3" t="n">
        <v>0.057825412</v>
      </c>
      <c r="O8" s="3" t="n">
        <v>0.05530257199999999</v>
      </c>
      <c r="P8" s="3">
        <f>SUM(B8:O8)</f>
        <v/>
      </c>
    </row>
    <row r="9">
      <c r="A9" s="3" t="inlineStr">
        <is>
          <t>lift</t>
        </is>
      </c>
      <c r="B9" s="3" t="n">
        <v>3.642614</v>
      </c>
      <c r="C9" s="3" t="n">
        <v>-0.06664678</v>
      </c>
      <c r="D9" s="3" t="n">
        <v>0.24389136</v>
      </c>
      <c r="E9" s="3" t="n">
        <v>0.45481468</v>
      </c>
      <c r="F9" s="3" t="n">
        <v>0.4328962200000001</v>
      </c>
      <c r="G9" s="3" t="n">
        <v>-0.09313553000000001</v>
      </c>
      <c r="H9" s="3" t="n">
        <v>-0.093406906</v>
      </c>
      <c r="I9" s="3" t="n">
        <v>-0.080481714</v>
      </c>
      <c r="J9" s="3" t="n">
        <v>-0.1287873</v>
      </c>
      <c r="K9" s="3" t="n">
        <v>-0.11294626</v>
      </c>
      <c r="L9" s="3" t="n">
        <v>0.2508608600000001</v>
      </c>
      <c r="M9" s="3" t="n">
        <v>-0.09017624399999999</v>
      </c>
      <c r="N9" s="3" t="n">
        <v>0.0010798126</v>
      </c>
      <c r="O9" s="3" t="n">
        <v>0.0009573707400000001</v>
      </c>
      <c r="P9" s="3">
        <f>SUM(B9:O9)</f>
        <v/>
      </c>
    </row>
    <row r="10">
      <c r="A10" s="3" t="inlineStr">
        <is>
          <t>moment</t>
        </is>
      </c>
      <c r="B10" s="3" t="n">
        <v>0.8886617999999998</v>
      </c>
      <c r="C10" s="3" t="n">
        <v>-0.08124394199999999</v>
      </c>
      <c r="D10" s="3" t="n">
        <v>-0.1369066</v>
      </c>
      <c r="E10" s="3" t="n">
        <v>-0.07143878000000001</v>
      </c>
      <c r="F10" s="3" t="n">
        <v>-0.074068774</v>
      </c>
      <c r="G10" s="3" t="n">
        <v>-0.028476776</v>
      </c>
      <c r="H10" s="3" t="n">
        <v>-0.029529694</v>
      </c>
      <c r="I10" s="3" t="n">
        <v>-0.08076750599999999</v>
      </c>
      <c r="J10" s="3" t="n">
        <v>0.06330363399999998</v>
      </c>
      <c r="K10" s="3" t="n">
        <v>0.06153816000000001</v>
      </c>
      <c r="L10" s="3" t="n">
        <v>1.1044526e-05</v>
      </c>
      <c r="M10" s="3" t="n">
        <v>0.060303032</v>
      </c>
      <c r="N10" s="3" t="n">
        <v>-0.00020040336</v>
      </c>
      <c r="O10" s="3" t="n">
        <v>-0.00018795824</v>
      </c>
      <c r="P10" s="3">
        <f>SUM(B10:O10)</f>
        <v/>
      </c>
    </row>
    <row r="11">
      <c r="A11" s="3" t="inlineStr">
        <is>
          <t>メッシュ数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>
        <v>18917500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D21" sqref="D21"/>
    </sheetView>
  </sheetViews>
  <sheetFormatPr baseColWidth="10" defaultRowHeight="20"/>
  <sheetData>
    <row r="1">
      <c r="A1" s="3" t="inlineStr">
        <is>
          <t>翼1.0</t>
        </is>
      </c>
      <c r="B1" s="3" t="inlineStr">
        <is>
          <t>機首</t>
        </is>
      </c>
      <c r="C1" s="3" t="inlineStr">
        <is>
          <t>左翼</t>
        </is>
      </c>
      <c r="D1" s="3" t="inlineStr">
        <is>
          <t>右翼</t>
        </is>
      </c>
      <c r="E1" s="3" t="inlineStr">
        <is>
          <t>左タンク</t>
        </is>
      </c>
      <c r="F1" s="3" t="inlineStr">
        <is>
          <t>右タンク</t>
        </is>
      </c>
      <c r="G1" s="3" t="inlineStr">
        <is>
          <t>左足</t>
        </is>
      </c>
      <c r="H1" s="3" t="inlineStr">
        <is>
          <t>右足</t>
        </is>
      </c>
      <c r="I1" s="3" t="inlineStr">
        <is>
          <t>前足</t>
        </is>
      </c>
      <c r="J1" s="3" t="inlineStr">
        <is>
          <t>左垂直尾翼</t>
        </is>
      </c>
      <c r="K1" s="3" t="inlineStr">
        <is>
          <t>右垂直尾翼</t>
        </is>
      </c>
      <c r="L1" s="3" t="inlineStr">
        <is>
          <t>前フレーム</t>
        </is>
      </c>
      <c r="M1" s="3" t="inlineStr">
        <is>
          <t>後フレーム</t>
        </is>
      </c>
      <c r="N1" s="3" t="inlineStr">
        <is>
          <t>左翼タンク接続</t>
        </is>
      </c>
      <c r="O1" s="3" t="inlineStr">
        <is>
          <t>右翼タンク接続</t>
        </is>
      </c>
      <c r="P1" s="3" t="inlineStr">
        <is>
          <t>合計</t>
        </is>
      </c>
    </row>
    <row r="2">
      <c r="A2" s="3" t="inlineStr">
        <is>
          <t>drag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>
        <f>SUM(B2:O2)</f>
        <v/>
      </c>
    </row>
    <row r="3">
      <c r="A3" s="3" t="inlineStr">
        <is>
          <t>lift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>
        <f>SUM(B3:O3)</f>
        <v/>
      </c>
    </row>
    <row r="4">
      <c r="A4" s="3" t="inlineStr">
        <is>
          <t>moment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>
        <f>SUM(B4:O4)</f>
        <v/>
      </c>
    </row>
    <row r="5">
      <c r="A5" s="3" t="inlineStr">
        <is>
          <t>メッシュ数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>
        <v>17117186</v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翼1.5</t>
        </is>
      </c>
      <c r="B7" s="3" t="inlineStr">
        <is>
          <t>機首</t>
        </is>
      </c>
      <c r="C7" s="3" t="inlineStr">
        <is>
          <t>左翼</t>
        </is>
      </c>
      <c r="D7" s="3" t="inlineStr">
        <is>
          <t>右翼</t>
        </is>
      </c>
      <c r="E7" s="3" t="inlineStr">
        <is>
          <t>左タンク</t>
        </is>
      </c>
      <c r="F7" s="3" t="inlineStr">
        <is>
          <t>右タンク</t>
        </is>
      </c>
      <c r="G7" s="3" t="inlineStr">
        <is>
          <t>左足</t>
        </is>
      </c>
      <c r="H7" s="3" t="inlineStr">
        <is>
          <t>右足</t>
        </is>
      </c>
      <c r="I7" s="3" t="inlineStr">
        <is>
          <t>前足</t>
        </is>
      </c>
      <c r="J7" s="3" t="inlineStr">
        <is>
          <t>左垂直尾翼</t>
        </is>
      </c>
      <c r="K7" s="3" t="inlineStr">
        <is>
          <t>右垂直尾翼</t>
        </is>
      </c>
      <c r="L7" s="3" t="inlineStr">
        <is>
          <t>前フレーム</t>
        </is>
      </c>
      <c r="M7" s="3" t="inlineStr">
        <is>
          <t>後フレーム</t>
        </is>
      </c>
      <c r="N7" s="3" t="inlineStr">
        <is>
          <t>左翼タンク接続</t>
        </is>
      </c>
      <c r="O7" s="3" t="inlineStr">
        <is>
          <t>右翼タンク接続</t>
        </is>
      </c>
      <c r="P7" s="3" t="inlineStr">
        <is>
          <t>合計</t>
        </is>
      </c>
    </row>
    <row r="8">
      <c r="A8" s="3" t="inlineStr">
        <is>
          <t>drag</t>
        </is>
      </c>
      <c r="B8" s="3" t="n">
        <v>6.738744099999998</v>
      </c>
      <c r="C8" s="3" t="n">
        <v>1.63907488</v>
      </c>
      <c r="D8" s="3" t="n">
        <v>1.64029434</v>
      </c>
      <c r="E8" s="3" t="n">
        <v>0.702210168</v>
      </c>
      <c r="F8" s="3" t="n">
        <v>0.69675352</v>
      </c>
      <c r="G8" s="3" t="n">
        <v>0.303319798</v>
      </c>
      <c r="H8" s="3" t="n">
        <v>0.3103753260000001</v>
      </c>
      <c r="I8" s="3" t="n">
        <v>0.5551137460000001</v>
      </c>
      <c r="J8" s="3" t="n">
        <v>0.299919336</v>
      </c>
      <c r="K8" s="3" t="n">
        <v>0.300382866</v>
      </c>
      <c r="L8" s="3" t="n">
        <v>1.08032236</v>
      </c>
      <c r="M8" s="3" t="n">
        <v>1.46138062</v>
      </c>
      <c r="N8" s="3" t="n">
        <v>0.052606402</v>
      </c>
      <c r="O8" s="3" t="n">
        <v>0.05226366359999999</v>
      </c>
      <c r="P8" s="3">
        <f>SUM(B8:O8)</f>
        <v/>
      </c>
    </row>
    <row r="9">
      <c r="A9" s="3" t="inlineStr">
        <is>
          <t>lift</t>
        </is>
      </c>
      <c r="B9" s="3" t="n">
        <v>10.483715</v>
      </c>
      <c r="C9" s="3" t="n">
        <v>16.7461216</v>
      </c>
      <c r="D9" s="3" t="n">
        <v>17.145422</v>
      </c>
      <c r="E9" s="3" t="n">
        <v>0.3715193899999999</v>
      </c>
      <c r="F9" s="3" t="n">
        <v>0.336219652</v>
      </c>
      <c r="G9" s="3" t="n">
        <v>-0.08714250160000001</v>
      </c>
      <c r="H9" s="3" t="n">
        <v>-0.08791241620000002</v>
      </c>
      <c r="I9" s="3" t="n">
        <v>-0.07521377160000001</v>
      </c>
      <c r="J9" s="3" t="n">
        <v>0.0687837756</v>
      </c>
      <c r="K9" s="3" t="n">
        <v>0.08347286699999999</v>
      </c>
      <c r="L9" s="3" t="n">
        <v>0.371006148</v>
      </c>
      <c r="M9" s="3" t="n">
        <v>0.009533119861999995</v>
      </c>
      <c r="N9" s="3" t="n">
        <v>0.000990104074</v>
      </c>
      <c r="O9" s="3" t="n">
        <v>0.0009180599099999999</v>
      </c>
      <c r="P9" s="3">
        <f>SUM(B9:O9)</f>
        <v/>
      </c>
    </row>
    <row r="10">
      <c r="A10" s="3" t="inlineStr">
        <is>
          <t>moment</t>
        </is>
      </c>
      <c r="B10" s="3" t="n">
        <v>3.40954058</v>
      </c>
      <c r="C10" s="3" t="n">
        <v>-0.9052105399999997</v>
      </c>
      <c r="D10" s="3" t="n">
        <v>-0.9995247740000002</v>
      </c>
      <c r="E10" s="3" t="n">
        <v>-0.07497104599999999</v>
      </c>
      <c r="F10" s="3" t="n">
        <v>-0.06690402620000001</v>
      </c>
      <c r="G10" s="3" t="n">
        <v>-0.0283935324</v>
      </c>
      <c r="H10" s="3" t="n">
        <v>-0.0293592756</v>
      </c>
      <c r="I10" s="3" t="n">
        <v>-0.08078626940000001</v>
      </c>
      <c r="J10" s="3" t="n">
        <v>0.07042562379999998</v>
      </c>
      <c r="K10" s="3" t="n">
        <v>0.06739439539999999</v>
      </c>
      <c r="L10" s="3" t="n">
        <v>1.419214339999999e-05</v>
      </c>
      <c r="M10" s="3" t="n">
        <v>0.03976377019999999</v>
      </c>
      <c r="N10" s="3" t="n">
        <v>-0.000182360816</v>
      </c>
      <c r="O10" s="3" t="n">
        <v>-0.00017851828</v>
      </c>
      <c r="P10" s="3">
        <f>SUM(B10:O10)</f>
        <v/>
      </c>
    </row>
    <row r="11">
      <c r="A11" s="3" t="inlineStr">
        <is>
          <t>メッシュ数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>
        <v>18917500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 zoomScale="87">
      <selection activeCell="F12" sqref="F12"/>
    </sheetView>
  </sheetViews>
  <sheetFormatPr baseColWidth="10" defaultRowHeight="20"/>
  <sheetData>
    <row r="1">
      <c r="A1" s="58" t="inlineStr">
        <is>
          <t>翼1.0</t>
        </is>
      </c>
      <c r="B1" s="58" t="inlineStr">
        <is>
          <t>機首</t>
        </is>
      </c>
      <c r="C1" s="58" t="inlineStr">
        <is>
          <t>左翼</t>
        </is>
      </c>
      <c r="D1" s="58" t="inlineStr">
        <is>
          <t>右翼</t>
        </is>
      </c>
      <c r="E1" s="58" t="inlineStr">
        <is>
          <t>左タンク</t>
        </is>
      </c>
      <c r="F1" s="58" t="inlineStr">
        <is>
          <t>右タンク</t>
        </is>
      </c>
      <c r="G1" s="58" t="inlineStr">
        <is>
          <t>左足</t>
        </is>
      </c>
      <c r="H1" s="58" t="inlineStr">
        <is>
          <t>右足</t>
        </is>
      </c>
      <c r="I1" s="58" t="inlineStr">
        <is>
          <t>前足</t>
        </is>
      </c>
      <c r="J1" s="58" t="inlineStr">
        <is>
          <t>左垂直尾翼</t>
        </is>
      </c>
      <c r="K1" s="58" t="inlineStr">
        <is>
          <t>右垂直尾翼</t>
        </is>
      </c>
      <c r="L1" s="58" t="inlineStr">
        <is>
          <t>前フレーム</t>
        </is>
      </c>
      <c r="M1" s="58" t="inlineStr">
        <is>
          <t>後フレーム</t>
        </is>
      </c>
      <c r="N1" s="58" t="inlineStr">
        <is>
          <t>左翼タンク接続</t>
        </is>
      </c>
      <c r="O1" s="58" t="inlineStr">
        <is>
          <t>右翼タンク接続</t>
        </is>
      </c>
      <c r="P1" s="58" t="inlineStr">
        <is>
          <t>合計</t>
        </is>
      </c>
      <c r="Q1" s="1" t="inlineStr">
        <is>
          <t>全体解析</t>
        </is>
      </c>
    </row>
    <row r="2">
      <c r="A2" s="58" t="inlineStr">
        <is>
          <t>drag</t>
        </is>
      </c>
      <c r="B2" s="58" t="n">
        <v>6.596148452500006</v>
      </c>
      <c r="C2" s="58" t="n">
        <v>0.5018044005</v>
      </c>
      <c r="D2" s="58" t="n">
        <v>0.5093305502499997</v>
      </c>
      <c r="E2" s="58" t="n">
        <v>0.8436543355000002</v>
      </c>
      <c r="F2" s="58" t="n">
        <v>0.8364849235000003</v>
      </c>
      <c r="G2" s="58" t="n">
        <v>0.3013480702500001</v>
      </c>
      <c r="H2" s="58" t="n">
        <v>0.3032560949999999</v>
      </c>
      <c r="I2" s="58" t="n">
        <v>0.5406337125000004</v>
      </c>
      <c r="J2" s="58" t="n">
        <v>0.2517627039999999</v>
      </c>
      <c r="K2" s="58" t="n">
        <v>0.25697783775</v>
      </c>
      <c r="L2" s="58" t="n">
        <v>1.300737125</v>
      </c>
      <c r="M2" s="58" t="n">
        <v>1.4729734225</v>
      </c>
      <c r="N2" s="58" t="n">
        <v>0.05321757200000005</v>
      </c>
      <c r="O2" s="58" t="n">
        <v>0.05300067409999998</v>
      </c>
      <c r="P2" s="58">
        <f>SUM(B2:O2)</f>
        <v/>
      </c>
      <c r="Q2" s="2" t="n">
        <v>13.7579</v>
      </c>
    </row>
    <row r="3">
      <c r="A3" s="58" t="inlineStr">
        <is>
          <t>lift</t>
        </is>
      </c>
      <c r="B3" s="58" t="n">
        <v>14.976120275</v>
      </c>
      <c r="C3" s="58" t="n">
        <v>22.61169497500001</v>
      </c>
      <c r="D3" s="58" t="n">
        <v>22.53832962499998</v>
      </c>
      <c r="E3" s="58" t="n">
        <v>0.2110758675000001</v>
      </c>
      <c r="F3" s="58" t="n">
        <v>0.2440997640000002</v>
      </c>
      <c r="G3" s="58" t="n">
        <v>-0.08416998124999997</v>
      </c>
      <c r="H3" s="58" t="n">
        <v>-0.08407891652499998</v>
      </c>
      <c r="I3" s="58" t="n">
        <v>-0.07517500352500005</v>
      </c>
      <c r="J3" s="58" t="n">
        <v>0.2639699584999999</v>
      </c>
      <c r="K3" s="58" t="n">
        <v>0.25067738275</v>
      </c>
      <c r="L3" s="58" t="n">
        <v>0.4454550169999997</v>
      </c>
      <c r="M3" s="58" t="n">
        <v>0.09906938977500003</v>
      </c>
      <c r="N3" s="58" t="n">
        <v>4.882596770999997e-05</v>
      </c>
      <c r="O3" s="58" t="n">
        <v>8.374460388000001e-06</v>
      </c>
      <c r="P3" s="58">
        <f>SUM(B3:O3)</f>
        <v/>
      </c>
      <c r="Q3" s="2" t="n">
        <v>60.685122</v>
      </c>
    </row>
    <row r="4">
      <c r="A4" s="58" t="inlineStr">
        <is>
          <t>moment</t>
        </is>
      </c>
      <c r="B4" s="58" t="n">
        <v>4.612309215</v>
      </c>
      <c r="C4" s="58" t="n">
        <v>-1.3657179325</v>
      </c>
      <c r="D4" s="58" t="n">
        <v>-1.3655065075</v>
      </c>
      <c r="E4" s="58" t="n">
        <v>-0.07244620075000009</v>
      </c>
      <c r="F4" s="58" t="n">
        <v>-0.07119449077500001</v>
      </c>
      <c r="G4" s="58" t="n">
        <v>-0.028995197125</v>
      </c>
      <c r="H4" s="58" t="n">
        <v>-0.02933353202499999</v>
      </c>
      <c r="I4" s="58" t="n">
        <v>-0.07652041762500005</v>
      </c>
      <c r="J4" s="58" t="n">
        <v>0.079209427</v>
      </c>
      <c r="K4" s="58" t="n">
        <v>0.07953527254999995</v>
      </c>
      <c r="L4" s="58" t="n">
        <v>1.0338788285e-05</v>
      </c>
      <c r="M4" s="58" t="n">
        <v>0.01840435485</v>
      </c>
      <c r="N4" s="58" t="n">
        <v>-0.0001818061815</v>
      </c>
      <c r="O4" s="58" t="n">
        <v>-0.0001804449182499998</v>
      </c>
      <c r="P4" s="58">
        <f>SUM(B4:O4)</f>
        <v/>
      </c>
      <c r="Q4" s="2" t="n">
        <v>1.499046</v>
      </c>
    </row>
    <row r="5">
      <c r="A5" s="58" t="inlineStr">
        <is>
          <t>メッシュ数</t>
        </is>
      </c>
      <c r="P5" s="58" t="n">
        <v>17117186</v>
      </c>
      <c r="Q5" s="2" t="n">
        <v>16496235</v>
      </c>
    </row>
    <row r="7">
      <c r="A7" s="58" t="inlineStr">
        <is>
          <t>翼1.5</t>
        </is>
      </c>
      <c r="B7" s="58" t="inlineStr">
        <is>
          <t>機首</t>
        </is>
      </c>
      <c r="C7" s="58" t="inlineStr">
        <is>
          <t>左翼</t>
        </is>
      </c>
      <c r="D7" s="58" t="inlineStr">
        <is>
          <t>右翼</t>
        </is>
      </c>
      <c r="E7" s="58" t="inlineStr">
        <is>
          <t>左タンク</t>
        </is>
      </c>
      <c r="F7" s="58" t="inlineStr">
        <is>
          <t>右タンク</t>
        </is>
      </c>
      <c r="G7" s="58" t="inlineStr">
        <is>
          <t>左足</t>
        </is>
      </c>
      <c r="H7" s="58" t="inlineStr">
        <is>
          <t>右足</t>
        </is>
      </c>
      <c r="I7" s="58" t="inlineStr">
        <is>
          <t>前足</t>
        </is>
      </c>
      <c r="J7" s="58" t="inlineStr">
        <is>
          <t>左垂直尾翼</t>
        </is>
      </c>
      <c r="K7" s="58" t="inlineStr">
        <is>
          <t>右垂直尾翼</t>
        </is>
      </c>
      <c r="L7" s="58" t="inlineStr">
        <is>
          <t>前フレーム</t>
        </is>
      </c>
      <c r="M7" s="58" t="inlineStr">
        <is>
          <t>後フレーム</t>
        </is>
      </c>
      <c r="N7" s="58" t="inlineStr">
        <is>
          <t>左翼タンク接続</t>
        </is>
      </c>
      <c r="O7" s="58" t="inlineStr">
        <is>
          <t>右翼タンク接続</t>
        </is>
      </c>
      <c r="P7" s="58" t="inlineStr">
        <is>
          <t>合計</t>
        </is>
      </c>
    </row>
    <row r="8">
      <c r="A8" s="58" t="inlineStr">
        <is>
          <t>drag</t>
        </is>
      </c>
      <c r="B8" s="58" t="n">
        <v>6.753506700000004</v>
      </c>
      <c r="C8" s="58" t="n">
        <v>0.4885934673333334</v>
      </c>
      <c r="D8" s="58" t="n">
        <v>0.4860152963333333</v>
      </c>
      <c r="E8" s="58" t="n">
        <v>0.8294217859999994</v>
      </c>
      <c r="F8" s="58" t="n">
        <v>0.8069356186666662</v>
      </c>
      <c r="G8" s="58" t="n">
        <v>0.3043513576666665</v>
      </c>
      <c r="H8" s="58" t="n">
        <v>0.3060884303333335</v>
      </c>
      <c r="I8" s="58" t="n">
        <v>0.5347228733333338</v>
      </c>
      <c r="J8" s="58" t="n">
        <v>0.2535663346666666</v>
      </c>
      <c r="K8" s="58" t="n">
        <v>0.252925604</v>
      </c>
      <c r="L8" s="58" t="n">
        <v>1.248757396666667</v>
      </c>
      <c r="M8" s="58" t="n">
        <v>1.46688606</v>
      </c>
      <c r="N8" s="58" t="n">
        <v>0.05253688093333333</v>
      </c>
      <c r="O8" s="58" t="n">
        <v>0.05250421216666665</v>
      </c>
      <c r="P8" s="58">
        <f>SUM(B8:O8)</f>
        <v/>
      </c>
    </row>
    <row r="9">
      <c r="A9" s="58" t="inlineStr">
        <is>
          <t>lift</t>
        </is>
      </c>
      <c r="B9" s="58" t="n">
        <v>12.96126406666667</v>
      </c>
      <c r="C9" s="58" t="n">
        <v>33.34083946666664</v>
      </c>
      <c r="D9" s="58" t="n">
        <v>33.4943739666667</v>
      </c>
      <c r="E9" s="58" t="n">
        <v>0.3148126963333335</v>
      </c>
      <c r="F9" s="58" t="n">
        <v>0.3221247803333332</v>
      </c>
      <c r="G9" s="58" t="n">
        <v>-0.08143333310000006</v>
      </c>
      <c r="H9" s="58" t="n">
        <v>-0.08175050036666663</v>
      </c>
      <c r="I9" s="58" t="n">
        <v>-0.06765452573333336</v>
      </c>
      <c r="J9" s="58" t="n">
        <v>0.2436413793333335</v>
      </c>
      <c r="K9" s="58" t="n">
        <v>0.2619292429999999</v>
      </c>
      <c r="L9" s="58" t="n">
        <v>0.4479737840000002</v>
      </c>
      <c r="M9" s="58" t="n">
        <v>0.09328555116666661</v>
      </c>
      <c r="N9" s="58" t="n">
        <v>0.001012143594000001</v>
      </c>
      <c r="O9" s="58" t="n">
        <v>0.001034867674333334</v>
      </c>
      <c r="P9" s="58">
        <f>SUM(B9:O9)</f>
        <v/>
      </c>
    </row>
    <row r="10">
      <c r="A10" s="58" t="inlineStr">
        <is>
          <t>moment</t>
        </is>
      </c>
      <c r="B10" s="58" t="n">
        <v>3.83103948</v>
      </c>
      <c r="C10" s="58" t="n">
        <v>-1.834883646666667</v>
      </c>
      <c r="D10" s="58" t="n">
        <v>-1.866361510000002</v>
      </c>
      <c r="E10" s="58" t="n">
        <v>-0.07260716276666668</v>
      </c>
      <c r="F10" s="58" t="n">
        <v>-0.06972535376666671</v>
      </c>
      <c r="G10" s="58" t="n">
        <v>-0.02896871353333333</v>
      </c>
      <c r="H10" s="58" t="n">
        <v>-0.02929934136666667</v>
      </c>
      <c r="I10" s="58" t="n">
        <v>-0.07671608456666665</v>
      </c>
      <c r="J10" s="58" t="n">
        <v>0.07807131063333345</v>
      </c>
      <c r="K10" s="58" t="n">
        <v>0.07502707686666658</v>
      </c>
      <c r="L10" s="58" t="n">
        <v>9.827447563333328e-06</v>
      </c>
      <c r="M10" s="58" t="n">
        <v>0.02438296723333334</v>
      </c>
      <c r="N10" s="58" t="n">
        <v>-0.0001824371519999999</v>
      </c>
      <c r="O10" s="58" t="n">
        <v>-0.000183358225</v>
      </c>
      <c r="P10" s="58">
        <f>SUM(B10:O10)</f>
        <v/>
      </c>
    </row>
    <row r="11">
      <c r="A11" s="58" t="inlineStr">
        <is>
          <t>メッシュ数</t>
        </is>
      </c>
      <c r="P11" s="58" t="n">
        <v>18917500</v>
      </c>
    </row>
    <row r="13">
      <c r="C13" s="58" t="inlineStr">
        <is>
          <t>機首</t>
        </is>
      </c>
      <c r="D13" s="58" t="inlineStr">
        <is>
          <t>左翼</t>
        </is>
      </c>
      <c r="E13" s="58" t="inlineStr">
        <is>
          <t>右翼</t>
        </is>
      </c>
      <c r="F13" s="58" t="inlineStr">
        <is>
          <t>左右バッテリーカバー</t>
        </is>
      </c>
      <c r="G13" s="58" t="inlineStr">
        <is>
          <t>脚3本</t>
        </is>
      </c>
      <c r="H13" s="58" t="inlineStr">
        <is>
          <t>左右垂直尾翼</t>
        </is>
      </c>
      <c r="I13" s="58" t="inlineStr">
        <is>
          <t>フレーム</t>
        </is>
      </c>
      <c r="J13" s="58" t="inlineStr">
        <is>
          <t>その他</t>
        </is>
      </c>
      <c r="K13" s="58" t="inlineStr">
        <is>
          <t>合計</t>
        </is>
      </c>
    </row>
    <row r="14">
      <c r="A14" s="58" t="inlineStr">
        <is>
          <t>drag</t>
        </is>
      </c>
      <c r="B14" s="58" t="inlineStr">
        <is>
          <t>翼1.0</t>
        </is>
      </c>
      <c r="C14" s="58">
        <f>B2</f>
        <v/>
      </c>
      <c r="D14" s="58">
        <f>C2</f>
        <v/>
      </c>
      <c r="E14" s="58">
        <f>D2</f>
        <v/>
      </c>
      <c r="F14" s="58">
        <f>E2+F2</f>
        <v/>
      </c>
      <c r="G14" s="58">
        <f>I2+G2+H2</f>
        <v/>
      </c>
      <c r="H14" s="58">
        <f>J2+K2</f>
        <v/>
      </c>
      <c r="I14" s="58">
        <f>L2+M2</f>
        <v/>
      </c>
      <c r="J14" s="58">
        <f>N2+O2</f>
        <v/>
      </c>
      <c r="K14" s="58">
        <f>+SUM(C14:J14)</f>
        <v/>
      </c>
    </row>
    <row r="15">
      <c r="B15" s="58" t="inlineStr">
        <is>
          <t>翼1.5</t>
        </is>
      </c>
      <c r="C15" s="58">
        <f>B8</f>
        <v/>
      </c>
      <c r="D15" s="58">
        <f>C8</f>
        <v/>
      </c>
      <c r="E15" s="58">
        <f>D8</f>
        <v/>
      </c>
      <c r="F15" s="58">
        <f>E8+F8</f>
        <v/>
      </c>
      <c r="G15" s="58">
        <f>I8+G8+H8</f>
        <v/>
      </c>
      <c r="H15" s="58">
        <f>J8+K8</f>
        <v/>
      </c>
      <c r="I15" s="58">
        <f>L8+M8</f>
        <v/>
      </c>
      <c r="J15" s="58">
        <f>N8+O8</f>
        <v/>
      </c>
      <c r="K15" s="58">
        <f>+SUM(C15:J15)</f>
        <v/>
      </c>
    </row>
    <row r="16">
      <c r="A16" s="58" t="inlineStr">
        <is>
          <t>lift</t>
        </is>
      </c>
      <c r="B16" s="58" t="inlineStr">
        <is>
          <t>翼1.0</t>
        </is>
      </c>
      <c r="C16" s="58">
        <f>B3</f>
        <v/>
      </c>
      <c r="D16" s="58">
        <f>C3</f>
        <v/>
      </c>
      <c r="E16" s="58">
        <f>D3</f>
        <v/>
      </c>
      <c r="F16" s="58">
        <f>E3+F3</f>
        <v/>
      </c>
      <c r="G16" s="58">
        <f>I3+G3+H3</f>
        <v/>
      </c>
      <c r="H16" s="58">
        <f>J3+K3</f>
        <v/>
      </c>
      <c r="I16" s="58">
        <f>L3+M3</f>
        <v/>
      </c>
      <c r="J16" s="58">
        <f>N3+O3</f>
        <v/>
      </c>
      <c r="K16" s="58">
        <f>+SUM(C16:J16)</f>
        <v/>
      </c>
    </row>
    <row r="17">
      <c r="B17" s="58" t="inlineStr">
        <is>
          <t>翼1.5</t>
        </is>
      </c>
      <c r="C17" s="58">
        <f>B9</f>
        <v/>
      </c>
      <c r="D17" s="58">
        <f>C9</f>
        <v/>
      </c>
      <c r="E17" s="58">
        <f>D9</f>
        <v/>
      </c>
      <c r="F17" s="58">
        <f>E9+F9</f>
        <v/>
      </c>
      <c r="G17" s="58">
        <f>I9+G9+H9</f>
        <v/>
      </c>
      <c r="H17" s="58">
        <f>J9+K9</f>
        <v/>
      </c>
      <c r="I17" s="58">
        <f>L9+M9</f>
        <v/>
      </c>
      <c r="J17" s="58">
        <f>N9+O9</f>
        <v/>
      </c>
      <c r="K17" s="58">
        <f>+SUM(C17:J17)</f>
        <v/>
      </c>
    </row>
    <row r="20">
      <c r="B20" s="58" t="inlineStr">
        <is>
          <t>翼のみ</t>
        </is>
      </c>
      <c r="C20" s="58" t="inlineStr">
        <is>
          <t>翼のみ</t>
        </is>
      </c>
      <c r="D20" s="58" t="inlineStr">
        <is>
          <t>翼のみ</t>
        </is>
      </c>
    </row>
    <row r="21">
      <c r="B21" s="58" t="inlineStr">
        <is>
          <t>穴あり</t>
        </is>
      </c>
      <c r="C21" s="58" t="inlineStr">
        <is>
          <t>穴なし</t>
        </is>
      </c>
      <c r="D21" s="58" t="inlineStr">
        <is>
          <t>穴あり翼1.5</t>
        </is>
      </c>
      <c r="H21" s="1" t="inlineStr">
        <is>
          <t>右翼</t>
        </is>
      </c>
      <c r="I21" s="2" t="inlineStr">
        <is>
          <t>左翼</t>
        </is>
      </c>
      <c r="J21" s="2" t="inlineStr">
        <is>
          <t>機首</t>
        </is>
      </c>
      <c r="K21" s="2" t="inlineStr">
        <is>
          <t>合計</t>
        </is>
      </c>
    </row>
    <row r="22">
      <c r="A22" s="58" t="inlineStr">
        <is>
          <t>drag</t>
        </is>
      </c>
      <c r="B22" s="58" t="n">
        <v>1.014994</v>
      </c>
      <c r="C22" s="58" t="n">
        <v>0.183399</v>
      </c>
      <c r="D22" s="58" t="n">
        <v>0.930561</v>
      </c>
      <c r="H22" s="2" t="n">
        <v>1.930136</v>
      </c>
      <c r="I22" s="2" t="n">
        <v>1.933216</v>
      </c>
      <c r="J22" s="2" t="n">
        <v>7.194486</v>
      </c>
      <c r="K22" s="2">
        <f>SUM(H22:J22)</f>
        <v/>
      </c>
    </row>
    <row r="23">
      <c r="A23" s="58" t="inlineStr">
        <is>
          <t>lift</t>
        </is>
      </c>
      <c r="B23" s="58" t="n">
        <v>24.942199</v>
      </c>
      <c r="C23" s="58" t="n">
        <v>26.680834</v>
      </c>
      <c r="D23" s="58" t="n">
        <v>45.355973</v>
      </c>
      <c r="H23" s="2" t="n">
        <v>22.874291</v>
      </c>
      <c r="I23" s="2" t="n">
        <v>22.91173</v>
      </c>
      <c r="J23" s="2" t="n">
        <v>14.287761</v>
      </c>
      <c r="K23" s="2">
        <f>SUM(H23:J23)</f>
        <v/>
      </c>
    </row>
    <row r="24">
      <c r="A24" s="58" t="inlineStr">
        <is>
          <t>moment</t>
        </is>
      </c>
      <c r="B24" s="58" t="n">
        <v>-2.541936</v>
      </c>
      <c r="C24" s="58" t="n">
        <v>-2.47853</v>
      </c>
      <c r="D24" s="58" t="n">
        <v>-4.321328</v>
      </c>
      <c r="H24" s="2" t="n">
        <v>-1.379029</v>
      </c>
      <c r="I24" s="2" t="n">
        <v>-1.384532</v>
      </c>
      <c r="J24" s="2" t="n">
        <v>4.267762</v>
      </c>
      <c r="K24" s="2">
        <f>SUM(H24:J24)</f>
        <v/>
      </c>
    </row>
    <row r="25">
      <c r="A25" s="58" t="inlineStr">
        <is>
          <t>メッシュ数</t>
        </is>
      </c>
      <c r="B25" s="58" t="n">
        <v>10137869</v>
      </c>
      <c r="C25" s="58" t="n">
        <v>9432853</v>
      </c>
      <c r="D25" s="58" t="n">
        <v>19446836</v>
      </c>
      <c r="H25" s="2" t="n"/>
      <c r="I25" s="2" t="n"/>
      <c r="J25" s="2" t="n"/>
    </row>
    <row r="26">
      <c r="D26" s="58" t="n">
        <v>8123967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:P11"/>
    </sheetView>
  </sheetViews>
  <sheetFormatPr baseColWidth="10" defaultRowHeight="20"/>
  <sheetData>
    <row r="1">
      <c r="A1" s="3" t="inlineStr">
        <is>
          <t>翼1.0</t>
        </is>
      </c>
      <c r="B1" s="3" t="inlineStr">
        <is>
          <t>機首</t>
        </is>
      </c>
      <c r="C1" s="3" t="inlineStr">
        <is>
          <t>左翼</t>
        </is>
      </c>
      <c r="D1" s="3" t="inlineStr">
        <is>
          <t>右翼</t>
        </is>
      </c>
      <c r="E1" s="3" t="inlineStr">
        <is>
          <t>左タンク</t>
        </is>
      </c>
      <c r="F1" s="3" t="inlineStr">
        <is>
          <t>右タンク</t>
        </is>
      </c>
      <c r="G1" s="3" t="inlineStr">
        <is>
          <t>左足</t>
        </is>
      </c>
      <c r="H1" s="3" t="inlineStr">
        <is>
          <t>右足</t>
        </is>
      </c>
      <c r="I1" s="3" t="inlineStr">
        <is>
          <t>前足</t>
        </is>
      </c>
      <c r="J1" s="3" t="inlineStr">
        <is>
          <t>左垂直尾翼</t>
        </is>
      </c>
      <c r="K1" s="3" t="inlineStr">
        <is>
          <t>右垂直尾翼</t>
        </is>
      </c>
      <c r="L1" s="3" t="inlineStr">
        <is>
          <t>前フレーム</t>
        </is>
      </c>
      <c r="M1" s="3" t="inlineStr">
        <is>
          <t>後フレーム</t>
        </is>
      </c>
      <c r="N1" s="3" t="inlineStr">
        <is>
          <t>左翼タンク接続</t>
        </is>
      </c>
      <c r="O1" s="3" t="inlineStr">
        <is>
          <t>右翼タンク接続</t>
        </is>
      </c>
      <c r="P1" s="3" t="inlineStr">
        <is>
          <t>合計</t>
        </is>
      </c>
    </row>
    <row r="2">
      <c r="A2" s="3" t="inlineStr">
        <is>
          <t>drag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>
        <f>SUM(B2:O2)</f>
        <v/>
      </c>
    </row>
    <row r="3">
      <c r="A3" s="3" t="inlineStr">
        <is>
          <t>lift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>
        <f>SUM(B3:O3)</f>
        <v/>
      </c>
    </row>
    <row r="4">
      <c r="A4" s="3" t="inlineStr">
        <is>
          <t>moment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>
        <f>SUM(B4:O4)</f>
        <v/>
      </c>
    </row>
    <row r="5">
      <c r="A5" s="3" t="inlineStr">
        <is>
          <t>メッシュ数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>
        <v>17117186</v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翼1.5</t>
        </is>
      </c>
      <c r="B7" s="3" t="inlineStr">
        <is>
          <t>機首</t>
        </is>
      </c>
      <c r="C7" s="3" t="inlineStr">
        <is>
          <t>左翼</t>
        </is>
      </c>
      <c r="D7" s="3" t="inlineStr">
        <is>
          <t>右翼</t>
        </is>
      </c>
      <c r="E7" s="3" t="inlineStr">
        <is>
          <t>左タンク</t>
        </is>
      </c>
      <c r="F7" s="3" t="inlineStr">
        <is>
          <t>右タンク</t>
        </is>
      </c>
      <c r="G7" s="3" t="inlineStr">
        <is>
          <t>左足</t>
        </is>
      </c>
      <c r="H7" s="3" t="inlineStr">
        <is>
          <t>右足</t>
        </is>
      </c>
      <c r="I7" s="3" t="inlineStr">
        <is>
          <t>前足</t>
        </is>
      </c>
      <c r="J7" s="3" t="inlineStr">
        <is>
          <t>左垂直尾翼</t>
        </is>
      </c>
      <c r="K7" s="3" t="inlineStr">
        <is>
          <t>右垂直尾翼</t>
        </is>
      </c>
      <c r="L7" s="3" t="inlineStr">
        <is>
          <t>前フレーム</t>
        </is>
      </c>
      <c r="M7" s="3" t="inlineStr">
        <is>
          <t>後フレーム</t>
        </is>
      </c>
      <c r="N7" s="3" t="inlineStr">
        <is>
          <t>左翼タンク接続</t>
        </is>
      </c>
      <c r="O7" s="3" t="inlineStr">
        <is>
          <t>右翼タンク接続</t>
        </is>
      </c>
      <c r="P7" s="3" t="inlineStr">
        <is>
          <t>合計</t>
        </is>
      </c>
    </row>
    <row r="8">
      <c r="A8" s="3" t="inlineStr">
        <is>
          <t>drag</t>
        </is>
      </c>
      <c r="B8" s="3" t="n">
        <v>5.883001740000001</v>
      </c>
      <c r="C8" s="3" t="n">
        <v>-1.3534327</v>
      </c>
      <c r="D8" s="3" t="n">
        <v>-1.34777788</v>
      </c>
      <c r="E8" s="3" t="n">
        <v>0.9125816619999999</v>
      </c>
      <c r="F8" s="3" t="n">
        <v>0.9088966820000001</v>
      </c>
      <c r="G8" s="3" t="n">
        <v>0.29780575</v>
      </c>
      <c r="H8" s="3" t="n">
        <v>0.29980649</v>
      </c>
      <c r="I8" s="3" t="n">
        <v>0.535073438</v>
      </c>
      <c r="J8" s="3" t="n">
        <v>0.165533754</v>
      </c>
      <c r="K8" s="3" t="n">
        <v>0.174902722</v>
      </c>
      <c r="L8" s="3" t="n">
        <v>1.34652694</v>
      </c>
      <c r="M8" s="3" t="n">
        <v>1.45648252</v>
      </c>
      <c r="N8" s="3" t="n">
        <v>0.0514735638</v>
      </c>
      <c r="O8" s="3" t="n">
        <v>0.0518336772</v>
      </c>
      <c r="P8" s="3">
        <f>SUM(B8:O8)</f>
        <v/>
      </c>
    </row>
    <row r="9">
      <c r="A9" s="3" t="inlineStr">
        <is>
          <t>lift</t>
        </is>
      </c>
      <c r="B9" s="3" t="n">
        <v>18.6995756</v>
      </c>
      <c r="C9" s="3" t="n">
        <v>50.1245808</v>
      </c>
      <c r="D9" s="3" t="n">
        <v>50.3907614</v>
      </c>
      <c r="E9" s="3" t="n">
        <v>0.33366497</v>
      </c>
      <c r="F9" s="3" t="n">
        <v>0.3030979</v>
      </c>
      <c r="G9" s="3" t="n">
        <v>-0.07461637939999999</v>
      </c>
      <c r="H9" s="3" t="n">
        <v>-0.0735648024</v>
      </c>
      <c r="I9" s="3" t="n">
        <v>-0.0600067562</v>
      </c>
      <c r="J9" s="3" t="n">
        <v>0.407106268</v>
      </c>
      <c r="K9" s="3" t="n">
        <v>0.4198043639999999</v>
      </c>
      <c r="L9" s="3" t="n">
        <v>0.4494459399999999</v>
      </c>
      <c r="M9" s="3" t="n">
        <v>0.1770848180000001</v>
      </c>
      <c r="N9" s="3" t="n">
        <v>0.0009438803200000002</v>
      </c>
      <c r="O9" s="3" t="n">
        <v>0.0009994951499999998</v>
      </c>
      <c r="P9" s="3">
        <f>SUM(B9:O9)</f>
        <v/>
      </c>
    </row>
    <row r="10">
      <c r="A10" s="3" t="inlineStr">
        <is>
          <t>moment</t>
        </is>
      </c>
      <c r="B10" s="3" t="n">
        <v>5.78977564</v>
      </c>
      <c r="C10" s="3" t="n">
        <v>-2.800098240000001</v>
      </c>
      <c r="D10" s="3" t="n">
        <v>-2.835609880000001</v>
      </c>
      <c r="E10" s="3" t="n">
        <v>-0.07293647839999999</v>
      </c>
      <c r="F10" s="3" t="n">
        <v>-0.07503121200000001</v>
      </c>
      <c r="G10" s="3" t="n">
        <v>-0.02860180159999999</v>
      </c>
      <c r="H10" s="3" t="n">
        <v>-0.02889549379999999</v>
      </c>
      <c r="I10" s="3" t="n">
        <v>-0.07361217500000002</v>
      </c>
      <c r="J10" s="3" t="n">
        <v>0.08295874239999999</v>
      </c>
      <c r="K10" s="3" t="n">
        <v>0.0829491752</v>
      </c>
      <c r="L10" s="3" t="n">
        <v>6.11081864e-06</v>
      </c>
      <c r="M10" s="3" t="n">
        <v>0.00854388054</v>
      </c>
      <c r="N10" s="3" t="n">
        <v>-0.000177552766</v>
      </c>
      <c r="O10" s="3" t="n">
        <v>-0.0001804103300000001</v>
      </c>
      <c r="P10" s="3">
        <f>SUM(B10:O10)</f>
        <v/>
      </c>
    </row>
    <row r="11">
      <c r="A11" s="3" t="inlineStr">
        <is>
          <t>メッシュ数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>
        <v>18917500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D22" sqref="D22"/>
    </sheetView>
  </sheetViews>
  <sheetFormatPr baseColWidth="10" defaultRowHeight="20"/>
  <sheetData>
    <row r="1">
      <c r="A1" s="3" t="inlineStr">
        <is>
          <t>翼1.0</t>
        </is>
      </c>
      <c r="B1" s="3" t="inlineStr">
        <is>
          <t>機首</t>
        </is>
      </c>
      <c r="C1" s="3" t="inlineStr">
        <is>
          <t>左翼</t>
        </is>
      </c>
      <c r="D1" s="3" t="inlineStr">
        <is>
          <t>右翼</t>
        </is>
      </c>
      <c r="E1" s="3" t="inlineStr">
        <is>
          <t>左タンク</t>
        </is>
      </c>
      <c r="F1" s="3" t="inlineStr">
        <is>
          <t>右タンク</t>
        </is>
      </c>
      <c r="G1" s="3" t="inlineStr">
        <is>
          <t>左足</t>
        </is>
      </c>
      <c r="H1" s="3" t="inlineStr">
        <is>
          <t>右足</t>
        </is>
      </c>
      <c r="I1" s="3" t="inlineStr">
        <is>
          <t>前足</t>
        </is>
      </c>
      <c r="J1" s="3" t="inlineStr">
        <is>
          <t>左垂直尾翼</t>
        </is>
      </c>
      <c r="K1" s="3" t="inlineStr">
        <is>
          <t>右垂直尾翼</t>
        </is>
      </c>
      <c r="L1" s="3" t="inlineStr">
        <is>
          <t>前フレーム</t>
        </is>
      </c>
      <c r="M1" s="3" t="inlineStr">
        <is>
          <t>後フレーム</t>
        </is>
      </c>
      <c r="N1" s="3" t="inlineStr">
        <is>
          <t>左翼タンク接続</t>
        </is>
      </c>
      <c r="O1" s="3" t="inlineStr">
        <is>
          <t>右翼タンク接続</t>
        </is>
      </c>
      <c r="P1" s="3" t="inlineStr">
        <is>
          <t>合計</t>
        </is>
      </c>
    </row>
    <row r="2">
      <c r="A2" s="3" t="inlineStr">
        <is>
          <t>drag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>
        <f>SUM(B2:O2)</f>
        <v/>
      </c>
    </row>
    <row r="3">
      <c r="A3" s="3" t="inlineStr">
        <is>
          <t>lift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>
        <f>SUM(B3:O3)</f>
        <v/>
      </c>
    </row>
    <row r="4">
      <c r="A4" s="3" t="inlineStr">
        <is>
          <t>moment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>
        <f>SUM(B4:O4)</f>
        <v/>
      </c>
    </row>
    <row r="5">
      <c r="A5" s="3" t="inlineStr">
        <is>
          <t>メッシュ数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>
        <v>17117186</v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翼1.5</t>
        </is>
      </c>
      <c r="B7" s="3" t="inlineStr">
        <is>
          <t>機首</t>
        </is>
      </c>
      <c r="C7" s="3" t="inlineStr">
        <is>
          <t>左翼</t>
        </is>
      </c>
      <c r="D7" s="3" t="inlineStr">
        <is>
          <t>右翼</t>
        </is>
      </c>
      <c r="E7" s="3" t="inlineStr">
        <is>
          <t>左タンク</t>
        </is>
      </c>
      <c r="F7" s="3" t="inlineStr">
        <is>
          <t>右タンク</t>
        </is>
      </c>
      <c r="G7" s="3" t="inlineStr">
        <is>
          <t>左足</t>
        </is>
      </c>
      <c r="H7" s="3" t="inlineStr">
        <is>
          <t>右足</t>
        </is>
      </c>
      <c r="I7" s="3" t="inlineStr">
        <is>
          <t>前足</t>
        </is>
      </c>
      <c r="J7" s="3" t="inlineStr">
        <is>
          <t>左垂直尾翼</t>
        </is>
      </c>
      <c r="K7" s="3" t="inlineStr">
        <is>
          <t>右垂直尾翼</t>
        </is>
      </c>
      <c r="L7" s="3" t="inlineStr">
        <is>
          <t>前フレーム</t>
        </is>
      </c>
      <c r="M7" s="3" t="inlineStr">
        <is>
          <t>後フレーム</t>
        </is>
      </c>
      <c r="N7" s="3" t="inlineStr">
        <is>
          <t>左翼タンク接続</t>
        </is>
      </c>
      <c r="O7" s="3" t="inlineStr">
        <is>
          <t>右翼タンク接続</t>
        </is>
      </c>
      <c r="P7" s="3" t="inlineStr">
        <is>
          <t>合計</t>
        </is>
      </c>
    </row>
    <row r="8">
      <c r="A8" s="3" t="inlineStr">
        <is>
          <t>drag</t>
        </is>
      </c>
      <c r="B8" s="3" t="n">
        <v>5.2881961</v>
      </c>
      <c r="C8" s="3" t="n">
        <v>-3.9066281</v>
      </c>
      <c r="D8" s="3" t="n">
        <v>-3.89579136</v>
      </c>
      <c r="E8" s="3" t="n">
        <v>0.9989646319999999</v>
      </c>
      <c r="F8" s="3" t="n">
        <v>0.9990981199999999</v>
      </c>
      <c r="G8" s="3" t="n">
        <v>0.3015873739999999</v>
      </c>
      <c r="H8" s="3" t="n">
        <v>0.300437276</v>
      </c>
      <c r="I8" s="3" t="n">
        <v>0.5251981359999999</v>
      </c>
      <c r="J8" s="3" t="n">
        <v>0.0635774704</v>
      </c>
      <c r="K8" s="3" t="n">
        <v>0.06484020419999999</v>
      </c>
      <c r="L8" s="3" t="n">
        <v>1.415195519999999</v>
      </c>
      <c r="M8" s="3" t="n">
        <v>1.55113848</v>
      </c>
      <c r="N8" s="3" t="n">
        <v>0.0518374734</v>
      </c>
      <c r="O8" s="3" t="n">
        <v>0.05040293579999999</v>
      </c>
      <c r="P8" s="3">
        <f>SUM(B8:O8)</f>
        <v/>
      </c>
    </row>
    <row r="9">
      <c r="A9" s="3" t="inlineStr">
        <is>
          <t>lift</t>
        </is>
      </c>
      <c r="B9" s="3" t="n">
        <v>22.4743836</v>
      </c>
      <c r="C9" s="3" t="n">
        <v>66.16241220000001</v>
      </c>
      <c r="D9" s="3" t="n">
        <v>66.18163000000001</v>
      </c>
      <c r="E9" s="3" t="n">
        <v>0.2679057100000001</v>
      </c>
      <c r="F9" s="3" t="n">
        <v>0.2812509700000001</v>
      </c>
      <c r="G9" s="3" t="n">
        <v>-0.06878074059999999</v>
      </c>
      <c r="H9" s="3" t="n">
        <v>-0.06898553759999999</v>
      </c>
      <c r="I9" s="3" t="n">
        <v>-0.05139496080000001</v>
      </c>
      <c r="J9" s="3" t="n">
        <v>0.5817258040000002</v>
      </c>
      <c r="K9" s="3" t="n">
        <v>0.5699168160000002</v>
      </c>
      <c r="L9" s="3" t="n">
        <v>0.3851979399999998</v>
      </c>
      <c r="M9" s="3" t="n">
        <v>0.27571621</v>
      </c>
      <c r="N9" s="3" t="n">
        <v>0.0010271047</v>
      </c>
      <c r="O9" s="3" t="n">
        <v>0.0009814861340000003</v>
      </c>
      <c r="P9" s="3">
        <f>SUM(B9:O9)</f>
        <v/>
      </c>
    </row>
    <row r="10">
      <c r="A10" s="3" t="inlineStr">
        <is>
          <t>moment</t>
        </is>
      </c>
      <c r="B10" s="3" t="n">
        <v>6.824992799999999</v>
      </c>
      <c r="C10" s="3" t="n">
        <v>-3.73111462</v>
      </c>
      <c r="D10" s="3" t="n">
        <v>-3.73084968</v>
      </c>
      <c r="E10" s="3" t="n">
        <v>-0.06479863399999998</v>
      </c>
      <c r="F10" s="3" t="n">
        <v>-0.06634164999999997</v>
      </c>
      <c r="G10" s="3" t="n">
        <v>-0.0295111604</v>
      </c>
      <c r="H10" s="3" t="n">
        <v>-0.0294655306</v>
      </c>
      <c r="I10" s="3" t="n">
        <v>-0.070106553</v>
      </c>
      <c r="J10" s="3" t="n">
        <v>0.08073754400000001</v>
      </c>
      <c r="K10" s="3" t="n">
        <v>0.08079981819999997</v>
      </c>
      <c r="L10" s="3" t="n">
        <v>-1.731891768e-07</v>
      </c>
      <c r="M10" s="3" t="n">
        <v>-0.007057873540000001</v>
      </c>
      <c r="N10" s="3" t="n">
        <v>-0.000182211392</v>
      </c>
      <c r="O10" s="3" t="n">
        <v>-0.000176356864</v>
      </c>
      <c r="P10" s="3">
        <f>SUM(B10:O10)</f>
        <v/>
      </c>
    </row>
    <row r="11">
      <c r="A11" s="3" t="inlineStr">
        <is>
          <t>メッシュ数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>
        <v>18917500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F22" sqref="F22"/>
    </sheetView>
  </sheetViews>
  <sheetFormatPr baseColWidth="10" defaultRowHeight="20"/>
  <sheetData>
    <row r="1">
      <c r="A1" s="3" t="inlineStr">
        <is>
          <t>翼1.0</t>
        </is>
      </c>
      <c r="B1" s="3" t="inlineStr">
        <is>
          <t>機首</t>
        </is>
      </c>
      <c r="C1" s="3" t="inlineStr">
        <is>
          <t>左翼</t>
        </is>
      </c>
      <c r="D1" s="3" t="inlineStr">
        <is>
          <t>右翼</t>
        </is>
      </c>
      <c r="E1" s="3" t="inlineStr">
        <is>
          <t>左タンク</t>
        </is>
      </c>
      <c r="F1" s="3" t="inlineStr">
        <is>
          <t>右タンク</t>
        </is>
      </c>
      <c r="G1" s="3" t="inlineStr">
        <is>
          <t>左足</t>
        </is>
      </c>
      <c r="H1" s="3" t="inlineStr">
        <is>
          <t>右足</t>
        </is>
      </c>
      <c r="I1" s="3" t="inlineStr">
        <is>
          <t>前足</t>
        </is>
      </c>
      <c r="J1" s="3" t="inlineStr">
        <is>
          <t>左垂直尾翼</t>
        </is>
      </c>
      <c r="K1" s="3" t="inlineStr">
        <is>
          <t>右垂直尾翼</t>
        </is>
      </c>
      <c r="L1" s="3" t="inlineStr">
        <is>
          <t>前フレーム</t>
        </is>
      </c>
      <c r="M1" s="3" t="inlineStr">
        <is>
          <t>後フレーム</t>
        </is>
      </c>
      <c r="N1" s="3" t="inlineStr">
        <is>
          <t>左翼タンク接続</t>
        </is>
      </c>
      <c r="O1" s="3" t="inlineStr">
        <is>
          <t>右翼タンク接続</t>
        </is>
      </c>
      <c r="P1" s="3" t="inlineStr">
        <is>
          <t>合計</t>
        </is>
      </c>
    </row>
    <row r="2">
      <c r="A2" s="3" t="inlineStr">
        <is>
          <t>drag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>
        <f>SUM(B2:O2)</f>
        <v/>
      </c>
    </row>
    <row r="3">
      <c r="A3" s="3" t="inlineStr">
        <is>
          <t>lift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>
        <f>SUM(B3:O3)</f>
        <v/>
      </c>
    </row>
    <row r="4">
      <c r="A4" s="3" t="inlineStr">
        <is>
          <t>moment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>
        <f>SUM(B4:O4)</f>
        <v/>
      </c>
    </row>
    <row r="5">
      <c r="A5" s="3" t="inlineStr">
        <is>
          <t>メッシュ数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>
        <v>17117186</v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翼1.5</t>
        </is>
      </c>
      <c r="B7" s="3" t="inlineStr">
        <is>
          <t>機首</t>
        </is>
      </c>
      <c r="C7" s="3" t="inlineStr">
        <is>
          <t>左翼</t>
        </is>
      </c>
      <c r="D7" s="3" t="inlineStr">
        <is>
          <t>右翼</t>
        </is>
      </c>
      <c r="E7" s="3" t="inlineStr">
        <is>
          <t>左タンク</t>
        </is>
      </c>
      <c r="F7" s="3" t="inlineStr">
        <is>
          <t>右タンク</t>
        </is>
      </c>
      <c r="G7" s="3" t="inlineStr">
        <is>
          <t>左足</t>
        </is>
      </c>
      <c r="H7" s="3" t="inlineStr">
        <is>
          <t>右足</t>
        </is>
      </c>
      <c r="I7" s="3" t="inlineStr">
        <is>
          <t>前足</t>
        </is>
      </c>
      <c r="J7" s="3" t="inlineStr">
        <is>
          <t>左垂直尾翼</t>
        </is>
      </c>
      <c r="K7" s="3" t="inlineStr">
        <is>
          <t>右垂直尾翼</t>
        </is>
      </c>
      <c r="L7" s="3" t="inlineStr">
        <is>
          <t>前フレーム</t>
        </is>
      </c>
      <c r="M7" s="3" t="inlineStr">
        <is>
          <t>後フレーム</t>
        </is>
      </c>
      <c r="N7" s="3" t="inlineStr">
        <is>
          <t>左翼タンク接続</t>
        </is>
      </c>
      <c r="O7" s="3" t="inlineStr">
        <is>
          <t>右翼タンク接続</t>
        </is>
      </c>
      <c r="P7" s="3" t="inlineStr">
        <is>
          <t>合計</t>
        </is>
      </c>
    </row>
    <row r="8">
      <c r="A8" s="3" t="inlineStr">
        <is>
          <t>drag</t>
        </is>
      </c>
      <c r="B8" s="3" t="n">
        <v>5.14420566</v>
      </c>
      <c r="C8" s="3" t="n">
        <v>-7.141851700000002</v>
      </c>
      <c r="D8" s="3" t="n">
        <v>-7.124960560000003</v>
      </c>
      <c r="E8" s="3" t="n">
        <v>1.05889828</v>
      </c>
      <c r="F8" s="3" t="n">
        <v>1.09197732</v>
      </c>
      <c r="G8" s="3" t="n">
        <v>0.28971691</v>
      </c>
      <c r="H8" s="3" t="n">
        <v>0.2948331500000001</v>
      </c>
      <c r="I8" s="3" t="n">
        <v>0.495448482</v>
      </c>
      <c r="J8" s="3" t="n">
        <v>-0.06301665799999999</v>
      </c>
      <c r="K8" s="3" t="n">
        <v>-0.0272695516</v>
      </c>
      <c r="L8" s="3" t="n">
        <v>1.48461838</v>
      </c>
      <c r="M8" s="3" t="n">
        <v>1.61305864</v>
      </c>
      <c r="N8" s="3" t="n">
        <v>0.05308131499999999</v>
      </c>
      <c r="O8" s="3" t="n">
        <v>0.04891474179999999</v>
      </c>
      <c r="P8" s="3">
        <f>SUM(B8:O8)</f>
        <v/>
      </c>
    </row>
    <row r="9">
      <c r="A9" s="3" t="inlineStr">
        <is>
          <t>lift</t>
        </is>
      </c>
      <c r="B9" s="3" t="n">
        <v>26.7331088</v>
      </c>
      <c r="C9" s="3" t="n">
        <v>83.40622020000001</v>
      </c>
      <c r="D9" s="3" t="n">
        <v>83.68866859999999</v>
      </c>
      <c r="E9" s="3" t="n">
        <v>0.3268055879999999</v>
      </c>
      <c r="F9" s="3" t="n">
        <v>0.193464618</v>
      </c>
      <c r="G9" s="3" t="n">
        <v>-0.061180875</v>
      </c>
      <c r="H9" s="3" t="n">
        <v>-0.06127489400000002</v>
      </c>
      <c r="I9" s="3" t="n">
        <v>-0.04132697380000001</v>
      </c>
      <c r="J9" s="3" t="n">
        <v>0.77789597</v>
      </c>
      <c r="K9" s="3" t="n">
        <v>0.7579390520000002</v>
      </c>
      <c r="L9" s="3" t="n">
        <v>0.4315351300000001</v>
      </c>
      <c r="M9" s="3" t="n">
        <v>0.3709550959999999</v>
      </c>
      <c r="N9" s="3" t="n">
        <v>0.001011862818</v>
      </c>
      <c r="O9" s="3" t="n">
        <v>0.0009793521360000001</v>
      </c>
      <c r="P9" s="3">
        <f>SUM(B9:O9)</f>
        <v/>
      </c>
    </row>
    <row r="10">
      <c r="A10" s="3" t="inlineStr">
        <is>
          <t>moment</t>
        </is>
      </c>
      <c r="B10" s="3" t="n">
        <v>8.026474660000003</v>
      </c>
      <c r="C10" s="3" t="n">
        <v>-4.90707394</v>
      </c>
      <c r="D10" s="3" t="n">
        <v>-4.9025359</v>
      </c>
      <c r="E10" s="3" t="n">
        <v>-0.06747309999999997</v>
      </c>
      <c r="F10" s="3" t="n">
        <v>-0.06408853520000002</v>
      </c>
      <c r="G10" s="3" t="n">
        <v>-0.02857082839999999</v>
      </c>
      <c r="H10" s="3" t="n">
        <v>-0.02924059319999999</v>
      </c>
      <c r="I10" s="3" t="n">
        <v>-0.0629279886</v>
      </c>
      <c r="J10" s="3" t="n">
        <v>0.06740582000000001</v>
      </c>
      <c r="K10" s="3" t="n">
        <v>0.07469725059999999</v>
      </c>
      <c r="L10" s="3" t="n">
        <v>6.734952349600003e-07</v>
      </c>
      <c r="M10" s="3" t="n">
        <v>-0.02296863772</v>
      </c>
      <c r="N10" s="3" t="n">
        <v>-0.00018254347</v>
      </c>
      <c r="O10" s="3" t="n">
        <v>-0.0001722384719999999</v>
      </c>
      <c r="P10" s="3">
        <f>SUM(B10:O10)</f>
        <v/>
      </c>
    </row>
    <row r="11">
      <c r="A11" s="3" t="inlineStr">
        <is>
          <t>メッシュ数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>
        <v>18917500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topLeftCell="B1" workbookViewId="0" zoomScale="86" zoomScaleNormal="62">
      <selection activeCell="J9" sqref="J9"/>
    </sheetView>
  </sheetViews>
  <sheetFormatPr baseColWidth="10" defaultRowHeight="20"/>
  <cols>
    <col customWidth="1" max="1" min="1" style="51" width="13.140625"/>
    <col customWidth="1" max="5" min="2" style="51" width="8.42578125"/>
    <col customWidth="1" max="8" min="7" style="58" width="10.7109375"/>
    <col bestFit="1" customWidth="1" max="9" min="9" style="51" width="6.85546875"/>
  </cols>
  <sheetData>
    <row r="1">
      <c r="B1" s="50" t="n">
        <v>1</v>
      </c>
      <c r="D1" s="50" t="n">
        <v>1.5</v>
      </c>
      <c r="F1" s="58" t="n">
        <v>1</v>
      </c>
      <c r="G1" s="58" t="n">
        <v>1.5</v>
      </c>
    </row>
    <row r="2">
      <c r="B2" s="58" t="inlineStr">
        <is>
          <t>X</t>
        </is>
      </c>
      <c r="C2" s="58" t="inlineStr">
        <is>
          <t>Y</t>
        </is>
      </c>
      <c r="D2" s="58" t="inlineStr">
        <is>
          <t>X</t>
        </is>
      </c>
      <c r="E2" s="58" t="inlineStr">
        <is>
          <t>Y</t>
        </is>
      </c>
    </row>
    <row r="3">
      <c r="A3" s="58" t="inlineStr">
        <is>
          <t>alpha</t>
        </is>
      </c>
      <c r="B3" s="58" t="inlineStr">
        <is>
          <t>Drag</t>
        </is>
      </c>
      <c r="C3" s="58" t="inlineStr">
        <is>
          <t>Lift</t>
        </is>
      </c>
      <c r="D3" s="58" t="inlineStr">
        <is>
          <t>Drag</t>
        </is>
      </c>
      <c r="E3" s="58" t="inlineStr">
        <is>
          <t>Lift</t>
        </is>
      </c>
      <c r="F3" s="58" t="inlineStr">
        <is>
          <t>L/D</t>
        </is>
      </c>
      <c r="G3" s="58" t="inlineStr">
        <is>
          <t>L/D</t>
        </is>
      </c>
    </row>
    <row r="4">
      <c r="A4" s="58" t="n">
        <v>0</v>
      </c>
      <c r="B4" s="58">
        <f>'alpha=0'!$P$2</f>
        <v/>
      </c>
      <c r="C4" s="58">
        <f>'alpha=0'!$P$3</f>
        <v/>
      </c>
      <c r="D4" s="58">
        <f>'alpha=0'!$P$8</f>
        <v/>
      </c>
      <c r="E4" s="58">
        <f>'alpha=0'!$P$9</f>
        <v/>
      </c>
      <c r="F4" s="58">
        <f>C4/B4</f>
        <v/>
      </c>
      <c r="G4" s="58">
        <f>E4/D4</f>
        <v/>
      </c>
    </row>
    <row r="5">
      <c r="A5" s="58" t="n">
        <v>2</v>
      </c>
      <c r="B5" s="58">
        <f>'alpha=2'!$P$2</f>
        <v/>
      </c>
      <c r="C5" s="58">
        <f>'alpha=2'!$P$3</f>
        <v/>
      </c>
      <c r="D5" s="58">
        <f>'alpha=2'!$P$8</f>
        <v/>
      </c>
      <c r="E5" s="58">
        <f>'alpha=2'!$P$9</f>
        <v/>
      </c>
      <c r="F5" s="58">
        <f>C5/B5</f>
        <v/>
      </c>
      <c r="G5" s="58">
        <f>E5/D5</f>
        <v/>
      </c>
    </row>
    <row r="6">
      <c r="A6" s="58" t="n">
        <v>4</v>
      </c>
      <c r="B6" s="58">
        <f>'alpha=4'!$P$2</f>
        <v/>
      </c>
      <c r="C6" s="58">
        <f>'alpha=4'!$P$3</f>
        <v/>
      </c>
      <c r="D6" s="58">
        <f>'alpha=4'!$P$8</f>
        <v/>
      </c>
      <c r="E6" s="58">
        <f>'alpha=4'!$P$9</f>
        <v/>
      </c>
      <c r="F6" s="58">
        <f>C6/B6</f>
        <v/>
      </c>
      <c r="G6" s="58">
        <f>E6/D6</f>
        <v/>
      </c>
    </row>
    <row r="7">
      <c r="A7" s="58" t="n">
        <v>6</v>
      </c>
      <c r="B7" s="58">
        <f>'alpha=6'!$P$2</f>
        <v/>
      </c>
      <c r="C7" s="58">
        <f>'alpha=6'!$P$3</f>
        <v/>
      </c>
      <c r="D7" s="58">
        <f>'alpha=6'!$P$8</f>
        <v/>
      </c>
      <c r="E7" s="58">
        <f>'alpha=6'!$P$9</f>
        <v/>
      </c>
      <c r="F7" s="58">
        <f>C7/B7</f>
        <v/>
      </c>
      <c r="G7" s="58">
        <f>E7/D7</f>
        <v/>
      </c>
    </row>
    <row r="8">
      <c r="A8" s="58" t="n">
        <v>8</v>
      </c>
      <c r="B8" s="58">
        <f>'alpha=8'!$P$2</f>
        <v/>
      </c>
      <c r="C8" s="58">
        <f>'alpha=8'!$P$3</f>
        <v/>
      </c>
      <c r="D8" s="58">
        <f>'alpha=8'!$P$8</f>
        <v/>
      </c>
      <c r="E8" s="58">
        <f>'alpha=8'!$P$9</f>
        <v/>
      </c>
      <c r="F8" s="58">
        <f>C8/B8</f>
        <v/>
      </c>
      <c r="G8" s="58">
        <f>E8/D8</f>
        <v/>
      </c>
    </row>
    <row r="9">
      <c r="A9" s="58" t="n">
        <v>10</v>
      </c>
      <c r="B9" s="58">
        <f>'alpha=10'!$P$2</f>
        <v/>
      </c>
      <c r="C9" s="58">
        <f>'alpha=10'!$P$3</f>
        <v/>
      </c>
      <c r="D9" s="58">
        <f>'alpha=10'!$P$8</f>
        <v/>
      </c>
      <c r="E9" s="58">
        <f>'alpha=10'!$P$9</f>
        <v/>
      </c>
      <c r="F9" s="58">
        <f>C9/B9</f>
        <v/>
      </c>
      <c r="G9" s="58">
        <f>E9/D9</f>
        <v/>
      </c>
    </row>
    <row r="11">
      <c r="A11" s="56" t="n"/>
      <c r="B11" s="52" t="inlineStr">
        <is>
          <t>抗力[N]</t>
        </is>
      </c>
      <c r="C11" s="53" t="n"/>
      <c r="D11" s="54" t="inlineStr">
        <is>
          <t>揚力[N]</t>
        </is>
      </c>
      <c r="E11" s="55" t="n"/>
    </row>
    <row r="12">
      <c r="A12" s="57" t="n"/>
      <c r="B12" s="6" t="inlineStr">
        <is>
          <t>従来機体</t>
        </is>
      </c>
      <c r="C12" s="11" t="inlineStr">
        <is>
          <t>翼1.5倍機</t>
        </is>
      </c>
      <c r="D12" s="12" t="inlineStr">
        <is>
          <t>従来機体</t>
        </is>
      </c>
      <c r="E12" s="7" t="inlineStr">
        <is>
          <t>翼1.5倍機</t>
        </is>
      </c>
    </row>
    <row customHeight="1" ht="39" r="13" s="51">
      <c r="A13" s="4" t="inlineStr">
        <is>
          <t>機首</t>
        </is>
      </c>
      <c r="B13" s="59" t="n">
        <v>6.632541829999997</v>
      </c>
      <c r="C13" s="60" t="n">
        <v>6.753506700000004</v>
      </c>
      <c r="D13" s="61" t="n">
        <v>14.80493155000002</v>
      </c>
      <c r="E13" s="62" t="n">
        <v>12.96126406666667</v>
      </c>
    </row>
    <row customHeight="1" ht="39" r="14" s="51">
      <c r="A14" s="8" t="inlineStr">
        <is>
          <t>左翼</t>
        </is>
      </c>
      <c r="B14" s="63" t="n">
        <v>0.4950765859999999</v>
      </c>
      <c r="C14" s="64" t="n">
        <v>0.4885934673333334</v>
      </c>
      <c r="D14" s="65" t="n">
        <v>22.5861989</v>
      </c>
      <c r="E14" s="66" t="n">
        <v>33.34083946666664</v>
      </c>
    </row>
    <row customHeight="1" ht="39" r="15" s="51">
      <c r="A15" s="4" t="inlineStr">
        <is>
          <t>右翼</t>
        </is>
      </c>
      <c r="B15" s="59" t="n">
        <v>0.5034470935000002</v>
      </c>
      <c r="C15" s="60" t="n">
        <v>0.4860152963333333</v>
      </c>
      <c r="D15" s="61" t="n">
        <v>22.51338840000001</v>
      </c>
      <c r="E15" s="62" t="n">
        <v>33.4943739666667</v>
      </c>
    </row>
    <row customHeight="1" ht="39" r="16" s="51">
      <c r="A16" s="9" t="inlineStr">
        <is>
          <t>バッテリーカバー</t>
        </is>
      </c>
      <c r="B16" s="63" t="n">
        <v>1.670719877999999</v>
      </c>
      <c r="C16" s="64" t="n">
        <v>1.636357404666666</v>
      </c>
      <c r="D16" s="65" t="n">
        <v>0.4249351849999999</v>
      </c>
      <c r="E16" s="66" t="n">
        <v>0.6369374766666667</v>
      </c>
    </row>
    <row customHeight="1" ht="39" r="17" s="51">
      <c r="A17" s="4" t="inlineStr">
        <is>
          <t>脚(3本計)</t>
        </is>
      </c>
      <c r="B17" s="59" t="n">
        <v>1.140572811</v>
      </c>
      <c r="C17" s="60" t="n">
        <v>1.145162661333334</v>
      </c>
      <c r="D17" s="61" t="n">
        <v>-0.24354338915</v>
      </c>
      <c r="E17" s="62" t="n">
        <v>-0.2308383592000001</v>
      </c>
    </row>
    <row customHeight="1" ht="39" r="18" s="51">
      <c r="A18" s="8" t="inlineStr">
        <is>
          <t>垂直尾翼</t>
        </is>
      </c>
      <c r="B18" s="63" t="n">
        <v>0.5079828844999998</v>
      </c>
      <c r="C18" s="64" t="n">
        <v>0.5064919386666666</v>
      </c>
      <c r="D18" s="65" t="n">
        <v>0.5341411635</v>
      </c>
      <c r="E18" s="66" t="n">
        <v>0.5055706223333334</v>
      </c>
      <c r="M18" s="13" t="n"/>
      <c r="N18" s="16" t="inlineStr">
        <is>
          <t>穴有り</t>
        </is>
      </c>
      <c r="O18" s="17" t="inlineStr">
        <is>
          <t>穴無し</t>
        </is>
      </c>
    </row>
    <row customHeight="1" ht="39" r="19" s="51">
      <c r="A19" s="5" t="inlineStr">
        <is>
          <t>フレーム</t>
        </is>
      </c>
      <c r="B19" s="59" t="n">
        <v>2.771287169999999</v>
      </c>
      <c r="C19" s="60" t="n">
        <v>2.715643456666667</v>
      </c>
      <c r="D19" s="61" t="n">
        <v>0.5484548186</v>
      </c>
      <c r="E19" s="62" t="n">
        <v>0.5412593351666668</v>
      </c>
      <c r="M19" s="15" t="inlineStr">
        <is>
          <t>抗力[N]</t>
        </is>
      </c>
      <c r="N19" s="67" t="n">
        <v>1.014994</v>
      </c>
      <c r="O19" s="68" t="n">
        <v>0.183399</v>
      </c>
    </row>
    <row customHeight="1" ht="39" r="20" s="51">
      <c r="A20" s="10" t="inlineStr">
        <is>
          <t>その他</t>
        </is>
      </c>
      <c r="B20" s="69" t="n">
        <v>0.10647034545</v>
      </c>
      <c r="C20" s="70" t="n">
        <v>0.1050410931</v>
      </c>
      <c r="D20" s="71" t="n">
        <v>8.334572210350001e-05</v>
      </c>
      <c r="E20" s="72" t="n">
        <v>0.002047011268333335</v>
      </c>
      <c r="M20" s="14" t="inlineStr">
        <is>
          <t>揚力[N]</t>
        </is>
      </c>
      <c r="N20" s="73" t="n">
        <v>24.942199</v>
      </c>
      <c r="O20" s="74" t="n">
        <v>26.680834</v>
      </c>
    </row>
    <row customHeight="1" ht="39" r="21" s="51">
      <c r="A21" s="54" t="inlineStr">
        <is>
          <t>合計</t>
        </is>
      </c>
      <c r="B21" s="75" t="n">
        <v>13.82809859845</v>
      </c>
      <c r="C21" s="76" t="n">
        <v>13.83681201810001</v>
      </c>
      <c r="D21" s="77" t="n">
        <v>61.16858997367214</v>
      </c>
      <c r="E21" s="78" t="n">
        <v>81.25145358623502</v>
      </c>
    </row>
    <row customHeight="1" ht="28" r="41" s="51"/>
    <row customHeight="1" ht="28" r="42" s="51"/>
    <row customHeight="1" ht="28" r="43" s="51"/>
    <row customHeight="1" ht="28" r="44" s="51"/>
    <row customHeight="1" ht="28" r="45" s="51"/>
    <row customHeight="1" ht="28" r="46" s="51"/>
    <row customHeight="1" ht="28" r="47" s="51"/>
    <row customHeight="1" ht="28" r="48" s="51"/>
    <row customHeight="1" ht="28" r="49" s="51"/>
    <row customHeight="1" ht="28" r="50" s="51"/>
    <row customHeight="1" ht="28" r="51" s="51"/>
  </sheetData>
  <mergeCells count="5">
    <mergeCell ref="B1:C1"/>
    <mergeCell ref="D1:E1"/>
    <mergeCell ref="B11:C11"/>
    <mergeCell ref="D11:E11"/>
    <mergeCell ref="A11:A12"/>
  </mergeCells>
  <pageMargins bottom="0.75" footer="0.3" header="0.3" left="0.7" right="0.7" top="0.7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topLeftCell="B1" workbookViewId="0" zoomScale="90">
      <selection activeCell="E10" sqref="E10"/>
    </sheetView>
  </sheetViews>
  <sheetFormatPr baseColWidth="10" defaultRowHeight="20"/>
  <sheetData>
    <row r="1">
      <c r="G1" s="58" t="n"/>
      <c r="H1" s="58" t="n"/>
    </row>
    <row r="2">
      <c r="B2" s="50" t="n">
        <v>1</v>
      </c>
      <c r="D2" s="50" t="n">
        <v>1.5</v>
      </c>
      <c r="F2" s="58" t="n">
        <v>1</v>
      </c>
      <c r="G2" s="58" t="n">
        <v>1.5</v>
      </c>
    </row>
    <row r="3">
      <c r="B3" s="58" t="inlineStr">
        <is>
          <t>X</t>
        </is>
      </c>
      <c r="C3" s="58" t="inlineStr">
        <is>
          <t>Y</t>
        </is>
      </c>
      <c r="D3" s="58" t="inlineStr">
        <is>
          <t>X</t>
        </is>
      </c>
      <c r="E3" s="58" t="inlineStr">
        <is>
          <t>Y</t>
        </is>
      </c>
      <c r="F3" s="58" t="n"/>
      <c r="G3" s="58" t="n"/>
    </row>
    <row r="4">
      <c r="A4" s="58" t="inlineStr">
        <is>
          <t>alpha</t>
        </is>
      </c>
      <c r="B4" s="58" t="inlineStr">
        <is>
          <t>Drag</t>
        </is>
      </c>
      <c r="C4" s="58" t="inlineStr">
        <is>
          <t>Lift</t>
        </is>
      </c>
      <c r="D4" s="58" t="inlineStr">
        <is>
          <t>Drag</t>
        </is>
      </c>
      <c r="E4" s="58" t="inlineStr">
        <is>
          <t>Lift</t>
        </is>
      </c>
      <c r="F4" s="58" t="inlineStr">
        <is>
          <t>L/D</t>
        </is>
      </c>
      <c r="G4" s="58" t="inlineStr">
        <is>
          <t>L/D</t>
        </is>
      </c>
    </row>
    <row r="5">
      <c r="A5" s="58" t="n">
        <v>0</v>
      </c>
      <c r="B5" s="58">
        <f>-COS(RADIANS($A5))*(-プロット!B4)-SIN(RADIANS($A5))*(-プロット!C4)</f>
        <v/>
      </c>
      <c r="C5" s="58">
        <f>SIN(RADIANS($A5))*(-プロット!B4)-COS(RADIANS($A5))*(-プロット!C4)</f>
        <v/>
      </c>
      <c r="D5" s="58">
        <f>-COS(RADIANS($A5))*(-プロット!D4)-SIN(RADIANS($A5))*(-プロット!E4)</f>
        <v/>
      </c>
      <c r="E5" s="58">
        <f>SIN(RADIANS($A5))*(-プロット!D4)-COS(RADIANS($A5))*(-プロット!E4)</f>
        <v/>
      </c>
      <c r="F5" s="58">
        <f>C5/B5</f>
        <v/>
      </c>
      <c r="G5" s="58">
        <f>E5/D5</f>
        <v/>
      </c>
    </row>
    <row r="6">
      <c r="A6" s="58" t="n">
        <v>2</v>
      </c>
      <c r="B6" s="58">
        <f>-COS(RADIANS($A6))*(-プロット!B5)-SIN(RADIANS($A6))*(-プロット!C5)</f>
        <v/>
      </c>
      <c r="C6" s="58">
        <f>SIN(RADIANS($A6))*(-プロット!B5)-COS(RADIANS($A6))*(-プロット!C5)</f>
        <v/>
      </c>
      <c r="D6" s="58">
        <f>-COS(RADIANS($A6))*(-プロット!D5)-SIN(RADIANS($A6))*(-プロット!E5)</f>
        <v/>
      </c>
      <c r="E6" s="58">
        <f>SIN(RADIANS($A6))*(-プロット!D5)-COS(RADIANS($A6))*(-プロット!E5)</f>
        <v/>
      </c>
      <c r="F6" s="58">
        <f>C6/B6</f>
        <v/>
      </c>
      <c r="G6" s="58">
        <f>E6/D6</f>
        <v/>
      </c>
    </row>
    <row r="7">
      <c r="A7" s="58" t="n">
        <v>4</v>
      </c>
      <c r="B7" s="58">
        <f>-COS(RADIANS($A7))*(-プロット!B6)-SIN(RADIANS($A7))*(-プロット!C6)</f>
        <v/>
      </c>
      <c r="C7" s="58">
        <f>SIN(RADIANS($A7))*(-プロット!B6)-COS(RADIANS($A7))*(-プロット!C6)</f>
        <v/>
      </c>
      <c r="D7" s="58">
        <f>-COS(RADIANS($A7))*(-プロット!D6)-SIN(RADIANS($A7))*(-プロット!E6)</f>
        <v/>
      </c>
      <c r="E7" s="58">
        <f>SIN(RADIANS($A7))*(-プロット!D6)-COS(RADIANS($A7))*(-プロット!E6)</f>
        <v/>
      </c>
      <c r="F7" s="58">
        <f>C7/B7</f>
        <v/>
      </c>
      <c r="G7" s="58">
        <f>E7/D7</f>
        <v/>
      </c>
    </row>
    <row r="8">
      <c r="A8" s="58" t="n">
        <v>6</v>
      </c>
      <c r="B8" s="58">
        <f>-COS(RADIANS($A8))*(-プロット!B7)-SIN(RADIANS($A8))*(-プロット!C7)</f>
        <v/>
      </c>
      <c r="C8" s="58">
        <f>SIN(RADIANS($A8))*(-プロット!B7)-COS(RADIANS($A8))*(-プロット!C7)</f>
        <v/>
      </c>
      <c r="D8" s="58">
        <f>-COS(RADIANS($A8))*(-プロット!D7)-SIN(RADIANS($A8))*(-プロット!E7)</f>
        <v/>
      </c>
      <c r="E8" s="58">
        <f>SIN(RADIANS($A8))*(-プロット!D7)-COS(RADIANS($A8))*(-プロット!E7)</f>
        <v/>
      </c>
      <c r="F8" s="58">
        <f>C8/B8</f>
        <v/>
      </c>
      <c r="G8" s="58">
        <f>E8/D8</f>
        <v/>
      </c>
    </row>
    <row r="9">
      <c r="A9" s="58" t="n">
        <v>8</v>
      </c>
      <c r="B9" s="58">
        <f>-COS(RADIANS($A9))*(-プロット!B8)-SIN(RADIANS($A9))*(-プロット!C8)</f>
        <v/>
      </c>
      <c r="C9" s="58">
        <f>SIN(RADIANS($A9))*(-プロット!B8)-COS(RADIANS($A9))*(-プロット!C8)</f>
        <v/>
      </c>
      <c r="D9" s="58">
        <f>-COS(RADIANS($A9))*(-プロット!D8)-SIN(RADIANS($A9))*(-プロット!E8)</f>
        <v/>
      </c>
      <c r="E9" s="58">
        <f>SIN(RADIANS($A9))*(-プロット!D8)-COS(RADIANS($A9))*(-プロット!E8)</f>
        <v/>
      </c>
      <c r="F9" s="58">
        <f>C9/B9</f>
        <v/>
      </c>
      <c r="G9" s="58">
        <f>E9/D9</f>
        <v/>
      </c>
    </row>
    <row r="10">
      <c r="A10" s="58" t="n">
        <v>10</v>
      </c>
      <c r="B10" s="58">
        <f>-COS(RADIANS($A10))*(-プロット!B9)-SIN(RADIANS($A10))*(-プロット!C9)</f>
        <v/>
      </c>
      <c r="C10" s="58">
        <f>SIN(RADIANS($A10))*(-プロット!B9)-COS(RADIANS($A10))*(-プロット!C9)</f>
        <v/>
      </c>
      <c r="D10" s="58">
        <f>-COS(RADIANS($A10))*(-プロット!D9)-SIN(RADIANS($A10))*(-プロット!E9)</f>
        <v/>
      </c>
      <c r="E10" s="58">
        <f>SIN(RADIANS($A10))*(-プロット!D9)-COS(RADIANS($A10))*(-プロット!E9)</f>
        <v/>
      </c>
      <c r="F10" s="58">
        <f>C10/B10</f>
        <v/>
      </c>
      <c r="G10" s="58">
        <f>E10/D10</f>
        <v/>
      </c>
    </row>
    <row r="11">
      <c r="F11" s="58" t="n"/>
      <c r="G11" s="58" t="n"/>
    </row>
    <row r="12">
      <c r="G12" s="58" t="n"/>
      <c r="H12" s="58" t="n"/>
    </row>
    <row r="13">
      <c r="B13" s="13" t="n"/>
      <c r="C13" s="16" t="inlineStr">
        <is>
          <t>穴有り</t>
        </is>
      </c>
      <c r="D13" s="17" t="inlineStr">
        <is>
          <t>穴無し</t>
        </is>
      </c>
      <c r="G13" s="58" t="n"/>
      <c r="H13" s="58" t="n"/>
    </row>
    <row r="14">
      <c r="B14" s="15" t="inlineStr">
        <is>
          <t>抗力[N]</t>
        </is>
      </c>
      <c r="C14" s="18">
        <f>-COS(RADIANS($A$7))*(-プロット!N19)-SIN(RADIANS($A$7))*(-プロット!N20)</f>
        <v/>
      </c>
      <c r="D14" s="19">
        <f>-COS(RADIANS($A$7))*(-プロット!O19)-SIN(RADIANS($A$7))*(-プロット!O20)</f>
        <v/>
      </c>
      <c r="G14" s="58" t="n"/>
      <c r="H14" s="58" t="n"/>
    </row>
    <row r="15">
      <c r="B15" s="14" t="inlineStr">
        <is>
          <t>揚力[N]</t>
        </is>
      </c>
      <c r="C15" s="79">
        <f>SIN(RADIANS($A$7))*(-プロット!N19)-COS(RADIANS($A$7))*(-プロット!N20)</f>
        <v/>
      </c>
      <c r="D15" s="80">
        <f>SIN(RADIANS($A$7))*(-プロット!O19)-COS(RADIANS($A$7))*(-プロット!O20)</f>
        <v/>
      </c>
      <c r="G15" s="58" t="n"/>
      <c r="H15" s="58" t="n"/>
    </row>
    <row r="16">
      <c r="G16" s="58" t="n"/>
      <c r="H16" s="58" t="n"/>
    </row>
    <row r="17">
      <c r="G17" s="58" t="n"/>
      <c r="H17" s="58" t="n"/>
    </row>
    <row r="18">
      <c r="A18" s="56" t="n"/>
      <c r="B18" s="52" t="inlineStr">
        <is>
          <t>抗力[N]</t>
        </is>
      </c>
      <c r="C18" s="53" t="n"/>
      <c r="D18" s="54" t="inlineStr">
        <is>
          <t>揚力[N]</t>
        </is>
      </c>
      <c r="E18" s="55" t="n"/>
      <c r="G18" s="58" t="n"/>
      <c r="H18" s="58" t="n"/>
    </row>
    <row r="19">
      <c r="A19" s="57" t="n"/>
      <c r="B19" s="6" t="inlineStr">
        <is>
          <t>従来機体</t>
        </is>
      </c>
      <c r="C19" s="11" t="inlineStr">
        <is>
          <t>翼1.5倍機</t>
        </is>
      </c>
      <c r="D19" s="12" t="inlineStr">
        <is>
          <t>従来機体</t>
        </is>
      </c>
      <c r="E19" s="7" t="inlineStr">
        <is>
          <t>翼1.5倍機</t>
        </is>
      </c>
      <c r="G19" s="58" t="n"/>
      <c r="H19" s="58" t="n"/>
    </row>
    <row r="20">
      <c r="A20" s="4" t="inlineStr">
        <is>
          <t>機首</t>
        </is>
      </c>
      <c r="B20" s="81">
        <f>-COS(RADIANS($A$7))*(-プロット!B13)-SIN(RADIANS($A$7))*(-プロット!D13)</f>
        <v/>
      </c>
      <c r="C20" s="82">
        <f>-COS(RADIANS($A$7))*(-プロット!C13)-SIN(RADIANS($A$7))*(-プロット!E13)</f>
        <v/>
      </c>
      <c r="D20" s="81">
        <f>SIN(RADIANS($A$7))*(-プロット!B13)-COS(RADIANS($A$7))*(-プロット!D13)</f>
        <v/>
      </c>
      <c r="E20" s="82">
        <f>SIN(RADIANS($A$7))*(-プロット!C13)-COS(RADIANS($A$7))*(-プロット!E13)</f>
        <v/>
      </c>
      <c r="G20" s="58" t="n"/>
      <c r="H20" s="58" t="n"/>
    </row>
    <row r="21">
      <c r="A21" s="8" t="inlineStr">
        <is>
          <t>左翼</t>
        </is>
      </c>
      <c r="B21" s="65">
        <f>-COS(RADIANS($A$7))*(-プロット!B14)-SIN(RADIANS($A$7))*(-プロット!D14)</f>
        <v/>
      </c>
      <c r="C21" s="83">
        <f>-COS(RADIANS($A$7))*(-プロット!C14)-SIN(RADIANS($A$7))*(-プロット!E14)</f>
        <v/>
      </c>
      <c r="D21" s="65">
        <f>SIN(RADIANS($A$7))*(-プロット!B14)-COS(RADIANS($A$7))*(-プロット!D14)</f>
        <v/>
      </c>
      <c r="E21" s="83">
        <f>SIN(RADIANS($A$7))*(-プロット!C14)-COS(RADIANS($A$7))*(-プロット!E14)</f>
        <v/>
      </c>
      <c r="G21" s="58" t="n"/>
      <c r="H21" s="58" t="n"/>
    </row>
    <row r="22">
      <c r="A22" s="4" t="inlineStr">
        <is>
          <t>右翼</t>
        </is>
      </c>
      <c r="B22" s="65">
        <f>-COS(RADIANS($A$7))*(-プロット!B15)-SIN(RADIANS($A$7))*(-プロット!D15)</f>
        <v/>
      </c>
      <c r="C22" s="83">
        <f>-COS(RADIANS($A$7))*(-プロット!C15)-SIN(RADIANS($A$7))*(-プロット!E15)</f>
        <v/>
      </c>
      <c r="D22" s="65">
        <f>SIN(RADIANS($A$7))*(-プロット!B15)-COS(RADIANS($A$7))*(-プロット!D15)</f>
        <v/>
      </c>
      <c r="E22" s="83">
        <f>SIN(RADIANS($A$7))*(-プロット!C15)-COS(RADIANS($A$7))*(-プロット!E15)</f>
        <v/>
      </c>
      <c r="G22" s="58" t="n"/>
      <c r="H22" s="58" t="n"/>
    </row>
    <row customHeight="1" ht="30" r="23" s="51">
      <c r="A23" s="9" t="inlineStr">
        <is>
          <t>バッテリーカバー</t>
        </is>
      </c>
      <c r="B23" s="65">
        <f>-COS(RADIANS($A$7))*(-プロット!B16)-SIN(RADIANS($A$7))*(-プロット!D16)</f>
        <v/>
      </c>
      <c r="C23" s="83">
        <f>-COS(RADIANS($A$7))*(-プロット!C16)-SIN(RADIANS($A$7))*(-プロット!E16)</f>
        <v/>
      </c>
      <c r="D23" s="65">
        <f>SIN(RADIANS($A$7))*(-プロット!B16)-COS(RADIANS($A$7))*(-プロット!D16)</f>
        <v/>
      </c>
      <c r="E23" s="83">
        <f>SIN(RADIANS($A$7))*(-プロット!C16)-COS(RADIANS($A$7))*(-プロット!E16)</f>
        <v/>
      </c>
      <c r="G23" s="58" t="n"/>
      <c r="H23" s="58" t="n"/>
    </row>
    <row r="24">
      <c r="A24" s="4" t="inlineStr">
        <is>
          <t>脚(3本計)</t>
        </is>
      </c>
      <c r="B24" s="65">
        <f>-COS(RADIANS($A$7))*(-プロット!B17)-SIN(RADIANS($A$7))*(-プロット!D17)</f>
        <v/>
      </c>
      <c r="C24" s="83">
        <f>-COS(RADIANS($A$7))*(-プロット!C17)-SIN(RADIANS($A$7))*(-プロット!E17)</f>
        <v/>
      </c>
      <c r="D24" s="65">
        <f>SIN(RADIANS($A$7))*(-プロット!B17)-COS(RADIANS($A$7))*(-プロット!D17)</f>
        <v/>
      </c>
      <c r="E24" s="83">
        <f>SIN(RADIANS($A$7))*(-プロット!C17)-COS(RADIANS($A$7))*(-プロット!E17)</f>
        <v/>
      </c>
      <c r="G24" s="58" t="n"/>
      <c r="H24" s="58" t="n"/>
    </row>
    <row r="25">
      <c r="A25" s="8" t="inlineStr">
        <is>
          <t>垂直尾翼</t>
        </is>
      </c>
      <c r="B25" s="65">
        <f>-COS(RADIANS($A$7))*(-プロット!B18)-SIN(RADIANS($A$7))*(-プロット!D18)</f>
        <v/>
      </c>
      <c r="C25" s="83">
        <f>-COS(RADIANS($A$7))*(-プロット!C18)-SIN(RADIANS($A$7))*(-プロット!E18)</f>
        <v/>
      </c>
      <c r="D25" s="65">
        <f>SIN(RADIANS($A$7))*(-プロット!B18)-COS(RADIANS($A$7))*(-プロット!D18)</f>
        <v/>
      </c>
      <c r="E25" s="83">
        <f>SIN(RADIANS($A$7))*(-プロット!C18)-COS(RADIANS($A$7))*(-プロット!E18)</f>
        <v/>
      </c>
      <c r="G25" s="58" t="n"/>
      <c r="H25" s="58" t="n"/>
    </row>
    <row r="26">
      <c r="A26" s="5" t="inlineStr">
        <is>
          <t>フレーム</t>
        </is>
      </c>
      <c r="B26" s="65">
        <f>-COS(RADIANS($A$7))*(-プロット!B19)-SIN(RADIANS($A$7))*(-プロット!D19)</f>
        <v/>
      </c>
      <c r="C26" s="83">
        <f>-COS(RADIANS($A$7))*(-プロット!C19)-SIN(RADIANS($A$7))*(-プロット!E19)</f>
        <v/>
      </c>
      <c r="D26" s="65">
        <f>SIN(RADIANS($A$7))*(-プロット!B19)-COS(RADIANS($A$7))*(-プロット!D19)</f>
        <v/>
      </c>
      <c r="E26" s="83">
        <f>SIN(RADIANS($A$7))*(-プロット!C19)-COS(RADIANS($A$7))*(-プロット!E19)</f>
        <v/>
      </c>
      <c r="G26" s="58" t="n"/>
      <c r="H26" s="58" t="n"/>
    </row>
    <row r="27">
      <c r="A27" s="10" t="inlineStr">
        <is>
          <t>その他</t>
        </is>
      </c>
      <c r="B27" s="65">
        <f>-COS(RADIANS($A$7))*(-プロット!B20)-SIN(RADIANS($A$7))*(-プロット!D20)</f>
        <v/>
      </c>
      <c r="C27" s="83">
        <f>-COS(RADIANS($A$7))*(-プロット!C20)-SIN(RADIANS($A$7))*(-プロット!E20)</f>
        <v/>
      </c>
      <c r="D27" s="65">
        <f>SIN(RADIANS($A$7))*(-プロット!B20)-COS(RADIANS($A$7))*(-プロット!D20)</f>
        <v/>
      </c>
      <c r="E27" s="83">
        <f>SIN(RADIANS($A$7))*(-プロット!C20)-COS(RADIANS($A$7))*(-プロット!E20)</f>
        <v/>
      </c>
      <c r="G27" s="58" t="n"/>
      <c r="H27" s="58" t="n"/>
    </row>
    <row r="28">
      <c r="A28" s="54" t="inlineStr">
        <is>
          <t>合計</t>
        </is>
      </c>
      <c r="B28" s="84">
        <f>SUM(B20:B27)</f>
        <v/>
      </c>
      <c r="C28" s="85">
        <f>-COS(RADIANS($A$7))*(-プロット!C21)-SIN(RADIANS($A$7))*(-プロット!E21)</f>
        <v/>
      </c>
      <c r="D28" s="84">
        <f>SIN(RADIANS($A$7))*(-プロット!B21)-COS(RADIANS($A$7))*(-プロット!D21)</f>
        <v/>
      </c>
      <c r="E28" s="85">
        <f>SIN(RADIANS($A$7))*(-プロット!C21)-COS(RADIANS($A$7))*(-プロット!E21)</f>
        <v/>
      </c>
      <c r="G28" s="58" t="n"/>
      <c r="H28" s="58" t="n"/>
    </row>
    <row r="29">
      <c r="G29" s="58" t="n"/>
      <c r="H29" s="58" t="n"/>
    </row>
    <row r="30">
      <c r="G30" s="58" t="n"/>
      <c r="H30" s="58" t="n"/>
    </row>
    <row r="31">
      <c r="G31" s="58" t="n"/>
      <c r="H31" s="58" t="n"/>
    </row>
    <row r="32">
      <c r="G32" s="58" t="n"/>
      <c r="H32" s="58" t="n"/>
    </row>
    <row r="33">
      <c r="G33" s="58" t="n"/>
      <c r="H33" s="58" t="n"/>
    </row>
  </sheetData>
  <mergeCells count="5">
    <mergeCell ref="A18:A19"/>
    <mergeCell ref="B18:C18"/>
    <mergeCell ref="D18:E18"/>
    <mergeCell ref="B2:C2"/>
    <mergeCell ref="D2:E2"/>
  </mergeCells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2019-10-21T04:59:10Z</dcterms:created>
  <dcterms:modified xmlns:dcterms="http://purl.org/dc/terms/" xmlns:xsi="http://www.w3.org/2001/XMLSchema-instance" xsi:type="dcterms:W3CDTF">2019-10-28T10:04:09Z</dcterms:modified>
  <cp:lastModifiedBy>Microsoft Office User</cp:lastModifiedBy>
</cp:coreProperties>
</file>