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koki/Desktop/force_calc/"/>
    </mc:Choice>
  </mc:AlternateContent>
  <xr:revisionPtr revIDLastSave="0" documentId="13_ncr:1_{06AE5E22-10BA-C64E-8F4D-669E3D84B040}" xr6:coauthVersionLast="36" xr6:coauthVersionMax="36" xr10:uidLastSave="{00000000-0000-0000-0000-000000000000}"/>
  <bookViews>
    <workbookView xWindow="2120" yWindow="500" windowWidth="20720" windowHeight="15000" firstSheet="1" activeTab="9" xr2:uid="{00000000-000D-0000-FFFF-FFFF00000000}"/>
  </bookViews>
  <sheets>
    <sheet name="alpha=0" sheetId="1" r:id="rId1"/>
    <sheet name="alpha=2" sheetId="2" r:id="rId2"/>
    <sheet name="alpha=4" sheetId="3" r:id="rId3"/>
    <sheet name="alpha=6" sheetId="4" r:id="rId4"/>
    <sheet name="alpha=8" sheetId="5" r:id="rId5"/>
    <sheet name="alpha=10" sheetId="6" r:id="rId6"/>
    <sheet name="alpha=12" sheetId="7" r:id="rId7"/>
    <sheet name="alpha=14" sheetId="8" r:id="rId8"/>
    <sheet name="plot_1.0vs1.5" sheetId="9" r:id="rId9"/>
    <sheet name="plot_1.0vs1.5vs1.5ori" sheetId="10" r:id="rId10"/>
  </sheets>
  <calcPr calcId="181029"/>
</workbook>
</file>

<file path=xl/calcChain.xml><?xml version="1.0" encoding="utf-8"?>
<calcChain xmlns="http://schemas.openxmlformats.org/spreadsheetml/2006/main">
  <c r="S11" i="10" l="1"/>
  <c r="P11" i="10"/>
  <c r="M11" i="10"/>
  <c r="S10" i="10"/>
  <c r="P10" i="10"/>
  <c r="M10" i="10"/>
  <c r="S9" i="10"/>
  <c r="P9" i="10"/>
  <c r="M9" i="10"/>
  <c r="S8" i="10"/>
  <c r="P8" i="10"/>
  <c r="M8" i="10"/>
  <c r="S7" i="10"/>
  <c r="P7" i="10"/>
  <c r="M7" i="10"/>
  <c r="S6" i="10"/>
  <c r="P6" i="10"/>
  <c r="M6" i="10"/>
  <c r="F6" i="10"/>
  <c r="Q6" i="10" s="1"/>
  <c r="S5" i="10"/>
  <c r="P5" i="10"/>
  <c r="M5" i="10"/>
  <c r="S4" i="10"/>
  <c r="P4" i="10"/>
  <c r="M4" i="10"/>
  <c r="M11" i="9"/>
  <c r="J11" i="9"/>
  <c r="M10" i="9"/>
  <c r="J10" i="9"/>
  <c r="M9" i="9"/>
  <c r="J9" i="9"/>
  <c r="M8" i="9"/>
  <c r="J8" i="9"/>
  <c r="M7" i="9"/>
  <c r="J7" i="9"/>
  <c r="M6" i="9"/>
  <c r="J6" i="9"/>
  <c r="M5" i="9"/>
  <c r="J5" i="9"/>
  <c r="M4" i="9"/>
  <c r="J4" i="9"/>
  <c r="I25" i="8"/>
  <c r="H25" i="8"/>
  <c r="G25" i="8"/>
  <c r="F25" i="8"/>
  <c r="E25" i="8"/>
  <c r="D25" i="8"/>
  <c r="C25" i="8"/>
  <c r="J25" i="8" s="1"/>
  <c r="G11" i="10" s="1"/>
  <c r="I24" i="8"/>
  <c r="H24" i="8"/>
  <c r="G24" i="8"/>
  <c r="F24" i="8"/>
  <c r="E24" i="8"/>
  <c r="D24" i="8"/>
  <c r="C24" i="8"/>
  <c r="J24" i="8" s="1"/>
  <c r="I23" i="8"/>
  <c r="H23" i="8"/>
  <c r="G23" i="8"/>
  <c r="F23" i="8"/>
  <c r="E23" i="8"/>
  <c r="D23" i="8"/>
  <c r="C23" i="8"/>
  <c r="J23" i="8" s="1"/>
  <c r="I22" i="8"/>
  <c r="H22" i="8"/>
  <c r="G22" i="8"/>
  <c r="F22" i="8"/>
  <c r="E22" i="8"/>
  <c r="D22" i="8"/>
  <c r="C22" i="8"/>
  <c r="J22" i="8" s="1"/>
  <c r="F11" i="10" s="1"/>
  <c r="Q11" i="10" s="1"/>
  <c r="I21" i="8"/>
  <c r="H21" i="8"/>
  <c r="G21" i="8"/>
  <c r="F21" i="8"/>
  <c r="E21" i="8"/>
  <c r="D21" i="8"/>
  <c r="C21" i="8"/>
  <c r="J21" i="8" s="1"/>
  <c r="I20" i="8"/>
  <c r="H20" i="8"/>
  <c r="G20" i="8"/>
  <c r="F20" i="8"/>
  <c r="E20" i="8"/>
  <c r="D20" i="8"/>
  <c r="C20" i="8"/>
  <c r="J20" i="8" s="1"/>
  <c r="B11" i="10" s="1"/>
  <c r="K11" i="10" s="1"/>
  <c r="P16" i="8"/>
  <c r="P15" i="8"/>
  <c r="P14" i="8"/>
  <c r="P10" i="8"/>
  <c r="P9" i="8"/>
  <c r="P8" i="8"/>
  <c r="P4" i="8"/>
  <c r="P3" i="8"/>
  <c r="P2" i="8"/>
  <c r="I25" i="7"/>
  <c r="H25" i="7"/>
  <c r="G25" i="7"/>
  <c r="F25" i="7"/>
  <c r="E25" i="7"/>
  <c r="D25" i="7"/>
  <c r="J25" i="7" s="1"/>
  <c r="G10" i="10" s="1"/>
  <c r="C25" i="7"/>
  <c r="I24" i="7"/>
  <c r="H24" i="7"/>
  <c r="G24" i="7"/>
  <c r="F24" i="7"/>
  <c r="E24" i="7"/>
  <c r="D24" i="7"/>
  <c r="J24" i="7" s="1"/>
  <c r="C24" i="7"/>
  <c r="I23" i="7"/>
  <c r="H23" i="7"/>
  <c r="G23" i="7"/>
  <c r="F23" i="7"/>
  <c r="E23" i="7"/>
  <c r="D23" i="7"/>
  <c r="J23" i="7" s="1"/>
  <c r="C23" i="7"/>
  <c r="I22" i="7"/>
  <c r="H22" i="7"/>
  <c r="G22" i="7"/>
  <c r="F22" i="7"/>
  <c r="E22" i="7"/>
  <c r="D22" i="7"/>
  <c r="J22" i="7" s="1"/>
  <c r="F10" i="10" s="1"/>
  <c r="Q10" i="10" s="1"/>
  <c r="C22" i="7"/>
  <c r="I21" i="7"/>
  <c r="H21" i="7"/>
  <c r="G21" i="7"/>
  <c r="F21" i="7"/>
  <c r="E21" i="7"/>
  <c r="D21" i="7"/>
  <c r="J21" i="7" s="1"/>
  <c r="C21" i="7"/>
  <c r="I20" i="7"/>
  <c r="H20" i="7"/>
  <c r="G20" i="7"/>
  <c r="F20" i="7"/>
  <c r="E20" i="7"/>
  <c r="D20" i="7"/>
  <c r="J20" i="7" s="1"/>
  <c r="B10" i="10" s="1"/>
  <c r="K10" i="10" s="1"/>
  <c r="C20" i="7"/>
  <c r="P16" i="7"/>
  <c r="P15" i="7"/>
  <c r="P14" i="7"/>
  <c r="P10" i="7"/>
  <c r="P9" i="7"/>
  <c r="P8" i="7"/>
  <c r="P4" i="7"/>
  <c r="P3" i="7"/>
  <c r="P2" i="7"/>
  <c r="I25" i="6"/>
  <c r="H25" i="6"/>
  <c r="G25" i="6"/>
  <c r="F25" i="6"/>
  <c r="E25" i="6"/>
  <c r="D25" i="6"/>
  <c r="C25" i="6"/>
  <c r="J25" i="6" s="1"/>
  <c r="G9" i="10" s="1"/>
  <c r="I24" i="6"/>
  <c r="H24" i="6"/>
  <c r="G24" i="6"/>
  <c r="F24" i="6"/>
  <c r="E24" i="6"/>
  <c r="D24" i="6"/>
  <c r="C24" i="6"/>
  <c r="I23" i="6"/>
  <c r="H23" i="6"/>
  <c r="G23" i="6"/>
  <c r="F23" i="6"/>
  <c r="E23" i="6"/>
  <c r="D23" i="6"/>
  <c r="C23" i="6"/>
  <c r="I22" i="6"/>
  <c r="H22" i="6"/>
  <c r="G22" i="6"/>
  <c r="F22" i="6"/>
  <c r="E22" i="6"/>
  <c r="D22" i="6"/>
  <c r="C22" i="6"/>
  <c r="I21" i="6"/>
  <c r="H21" i="6"/>
  <c r="G21" i="6"/>
  <c r="F21" i="6"/>
  <c r="E21" i="6"/>
  <c r="D21" i="6"/>
  <c r="C21" i="6"/>
  <c r="J21" i="6" s="1"/>
  <c r="I20" i="6"/>
  <c r="H20" i="6"/>
  <c r="G20" i="6"/>
  <c r="F20" i="6"/>
  <c r="E20" i="6"/>
  <c r="D20" i="6"/>
  <c r="C20" i="6"/>
  <c r="P16" i="6"/>
  <c r="P15" i="6"/>
  <c r="P14" i="6"/>
  <c r="P10" i="6"/>
  <c r="P9" i="6"/>
  <c r="P8" i="6"/>
  <c r="P4" i="6"/>
  <c r="P3" i="6"/>
  <c r="P2" i="6"/>
  <c r="I25" i="5"/>
  <c r="H25" i="5"/>
  <c r="G25" i="5"/>
  <c r="F25" i="5"/>
  <c r="J25" i="5" s="1"/>
  <c r="G8" i="10" s="1"/>
  <c r="E25" i="5"/>
  <c r="D25" i="5"/>
  <c r="C25" i="5"/>
  <c r="I24" i="5"/>
  <c r="H24" i="5"/>
  <c r="G24" i="5"/>
  <c r="F24" i="5"/>
  <c r="J24" i="5" s="1"/>
  <c r="E24" i="5"/>
  <c r="D24" i="5"/>
  <c r="C24" i="5"/>
  <c r="I23" i="5"/>
  <c r="H23" i="5"/>
  <c r="G23" i="5"/>
  <c r="F23" i="5"/>
  <c r="J23" i="5" s="1"/>
  <c r="E23" i="5"/>
  <c r="D23" i="5"/>
  <c r="C23" i="5"/>
  <c r="I22" i="5"/>
  <c r="H22" i="5"/>
  <c r="G22" i="5"/>
  <c r="F22" i="5"/>
  <c r="J22" i="5" s="1"/>
  <c r="F8" i="10" s="1"/>
  <c r="Q8" i="10" s="1"/>
  <c r="E22" i="5"/>
  <c r="D22" i="5"/>
  <c r="C22" i="5"/>
  <c r="I21" i="5"/>
  <c r="H21" i="5"/>
  <c r="G21" i="5"/>
  <c r="F21" i="5"/>
  <c r="J21" i="5" s="1"/>
  <c r="E21" i="5"/>
  <c r="D21" i="5"/>
  <c r="C21" i="5"/>
  <c r="I20" i="5"/>
  <c r="H20" i="5"/>
  <c r="G20" i="5"/>
  <c r="F20" i="5"/>
  <c r="J20" i="5" s="1"/>
  <c r="E20" i="5"/>
  <c r="D20" i="5"/>
  <c r="C20" i="5"/>
  <c r="P16" i="5"/>
  <c r="P15" i="5"/>
  <c r="P14" i="5"/>
  <c r="P10" i="5"/>
  <c r="P9" i="5"/>
  <c r="P8" i="5"/>
  <c r="P4" i="5"/>
  <c r="P3" i="5"/>
  <c r="P2" i="5"/>
  <c r="I25" i="4"/>
  <c r="H25" i="4"/>
  <c r="G25" i="4"/>
  <c r="F25" i="4"/>
  <c r="E25" i="4"/>
  <c r="D25" i="4"/>
  <c r="C25" i="4"/>
  <c r="J25" i="4" s="1"/>
  <c r="G7" i="10" s="1"/>
  <c r="I24" i="4"/>
  <c r="H24" i="4"/>
  <c r="G24" i="4"/>
  <c r="F24" i="4"/>
  <c r="E24" i="4"/>
  <c r="D24" i="4"/>
  <c r="C24" i="4"/>
  <c r="J24" i="4" s="1"/>
  <c r="I23" i="4"/>
  <c r="H23" i="4"/>
  <c r="G23" i="4"/>
  <c r="F23" i="4"/>
  <c r="E23" i="4"/>
  <c r="D23" i="4"/>
  <c r="C23" i="4"/>
  <c r="J23" i="4" s="1"/>
  <c r="I22" i="4"/>
  <c r="H22" i="4"/>
  <c r="G22" i="4"/>
  <c r="F22" i="4"/>
  <c r="E22" i="4"/>
  <c r="D22" i="4"/>
  <c r="C22" i="4"/>
  <c r="J22" i="4" s="1"/>
  <c r="F7" i="10" s="1"/>
  <c r="Q7" i="10" s="1"/>
  <c r="I21" i="4"/>
  <c r="H21" i="4"/>
  <c r="G21" i="4"/>
  <c r="F21" i="4"/>
  <c r="E21" i="4"/>
  <c r="D21" i="4"/>
  <c r="C21" i="4"/>
  <c r="J21" i="4" s="1"/>
  <c r="I20" i="4"/>
  <c r="H20" i="4"/>
  <c r="G20" i="4"/>
  <c r="F20" i="4"/>
  <c r="E20" i="4"/>
  <c r="D20" i="4"/>
  <c r="C20" i="4"/>
  <c r="J20" i="4" s="1"/>
  <c r="B7" i="10" s="1"/>
  <c r="K7" i="10" s="1"/>
  <c r="P16" i="4"/>
  <c r="P15" i="4"/>
  <c r="P14" i="4"/>
  <c r="P10" i="4"/>
  <c r="P9" i="4"/>
  <c r="P8" i="4"/>
  <c r="P4" i="4"/>
  <c r="P3" i="4"/>
  <c r="P2" i="4"/>
  <c r="I25" i="3"/>
  <c r="H25" i="3"/>
  <c r="G25" i="3"/>
  <c r="F25" i="3"/>
  <c r="E25" i="3"/>
  <c r="D25" i="3"/>
  <c r="J25" i="3" s="1"/>
  <c r="G6" i="10" s="1"/>
  <c r="R6" i="10" s="1"/>
  <c r="C25" i="3"/>
  <c r="I24" i="3"/>
  <c r="H24" i="3"/>
  <c r="G24" i="3"/>
  <c r="F24" i="3"/>
  <c r="E24" i="3"/>
  <c r="D24" i="3"/>
  <c r="J24" i="3" s="1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J22" i="3" s="1"/>
  <c r="C22" i="3"/>
  <c r="I21" i="3"/>
  <c r="H21" i="3"/>
  <c r="G21" i="3"/>
  <c r="F21" i="3"/>
  <c r="E21" i="3"/>
  <c r="D21" i="3"/>
  <c r="J21" i="3" s="1"/>
  <c r="C21" i="3"/>
  <c r="I20" i="3"/>
  <c r="H20" i="3"/>
  <c r="G20" i="3"/>
  <c r="F20" i="3"/>
  <c r="E20" i="3"/>
  <c r="D20" i="3"/>
  <c r="J20" i="3" s="1"/>
  <c r="B6" i="10" s="1"/>
  <c r="K6" i="10" s="1"/>
  <c r="C20" i="3"/>
  <c r="P16" i="3"/>
  <c r="P15" i="3"/>
  <c r="P14" i="3"/>
  <c r="P10" i="3"/>
  <c r="P9" i="3"/>
  <c r="P8" i="3"/>
  <c r="P4" i="3"/>
  <c r="P3" i="3"/>
  <c r="P2" i="3"/>
  <c r="I25" i="2"/>
  <c r="H25" i="2"/>
  <c r="G25" i="2"/>
  <c r="F25" i="2"/>
  <c r="E25" i="2"/>
  <c r="D25" i="2"/>
  <c r="C25" i="2"/>
  <c r="I24" i="2"/>
  <c r="H24" i="2"/>
  <c r="G24" i="2"/>
  <c r="F24" i="2"/>
  <c r="E24" i="2"/>
  <c r="D24" i="2"/>
  <c r="C24" i="2"/>
  <c r="J24" i="2" s="1"/>
  <c r="I23" i="2"/>
  <c r="H23" i="2"/>
  <c r="G23" i="2"/>
  <c r="F23" i="2"/>
  <c r="E23" i="2"/>
  <c r="D23" i="2"/>
  <c r="C23" i="2"/>
  <c r="J23" i="2" s="1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J20" i="2" s="1"/>
  <c r="B5" i="10" s="1"/>
  <c r="K5" i="10" s="1"/>
  <c r="P16" i="2"/>
  <c r="P15" i="2"/>
  <c r="P14" i="2"/>
  <c r="P10" i="2"/>
  <c r="P9" i="2"/>
  <c r="P8" i="2"/>
  <c r="P4" i="2"/>
  <c r="P3" i="2"/>
  <c r="P2" i="2"/>
  <c r="I25" i="1"/>
  <c r="H25" i="1"/>
  <c r="G25" i="1"/>
  <c r="F25" i="1"/>
  <c r="J25" i="1" s="1"/>
  <c r="G4" i="10" s="1"/>
  <c r="E25" i="1"/>
  <c r="D25" i="1"/>
  <c r="C25" i="1"/>
  <c r="I24" i="1"/>
  <c r="H24" i="1"/>
  <c r="G24" i="1"/>
  <c r="F24" i="1"/>
  <c r="J24" i="1" s="1"/>
  <c r="E24" i="1"/>
  <c r="D24" i="1"/>
  <c r="C24" i="1"/>
  <c r="I23" i="1"/>
  <c r="H23" i="1"/>
  <c r="G23" i="1"/>
  <c r="F23" i="1"/>
  <c r="J23" i="1" s="1"/>
  <c r="E23" i="1"/>
  <c r="D23" i="1"/>
  <c r="C23" i="1"/>
  <c r="I22" i="1"/>
  <c r="H22" i="1"/>
  <c r="G22" i="1"/>
  <c r="F22" i="1"/>
  <c r="J22" i="1" s="1"/>
  <c r="F4" i="10" s="1"/>
  <c r="Q4" i="10" s="1"/>
  <c r="E22" i="1"/>
  <c r="D22" i="1"/>
  <c r="C22" i="1"/>
  <c r="I21" i="1"/>
  <c r="H21" i="1"/>
  <c r="G21" i="1"/>
  <c r="F21" i="1"/>
  <c r="E21" i="1"/>
  <c r="D21" i="1"/>
  <c r="J21" i="1" s="1"/>
  <c r="C21" i="1"/>
  <c r="I20" i="1"/>
  <c r="H20" i="1"/>
  <c r="G20" i="1"/>
  <c r="F20" i="1"/>
  <c r="E20" i="1"/>
  <c r="D20" i="1"/>
  <c r="J20" i="1" s="1"/>
  <c r="C20" i="1"/>
  <c r="P16" i="1"/>
  <c r="P15" i="1"/>
  <c r="P14" i="1"/>
  <c r="P10" i="1"/>
  <c r="P9" i="1"/>
  <c r="P8" i="1"/>
  <c r="P4" i="1"/>
  <c r="P3" i="1"/>
  <c r="P2" i="1"/>
  <c r="R4" i="10" l="1"/>
  <c r="J4" i="10"/>
  <c r="D4" i="10"/>
  <c r="N4" i="10" s="1"/>
  <c r="D4" i="9"/>
  <c r="K4" i="9" s="1"/>
  <c r="C4" i="10"/>
  <c r="C4" i="9"/>
  <c r="C8" i="10"/>
  <c r="C8" i="9"/>
  <c r="R8" i="10"/>
  <c r="J8" i="10"/>
  <c r="B4" i="10"/>
  <c r="K4" i="10" s="1"/>
  <c r="B4" i="9"/>
  <c r="H4" i="9" s="1"/>
  <c r="D8" i="10"/>
  <c r="N8" i="10" s="1"/>
  <c r="D8" i="9"/>
  <c r="K8" i="9" s="1"/>
  <c r="E4" i="10"/>
  <c r="E4" i="9"/>
  <c r="B8" i="10"/>
  <c r="K8" i="10" s="1"/>
  <c r="B8" i="9"/>
  <c r="H8" i="9" s="1"/>
  <c r="E8" i="10"/>
  <c r="E8" i="9"/>
  <c r="C5" i="10"/>
  <c r="C5" i="9"/>
  <c r="J23" i="3"/>
  <c r="D10" i="10"/>
  <c r="N10" i="10" s="1"/>
  <c r="D10" i="9"/>
  <c r="K10" i="9" s="1"/>
  <c r="J22" i="2"/>
  <c r="F5" i="10" s="1"/>
  <c r="Q5" i="10" s="1"/>
  <c r="E7" i="9"/>
  <c r="E7" i="10"/>
  <c r="J20" i="6"/>
  <c r="J24" i="6"/>
  <c r="E10" i="10"/>
  <c r="E10" i="9"/>
  <c r="B5" i="9"/>
  <c r="H5" i="9" s="1"/>
  <c r="B6" i="9"/>
  <c r="H6" i="9" s="1"/>
  <c r="B7" i="9"/>
  <c r="H7" i="9" s="1"/>
  <c r="B10" i="9"/>
  <c r="H10" i="9" s="1"/>
  <c r="B11" i="9"/>
  <c r="H11" i="9" s="1"/>
  <c r="J6" i="10"/>
  <c r="D7" i="9"/>
  <c r="K7" i="9" s="1"/>
  <c r="D7" i="10"/>
  <c r="N7" i="10" s="1"/>
  <c r="R7" i="10"/>
  <c r="J7" i="10"/>
  <c r="D9" i="9"/>
  <c r="K9" i="9" s="1"/>
  <c r="D9" i="10"/>
  <c r="N9" i="10" s="1"/>
  <c r="R9" i="10"/>
  <c r="R10" i="10"/>
  <c r="J10" i="10"/>
  <c r="C11" i="10"/>
  <c r="C11" i="9"/>
  <c r="J21" i="2"/>
  <c r="J25" i="2"/>
  <c r="G5" i="10" s="1"/>
  <c r="D6" i="10"/>
  <c r="N6" i="10" s="1"/>
  <c r="D6" i="9"/>
  <c r="K6" i="9" s="1"/>
  <c r="C7" i="10"/>
  <c r="C7" i="9"/>
  <c r="J23" i="6"/>
  <c r="C10" i="10"/>
  <c r="C10" i="9"/>
  <c r="D11" i="9"/>
  <c r="K11" i="9" s="1"/>
  <c r="D11" i="10"/>
  <c r="N11" i="10" s="1"/>
  <c r="R11" i="10"/>
  <c r="J11" i="10"/>
  <c r="E5" i="9"/>
  <c r="E5" i="10"/>
  <c r="E6" i="10"/>
  <c r="E6" i="9"/>
  <c r="J22" i="6"/>
  <c r="F9" i="10" s="1"/>
  <c r="Q9" i="10" s="1"/>
  <c r="E11" i="9"/>
  <c r="E11" i="10"/>
  <c r="I7" i="9" l="1"/>
  <c r="F7" i="9"/>
  <c r="L10" i="9"/>
  <c r="G10" i="9"/>
  <c r="L8" i="9"/>
  <c r="G8" i="9"/>
  <c r="L4" i="9"/>
  <c r="G4" i="9"/>
  <c r="I8" i="9"/>
  <c r="F8" i="9"/>
  <c r="L6" i="9"/>
  <c r="G6" i="9"/>
  <c r="I10" i="9"/>
  <c r="F10" i="9"/>
  <c r="L7" i="10"/>
  <c r="H7" i="10"/>
  <c r="D5" i="9"/>
  <c r="K5" i="9" s="1"/>
  <c r="D5" i="10"/>
  <c r="N5" i="10" s="1"/>
  <c r="I10" i="10"/>
  <c r="O10" i="10"/>
  <c r="L7" i="9"/>
  <c r="G7" i="9"/>
  <c r="C6" i="10"/>
  <c r="C6" i="9"/>
  <c r="I8" i="10"/>
  <c r="O8" i="10"/>
  <c r="I4" i="10"/>
  <c r="O4" i="10"/>
  <c r="L8" i="10"/>
  <c r="H8" i="10"/>
  <c r="L5" i="9"/>
  <c r="G5" i="9"/>
  <c r="R5" i="10"/>
  <c r="J5" i="10"/>
  <c r="O7" i="10"/>
  <c r="I7" i="10"/>
  <c r="O11" i="10"/>
  <c r="I11" i="10"/>
  <c r="I6" i="10"/>
  <c r="O6" i="10"/>
  <c r="L10" i="10"/>
  <c r="H10" i="10"/>
  <c r="I11" i="9"/>
  <c r="F11" i="9"/>
  <c r="J9" i="10"/>
  <c r="E9" i="9"/>
  <c r="E9" i="10"/>
  <c r="I5" i="9"/>
  <c r="F5" i="9"/>
  <c r="I4" i="9"/>
  <c r="F4" i="9"/>
  <c r="L11" i="9"/>
  <c r="G11" i="9"/>
  <c r="O5" i="10"/>
  <c r="C9" i="10"/>
  <c r="C9" i="9"/>
  <c r="L11" i="10"/>
  <c r="H11" i="10"/>
  <c r="B9" i="10"/>
  <c r="K9" i="10" s="1"/>
  <c r="B9" i="9"/>
  <c r="H9" i="9" s="1"/>
  <c r="L5" i="10"/>
  <c r="H5" i="10"/>
  <c r="L4" i="10"/>
  <c r="H4" i="10"/>
  <c r="I6" i="9" l="1"/>
  <c r="F6" i="9"/>
  <c r="I5" i="10"/>
  <c r="O9" i="10"/>
  <c r="I9" i="10"/>
  <c r="L6" i="10"/>
  <c r="H6" i="10"/>
  <c r="L9" i="9"/>
  <c r="G9" i="9"/>
  <c r="L9" i="10"/>
  <c r="H9" i="10"/>
  <c r="I9" i="9"/>
  <c r="F9" i="9"/>
</calcChain>
</file>

<file path=xl/sharedStrings.xml><?xml version="1.0" encoding="utf-8"?>
<sst xmlns="http://schemas.openxmlformats.org/spreadsheetml/2006/main" count="662" uniqueCount="45">
  <si>
    <t>翼1.0</t>
  </si>
  <si>
    <t>機首</t>
  </si>
  <si>
    <t>左翼</t>
  </si>
  <si>
    <t>右翼</t>
  </si>
  <si>
    <t>左タンク</t>
  </si>
  <si>
    <t>右タンク</t>
  </si>
  <si>
    <t>左足</t>
  </si>
  <si>
    <t>右足</t>
  </si>
  <si>
    <t>前足</t>
  </si>
  <si>
    <t>左垂直尾翼</t>
  </si>
  <si>
    <t>右垂直尾翼</t>
  </si>
  <si>
    <t>前フレーム</t>
  </si>
  <si>
    <t>後フレーム</t>
  </si>
  <si>
    <t>左翼タンク接続</t>
  </si>
  <si>
    <t>右翼タンク接続</t>
  </si>
  <si>
    <t>合計</t>
  </si>
  <si>
    <t>drag</t>
  </si>
  <si>
    <t>lift</t>
  </si>
  <si>
    <t>moment</t>
  </si>
  <si>
    <t>メッシュ数</t>
  </si>
  <si>
    <t>翼1.5</t>
  </si>
  <si>
    <t>翼1.5hole_original</t>
  </si>
  <si>
    <t>左右バッテリーカバー</t>
  </si>
  <si>
    <t>脚3本</t>
  </si>
  <si>
    <t>左右垂直尾翼</t>
  </si>
  <si>
    <t>フレーム</t>
  </si>
  <si>
    <t>700-950安定</t>
  </si>
  <si>
    <t>X</t>
  </si>
  <si>
    <t>Y</t>
  </si>
  <si>
    <t>alpha</t>
  </si>
  <si>
    <t>Drag</t>
  </si>
  <si>
    <t>Lift</t>
  </si>
  <si>
    <t>L/D=CL/CD</t>
  </si>
  <si>
    <t>CD</t>
  </si>
  <si>
    <t>CL</t>
  </si>
  <si>
    <t>S</t>
  </si>
  <si>
    <t>alpha4</t>
  </si>
  <si>
    <t>穴有り</t>
  </si>
  <si>
    <t>穴無し</t>
  </si>
  <si>
    <t>穴有り1.5</t>
  </si>
  <si>
    <t>抗力[N]</t>
  </si>
  <si>
    <t>揚力[N]</t>
  </si>
  <si>
    <t>1.5_hole_original</t>
  </si>
  <si>
    <t>反復回数</t>
    <phoneticPr fontId="1"/>
  </si>
  <si>
    <t>950-1000荒れてる可能性</t>
    <rPh sb="0" eb="3">
      <t>カノウセイ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</si>
</sst>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0.5"/>
      <color theme="1"/>
      <name val="游ゴシック"/>
      <family val="2"/>
      <charset val="128"/>
      <scheme val="minor"/>
    </font>
    <font>
      <sz val="10.5"/>
      <color theme="1"/>
      <name val="ＭＳ 明朝"/>
      <family val="1"/>
      <charset val="128"/>
    </font>
    <font>
      <sz val="10.5"/>
      <color theme="1"/>
      <name val="Times New Roman"/>
      <family val="1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5" fillId="0" borderId="8" xfId="0" applyNumberFormat="1" applyFont="1" applyBorder="1" applyAlignment="1">
      <alignment vertical="center"/>
    </xf>
    <xf numFmtId="176" fontId="5" fillId="0" borderId="9" xfId="0" applyNumberFormat="1" applyFont="1" applyBorder="1" applyAlignment="1">
      <alignment vertical="center"/>
    </xf>
    <xf numFmtId="176" fontId="5" fillId="0" borderId="10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plot_1.0vs1.5!$H$4:$H$11</c:f>
              <c:numCache>
                <c:formatCode>General</c:formatCode>
                <c:ptCount val="8"/>
                <c:pt idx="0">
                  <c:v>5.9230208994950011E-2</c:v>
                </c:pt>
                <c:pt idx="1">
                  <c:v>6.2192333864835747E-2</c:v>
                </c:pt>
                <c:pt idx="2">
                  <c:v>6.9998537265751393E-2</c:v>
                </c:pt>
                <c:pt idx="3">
                  <c:v>8.0585617515473634E-2</c:v>
                </c:pt>
                <c:pt idx="4">
                  <c:v>9.0987890920376346E-2</c:v>
                </c:pt>
                <c:pt idx="5">
                  <c:v>0.10279280867497297</c:v>
                </c:pt>
                <c:pt idx="6">
                  <c:v>0.12019863001051115</c:v>
                </c:pt>
                <c:pt idx="7">
                  <c:v>0.14159001723660083</c:v>
                </c:pt>
              </c:numCache>
            </c:numRef>
          </c:xVal>
          <c:yVal>
            <c:numRef>
              <c:f>plot_1.0vs1.5!$I$4:$I$11</c:f>
              <c:numCache>
                <c:formatCode>General</c:formatCode>
                <c:ptCount val="8"/>
                <c:pt idx="0">
                  <c:v>5.7465011172910314E-2</c:v>
                </c:pt>
                <c:pt idx="1">
                  <c:v>0.14244029483536985</c:v>
                </c:pt>
                <c:pt idx="2">
                  <c:v>0.23351597520383979</c:v>
                </c:pt>
                <c:pt idx="3">
                  <c:v>0.3207467172698561</c:v>
                </c:pt>
                <c:pt idx="4">
                  <c:v>0.40787095296042436</c:v>
                </c:pt>
                <c:pt idx="5">
                  <c:v>0.48269408323271185</c:v>
                </c:pt>
                <c:pt idx="6">
                  <c:v>0.57188010254205479</c:v>
                </c:pt>
                <c:pt idx="7">
                  <c:v>0.65821198107625489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D-104C-B192-CA72A69180BF}"/>
            </c:ext>
          </c:extLst>
        </c:ser>
        <c:ser>
          <c:idx val="1"/>
          <c:order val="1"/>
          <c:tx>
            <c:v>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plot_1.0vs1.5!$K$4:$K$11</c:f>
              <c:numCache>
                <c:formatCode>General</c:formatCode>
                <c:ptCount val="8"/>
                <c:pt idx="0">
                  <c:v>4.4093355190618855E-2</c:v>
                </c:pt>
                <c:pt idx="1">
                  <c:v>4.8570635026278182E-2</c:v>
                </c:pt>
                <c:pt idx="2">
                  <c:v>5.3880483243344553E-2</c:v>
                </c:pt>
                <c:pt idx="3">
                  <c:v>6.1359456531798112E-2</c:v>
                </c:pt>
                <c:pt idx="4">
                  <c:v>7.1490253803687898E-2</c:v>
                </c:pt>
                <c:pt idx="5">
                  <c:v>8.6758828395823953E-2</c:v>
                </c:pt>
                <c:pt idx="6">
                  <c:v>0.10601347632846721</c:v>
                </c:pt>
                <c:pt idx="7">
                  <c:v>0.12459358170417333</c:v>
                </c:pt>
              </c:numCache>
            </c:numRef>
          </c:xVal>
          <c:yVal>
            <c:numRef>
              <c:f>plot_1.0vs1.5!$L$4:$L$11</c:f>
              <c:numCache>
                <c:formatCode>General</c:formatCode>
                <c:ptCount val="8"/>
                <c:pt idx="0">
                  <c:v>1.2170365527104337E-2</c:v>
                </c:pt>
                <c:pt idx="1">
                  <c:v>0.12497372437312587</c:v>
                </c:pt>
                <c:pt idx="2">
                  <c:v>0.21783800741507711</c:v>
                </c:pt>
                <c:pt idx="3">
                  <c:v>0.33332488336238963</c:v>
                </c:pt>
                <c:pt idx="4">
                  <c:v>0.43232902736083184</c:v>
                </c:pt>
                <c:pt idx="5">
                  <c:v>0.5418404190043542</c:v>
                </c:pt>
                <c:pt idx="6">
                  <c:v>0.65877048360406909</c:v>
                </c:pt>
                <c:pt idx="7">
                  <c:v>0.73983486267549525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9D-104C-B192-CA72A6918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CD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CL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0822525736524619"/>
          <c:y val="6.3625744463361653E-2"/>
          <c:w val="0.26350868481718559"/>
          <c:h val="0.162554262663896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/>
        <a:lstStyle/>
        <a:p>
          <a:pPr>
            <a:defRPr sz="12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plot_1.0vs1.5!$F$4:$F$11</c:f>
              <c:numCache>
                <c:formatCode>General</c:formatCode>
                <c:ptCount val="8"/>
                <c:pt idx="0">
                  <c:v>0.97019767696260872</c:v>
                </c:pt>
                <c:pt idx="1">
                  <c:v>2.2903191757514541</c:v>
                </c:pt>
                <c:pt idx="2">
                  <c:v>3.3360122129022485</c:v>
                </c:pt>
                <c:pt idx="3">
                  <c:v>3.9801980447474756</c:v>
                </c:pt>
                <c:pt idx="4">
                  <c:v>4.4826948820843961</c:v>
                </c:pt>
                <c:pt idx="5">
                  <c:v>4.6957962279148591</c:v>
                </c:pt>
                <c:pt idx="6">
                  <c:v>4.7577921852524021</c:v>
                </c:pt>
                <c:pt idx="7">
                  <c:v>4.648717430243436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1-CE44-B61D-441AB29047EC}"/>
            </c:ext>
          </c:extLst>
        </c:ser>
        <c:ser>
          <c:idx val="1"/>
          <c:order val="1"/>
          <c:tx>
            <c:v>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Pt>
            <c:idx val="2"/>
            <c:bubble3D val="0"/>
            <c:spPr>
              <a:ln w="19050" cap="rnd">
                <a:solidFill>
                  <a:schemeClr val="accent2"/>
                </a:solidFill>
                <a:prstDash val="solid"/>
                <a:miter lim="800000"/>
              </a:ln>
            </c:spPr>
            <c:extLst>
              <c:ext xmlns:c16="http://schemas.microsoft.com/office/drawing/2014/chart" uri="{C3380CC4-5D6E-409C-BE32-E72D297353CC}">
                <c16:uniqueId val="{00000002-9021-CE44-B61D-441AB29047EC}"/>
              </c:ext>
            </c:extLst>
          </c:dPt>
          <c:xVal>
            <c:numRef>
              <c:f>plot_1.0vs1.5!$A$4:$A$11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plot_1.0vs1.5!$G$4:$G$11</c:f>
              <c:numCache>
                <c:formatCode>General</c:formatCode>
                <c:ptCount val="8"/>
                <c:pt idx="0">
                  <c:v>0.27601359602803965</c:v>
                </c:pt>
                <c:pt idx="1">
                  <c:v>2.5730304803614632</c:v>
                </c:pt>
                <c:pt idx="2">
                  <c:v>4.042985405888782</c:v>
                </c:pt>
                <c:pt idx="3">
                  <c:v>5.4323310896610009</c:v>
                </c:pt>
                <c:pt idx="4">
                  <c:v>6.047384144809536</c:v>
                </c:pt>
                <c:pt idx="5">
                  <c:v>6.2453634866101426</c:v>
                </c:pt>
                <c:pt idx="6">
                  <c:v>6.2140258617967152</c:v>
                </c:pt>
                <c:pt idx="7">
                  <c:v>5.9379853484917842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21-CE44-B61D-441AB290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73711"/>
        <c:axId val="1498255007"/>
      </c:scatterChart>
      <c:valAx>
        <c:axId val="1496373711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α[deg]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255007"/>
        <c:crosses val="autoZero"/>
        <c:crossBetween val="midCat"/>
      </c:valAx>
      <c:valAx>
        <c:axId val="14982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L/D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3737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047309176316786"/>
          <c:y val="0.56308569938278963"/>
          <c:w val="0.26292269857181422"/>
          <c:h val="0.1924103438988183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plot_1.0vs1.5!$H$4:$H$11</c:f>
              <c:numCache>
                <c:formatCode>General</c:formatCode>
                <c:ptCount val="8"/>
                <c:pt idx="0">
                  <c:v>5.9230208994950011E-2</c:v>
                </c:pt>
                <c:pt idx="1">
                  <c:v>6.2192333864835747E-2</c:v>
                </c:pt>
                <c:pt idx="2">
                  <c:v>6.9998537265751393E-2</c:v>
                </c:pt>
                <c:pt idx="3">
                  <c:v>8.0585617515473634E-2</c:v>
                </c:pt>
                <c:pt idx="4">
                  <c:v>9.0987890920376346E-2</c:v>
                </c:pt>
                <c:pt idx="5">
                  <c:v>0.10279280867497297</c:v>
                </c:pt>
                <c:pt idx="6">
                  <c:v>0.12019863001051115</c:v>
                </c:pt>
                <c:pt idx="7">
                  <c:v>0.14159001723660083</c:v>
                </c:pt>
              </c:numCache>
            </c:numRef>
          </c:xVal>
          <c:yVal>
            <c:numRef>
              <c:f>plot_1.0vs1.5!$I$4:$I$11</c:f>
              <c:numCache>
                <c:formatCode>General</c:formatCode>
                <c:ptCount val="8"/>
                <c:pt idx="0">
                  <c:v>5.7465011172910314E-2</c:v>
                </c:pt>
                <c:pt idx="1">
                  <c:v>0.14244029483536985</c:v>
                </c:pt>
                <c:pt idx="2">
                  <c:v>0.23351597520383979</c:v>
                </c:pt>
                <c:pt idx="3">
                  <c:v>0.3207467172698561</c:v>
                </c:pt>
                <c:pt idx="4">
                  <c:v>0.40787095296042436</c:v>
                </c:pt>
                <c:pt idx="5">
                  <c:v>0.48269408323271185</c:v>
                </c:pt>
                <c:pt idx="6">
                  <c:v>0.57188010254205479</c:v>
                </c:pt>
                <c:pt idx="7">
                  <c:v>0.65821198107625489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B-9D41-9DC1-158FE15D4DBC}"/>
            </c:ext>
          </c:extLst>
        </c:ser>
        <c:ser>
          <c:idx val="1"/>
          <c:order val="1"/>
          <c:tx>
            <c:v>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plot_1.0vs1.5!$K$4:$K$11</c:f>
              <c:numCache>
                <c:formatCode>General</c:formatCode>
                <c:ptCount val="8"/>
                <c:pt idx="0">
                  <c:v>4.4093355190618855E-2</c:v>
                </c:pt>
                <c:pt idx="1">
                  <c:v>4.8570635026278182E-2</c:v>
                </c:pt>
                <c:pt idx="2">
                  <c:v>5.3880483243344553E-2</c:v>
                </c:pt>
                <c:pt idx="3">
                  <c:v>6.1359456531798112E-2</c:v>
                </c:pt>
                <c:pt idx="4">
                  <c:v>7.1490253803687898E-2</c:v>
                </c:pt>
                <c:pt idx="5">
                  <c:v>8.6758828395823953E-2</c:v>
                </c:pt>
                <c:pt idx="6">
                  <c:v>0.10601347632846721</c:v>
                </c:pt>
                <c:pt idx="7">
                  <c:v>0.12459358170417333</c:v>
                </c:pt>
              </c:numCache>
            </c:numRef>
          </c:xVal>
          <c:yVal>
            <c:numRef>
              <c:f>plot_1.0vs1.5!$L$4:$L$11</c:f>
              <c:numCache>
                <c:formatCode>General</c:formatCode>
                <c:ptCount val="8"/>
                <c:pt idx="0">
                  <c:v>1.2170365527104337E-2</c:v>
                </c:pt>
                <c:pt idx="1">
                  <c:v>0.12497372437312587</c:v>
                </c:pt>
                <c:pt idx="2">
                  <c:v>0.21783800741507711</c:v>
                </c:pt>
                <c:pt idx="3">
                  <c:v>0.33332488336238963</c:v>
                </c:pt>
                <c:pt idx="4">
                  <c:v>0.43232902736083184</c:v>
                </c:pt>
                <c:pt idx="5">
                  <c:v>0.5418404190043542</c:v>
                </c:pt>
                <c:pt idx="6">
                  <c:v>0.65877048360406909</c:v>
                </c:pt>
                <c:pt idx="7">
                  <c:v>0.73983486267549525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B-9D41-9DC1-158FE15D4DBC}"/>
            </c:ext>
          </c:extLst>
        </c:ser>
        <c:ser>
          <c:idx val="2"/>
          <c:order val="2"/>
          <c:tx>
            <c:v>1.5倍機(hole_original)</c:v>
          </c:tx>
          <c:spPr>
            <a:ln>
              <a:prstDash val="solid"/>
            </a:ln>
          </c:spPr>
          <c:marker>
            <c:symbol val="triangle"/>
            <c:size val="7"/>
            <c:spPr>
              <a:ln>
                <a:prstDash val="solid"/>
              </a:ln>
            </c:spPr>
          </c:marker>
          <c:xVal>
            <c:numRef>
              <c:f>plot_1.0vs1.5vs1.5ori!$Q$4:$Q$11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5.2782928182191317E-2</c:v>
                </c:pt>
                <c:pt idx="3">
                  <c:v>6.026646336460216E-2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plot_1.0vs1.5vs1.5ori!$R$4:$R$11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0.22356373103165939</c:v>
                </c:pt>
                <c:pt idx="3">
                  <c:v>0.3368930892841539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3B-9D41-9DC1-158FE15D4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93919"/>
        <c:axId val="819695599"/>
      </c:scatterChart>
      <c:valAx>
        <c:axId val="8196939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CD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5599"/>
        <c:crosses val="autoZero"/>
        <c:crossBetween val="midCat"/>
      </c:valAx>
      <c:valAx>
        <c:axId val="8196955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CL</a:t>
                </a:r>
                <a:endParaRPr lang="ja-JP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19693919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6751534261957679"/>
          <c:y val="5.2584248953146097E-2"/>
          <c:w val="0.39488520990952358"/>
          <c:h val="0.2540357743067319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/>
        <a:lstStyle/>
        <a:p>
          <a:pPr>
            <a:defRPr sz="1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従来機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plot_1.0vs1.5!$A$4:$A$11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plot_1.0vs1.5!$F$4:$F$11</c:f>
              <c:numCache>
                <c:formatCode>General</c:formatCode>
                <c:ptCount val="8"/>
                <c:pt idx="0">
                  <c:v>0.97019767696260872</c:v>
                </c:pt>
                <c:pt idx="1">
                  <c:v>2.2903191757514541</c:v>
                </c:pt>
                <c:pt idx="2">
                  <c:v>3.3360122129022485</c:v>
                </c:pt>
                <c:pt idx="3">
                  <c:v>3.9801980447474756</c:v>
                </c:pt>
                <c:pt idx="4">
                  <c:v>4.4826948820843961</c:v>
                </c:pt>
                <c:pt idx="5">
                  <c:v>4.6957962279148591</c:v>
                </c:pt>
                <c:pt idx="6">
                  <c:v>4.7577921852524021</c:v>
                </c:pt>
                <c:pt idx="7">
                  <c:v>4.648717430243436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B-CB4A-ADA2-561037226246}"/>
            </c:ext>
          </c:extLst>
        </c:ser>
        <c:ser>
          <c:idx val="1"/>
          <c:order val="1"/>
          <c:tx>
            <c:v>1.5倍機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Pt>
            <c:idx val="2"/>
            <c:bubble3D val="0"/>
            <c:spPr>
              <a:ln w="19050" cap="rnd">
                <a:solidFill>
                  <a:schemeClr val="accent2"/>
                </a:solidFill>
                <a:prstDash val="solid"/>
                <a:miter lim="800000"/>
              </a:ln>
            </c:spPr>
            <c:extLst>
              <c:ext xmlns:c16="http://schemas.microsoft.com/office/drawing/2014/chart" uri="{C3380CC4-5D6E-409C-BE32-E72D297353CC}">
                <c16:uniqueId val="{00000002-6BDB-CB4A-ADA2-561037226246}"/>
              </c:ext>
            </c:extLst>
          </c:dPt>
          <c:xVal>
            <c:numRef>
              <c:f>plot_1.0vs1.5!$A$4:$A$11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plot_1.0vs1.5!$G$4:$G$11</c:f>
              <c:numCache>
                <c:formatCode>General</c:formatCode>
                <c:ptCount val="8"/>
                <c:pt idx="0">
                  <c:v>0.27601359602803965</c:v>
                </c:pt>
                <c:pt idx="1">
                  <c:v>2.5730304803614632</c:v>
                </c:pt>
                <c:pt idx="2">
                  <c:v>4.042985405888782</c:v>
                </c:pt>
                <c:pt idx="3">
                  <c:v>5.4323310896610009</c:v>
                </c:pt>
                <c:pt idx="4">
                  <c:v>6.047384144809536</c:v>
                </c:pt>
                <c:pt idx="5">
                  <c:v>6.2453634866101426</c:v>
                </c:pt>
                <c:pt idx="6">
                  <c:v>6.2140258617967152</c:v>
                </c:pt>
                <c:pt idx="7">
                  <c:v>5.9379853484917842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DB-CB4A-ADA2-561037226246}"/>
            </c:ext>
          </c:extLst>
        </c:ser>
        <c:ser>
          <c:idx val="2"/>
          <c:order val="2"/>
          <c:tx>
            <c:v>1.5倍機(hole_original)</c:v>
          </c:tx>
          <c:spPr>
            <a:ln>
              <a:prstDash val="solid"/>
            </a:ln>
          </c:spPr>
          <c:marker>
            <c:symbol val="triangle"/>
            <c:size val="7"/>
            <c:spPr>
              <a:ln>
                <a:prstDash val="solid"/>
              </a:ln>
            </c:spPr>
          </c:marker>
          <c:xVal>
            <c:numRef>
              <c:f>plot_1.0vs1.5vs1.5ori!$A$4:$A$11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plot_1.0vs1.5vs1.5ori!$J$4:$J$11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4.2355310463258578</c:v>
                </c:pt>
                <c:pt idx="3">
                  <c:v>5.5900590556642804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DB-CB4A-ADA2-561037226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373711"/>
        <c:axId val="1498255007"/>
      </c:scatterChart>
      <c:valAx>
        <c:axId val="1496373711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α[deg]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8255007"/>
        <c:crosses val="autoZero"/>
        <c:crossBetween val="midCat"/>
      </c:valAx>
      <c:valAx>
        <c:axId val="14982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L/D</a:t>
                </a:r>
                <a:endParaRPr lang="ja-JP" sz="12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63737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44969402287665"/>
          <c:y val="0.53777431814441667"/>
          <c:w val="0.35873130608532339"/>
          <c:h val="0.2531906860950262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12</xdr:row>
      <xdr:rowOff>28222</xdr:rowOff>
    </xdr:from>
    <xdr:to>
      <xdr:col>9</xdr:col>
      <xdr:colOff>436033</xdr:colOff>
      <xdr:row>24</xdr:row>
      <xdr:rowOff>252999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470309</xdr:colOff>
      <xdr:row>12</xdr:row>
      <xdr:rowOff>18346</xdr:rowOff>
    </xdr:from>
    <xdr:to>
      <xdr:col>13</xdr:col>
      <xdr:colOff>596900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11</xdr:row>
      <xdr:rowOff>206022</xdr:rowOff>
    </xdr:from>
    <xdr:to>
      <xdr:col>5</xdr:col>
      <xdr:colOff>182033</xdr:colOff>
      <xdr:row>24</xdr:row>
      <xdr:rowOff>176799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470309</xdr:colOff>
      <xdr:row>11</xdr:row>
      <xdr:rowOff>196146</xdr:rowOff>
    </xdr:from>
    <xdr:to>
      <xdr:col>10</xdr:col>
      <xdr:colOff>596900</xdr:colOff>
      <xdr:row>24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workbookViewId="0">
      <selection activeCell="C20" sqref="C20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0</v>
      </c>
    </row>
    <row r="2" spans="1:18">
      <c r="A2" s="1" t="s">
        <v>16</v>
      </c>
      <c r="B2" s="1">
        <v>6.4461706399999992</v>
      </c>
      <c r="C2" s="1">
        <v>1.43954742</v>
      </c>
      <c r="D2" s="1">
        <v>1.4434693199999999</v>
      </c>
      <c r="E2" s="1">
        <v>0.71043953399999982</v>
      </c>
      <c r="F2" s="1">
        <v>0.69139099899999978</v>
      </c>
      <c r="G2" s="1">
        <v>0.30566374499999999</v>
      </c>
      <c r="H2" s="1">
        <v>0.30737956</v>
      </c>
      <c r="I2" s="1">
        <v>0.54883125700000013</v>
      </c>
      <c r="J2" s="1">
        <v>0.34212874799999998</v>
      </c>
      <c r="K2" s="1">
        <v>0.346889789</v>
      </c>
      <c r="L2" s="1">
        <v>1.07084669</v>
      </c>
      <c r="M2" s="1">
        <v>1.5259786399999999</v>
      </c>
      <c r="N2" s="1">
        <v>5.6765604999999997E-2</v>
      </c>
      <c r="O2" s="1">
        <v>5.5103455800000013E-2</v>
      </c>
      <c r="P2" s="1">
        <f>SUM(B2:O2)</f>
        <v>15.290605402799999</v>
      </c>
    </row>
    <row r="3" spans="1:18">
      <c r="A3" s="1" t="s">
        <v>17</v>
      </c>
      <c r="B3" s="1">
        <v>5.7757043499999989</v>
      </c>
      <c r="C3" s="1">
        <v>4.2303164899999999</v>
      </c>
      <c r="D3" s="1">
        <v>4.2461857800000011</v>
      </c>
      <c r="E3" s="1">
        <v>0.36052047599999992</v>
      </c>
      <c r="F3" s="1">
        <v>0.41544891399999989</v>
      </c>
      <c r="G3" s="1">
        <v>-9.5900989700000008E-2</v>
      </c>
      <c r="H3" s="1">
        <v>-9.5837076099999988E-2</v>
      </c>
      <c r="I3" s="1">
        <v>-8.924501830000002E-2</v>
      </c>
      <c r="J3" s="1">
        <v>-7.4057814899999977E-2</v>
      </c>
      <c r="K3" s="1">
        <v>-8.9328308899999986E-2</v>
      </c>
      <c r="L3" s="1">
        <v>0.32128822299999998</v>
      </c>
      <c r="M3" s="1">
        <v>-7.0198184496000043E-2</v>
      </c>
      <c r="N3" s="1">
        <v>3.787813959999938E-7</v>
      </c>
      <c r="O3" s="1">
        <v>1.2621763080000009E-5</v>
      </c>
      <c r="P3" s="1">
        <f>SUM(B3:O3)</f>
        <v>14.834909841148473</v>
      </c>
    </row>
    <row r="4" spans="1:18">
      <c r="A4" s="1" t="s">
        <v>18</v>
      </c>
      <c r="B4" s="1">
        <v>1.5794214200000001</v>
      </c>
      <c r="C4" s="1">
        <v>-0.28231467100000002</v>
      </c>
      <c r="D4" s="1">
        <v>-0.30187161499999998</v>
      </c>
      <c r="E4" s="1">
        <v>-8.9058312700000031E-2</v>
      </c>
      <c r="F4" s="1">
        <v>-9.0518236400000021E-2</v>
      </c>
      <c r="G4" s="1">
        <v>-2.8751670900000002E-2</v>
      </c>
      <c r="H4" s="1">
        <v>-2.9024012799999999E-2</v>
      </c>
      <c r="I4" s="1">
        <v>-8.2824954300000045E-2</v>
      </c>
      <c r="J4" s="1">
        <v>7.1673910600000043E-2</v>
      </c>
      <c r="K4" s="1">
        <v>7.1946920000000011E-2</v>
      </c>
      <c r="L4" s="1">
        <v>1.39003753E-5</v>
      </c>
      <c r="M4" s="1">
        <v>5.1213806399999999E-2</v>
      </c>
      <c r="N4" s="1">
        <v>-1.9364865900000001E-4</v>
      </c>
      <c r="O4" s="1">
        <v>-1.8860968899999999E-4</v>
      </c>
      <c r="P4" s="1">
        <f>SUM(B4:O4)</f>
        <v>0.86952422592730017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6.0136276000000004</v>
      </c>
      <c r="C8" s="1">
        <v>2.1307694000000001</v>
      </c>
      <c r="D8" s="1">
        <v>2.1300560000000002</v>
      </c>
      <c r="E8" s="1">
        <v>0.57760958000000007</v>
      </c>
      <c r="F8" s="1">
        <v>0.54491281999999996</v>
      </c>
      <c r="G8" s="1">
        <v>0.30779721999999998</v>
      </c>
      <c r="H8" s="1">
        <v>0.31569542</v>
      </c>
      <c r="I8" s="1">
        <v>0.52497985999999996</v>
      </c>
      <c r="J8" s="1">
        <v>0.34680388000000001</v>
      </c>
      <c r="K8" s="1">
        <v>0.35653526000000002</v>
      </c>
      <c r="L8" s="1">
        <v>0.90675701999999991</v>
      </c>
      <c r="M8" s="1">
        <v>1.5332074</v>
      </c>
      <c r="N8" s="1">
        <v>5.7825412E-2</v>
      </c>
      <c r="O8" s="1">
        <v>5.5302571999999987E-2</v>
      </c>
      <c r="P8" s="1">
        <f>SUM(B8:O8)</f>
        <v>15.801879444000003</v>
      </c>
    </row>
    <row r="9" spans="1:18">
      <c r="A9" s="1" t="s">
        <v>17</v>
      </c>
      <c r="B9" s="1">
        <v>3.642614</v>
      </c>
      <c r="C9" s="1">
        <v>-6.6646780000000003E-2</v>
      </c>
      <c r="D9" s="1">
        <v>0.24389136</v>
      </c>
      <c r="E9" s="1">
        <v>0.45481468000000003</v>
      </c>
      <c r="F9" s="1">
        <v>0.43289622000000011</v>
      </c>
      <c r="G9" s="1">
        <v>-9.3135530000000008E-2</v>
      </c>
      <c r="H9" s="1">
        <v>-9.3406905999999998E-2</v>
      </c>
      <c r="I9" s="1">
        <v>-8.0481713999999996E-2</v>
      </c>
      <c r="J9" s="1">
        <v>-0.12878729999999999</v>
      </c>
      <c r="K9" s="1">
        <v>-0.11294626000000001</v>
      </c>
      <c r="L9" s="1">
        <v>0.25086086000000007</v>
      </c>
      <c r="M9" s="1">
        <v>-9.0176243999999989E-2</v>
      </c>
      <c r="N9" s="1">
        <v>1.0798126000000001E-3</v>
      </c>
      <c r="O9" s="1">
        <v>9.5737074000000011E-4</v>
      </c>
      <c r="P9" s="1">
        <f>SUM(B9:O9)</f>
        <v>4.3615335693399997</v>
      </c>
    </row>
    <row r="10" spans="1:18">
      <c r="A10" s="1" t="s">
        <v>18</v>
      </c>
      <c r="B10" s="1">
        <v>0.88866179999999984</v>
      </c>
      <c r="C10" s="1">
        <v>-8.1243941999999986E-2</v>
      </c>
      <c r="D10" s="1">
        <v>-0.13690659999999999</v>
      </c>
      <c r="E10" s="1">
        <v>-7.1438780000000007E-2</v>
      </c>
      <c r="F10" s="1">
        <v>-7.4068774000000004E-2</v>
      </c>
      <c r="G10" s="1">
        <v>-2.8476775999999999E-2</v>
      </c>
      <c r="H10" s="1">
        <v>-2.9529693999999999E-2</v>
      </c>
      <c r="I10" s="1">
        <v>-8.0767505999999989E-2</v>
      </c>
      <c r="J10" s="1">
        <v>6.3303633999999984E-2</v>
      </c>
      <c r="K10" s="1">
        <v>6.1538160000000008E-2</v>
      </c>
      <c r="L10" s="1">
        <v>1.1044526E-5</v>
      </c>
      <c r="M10" s="1">
        <v>6.0303031999999999E-2</v>
      </c>
      <c r="N10" s="1">
        <v>-2.0040336000000001E-4</v>
      </c>
      <c r="O10" s="1">
        <v>-1.8795823999999999E-4</v>
      </c>
      <c r="P10" s="1">
        <f>SUM(B10:O10)</f>
        <v>0.57099723692599991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P14" s="11">
        <f>SUM(B14:O14)</f>
        <v>0</v>
      </c>
    </row>
    <row r="15" spans="1:18" s="11" customFormat="1">
      <c r="A15" s="11" t="s">
        <v>17</v>
      </c>
      <c r="P15" s="11">
        <f>SUM(B15:O15)</f>
        <v>0</v>
      </c>
    </row>
    <row r="16" spans="1:18" s="11" customFormat="1">
      <c r="A16" s="11" t="s">
        <v>18</v>
      </c>
      <c r="P16" s="11">
        <f>SUM(B16:O16)</f>
        <v>0</v>
      </c>
    </row>
    <row r="17" spans="1:10" s="11" customFormat="1">
      <c r="A17" s="11" t="s">
        <v>19</v>
      </c>
    </row>
    <row r="18" spans="1:10" s="11" customFormat="1"/>
    <row r="19" spans="1:10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 s="11" customFormat="1">
      <c r="A20" s="11" t="s">
        <v>16</v>
      </c>
      <c r="B20" s="11" t="s">
        <v>0</v>
      </c>
      <c r="C20" s="11">
        <f>COS(RADIANS($R$1))*(B2)+SIN(RADIANS($R$1))*(B3)</f>
        <v>6.4461706399999992</v>
      </c>
      <c r="D20" s="11">
        <f>COS(RADIANS($R$1))*(C2)+SIN(RADIANS($R$1))*(C3)</f>
        <v>1.43954742</v>
      </c>
      <c r="E20" s="11">
        <f>COS(RADIANS($R$1))*(D2)+SIN(RADIANS($R$1))*(D3)</f>
        <v>1.4434693199999999</v>
      </c>
      <c r="F20" s="11">
        <f>COS(RADIANS($R$1))*(E2+F2+N2+O2)+SIN(RADIANS($R$1))*(E3+F3+N3+O3)</f>
        <v>1.5136995937999997</v>
      </c>
      <c r="G20" s="11">
        <f>COS(RADIANS($R$1))*(I2+G2+H2)+SIN(RADIANS($R$1))*(I3+G3+H3)</f>
        <v>1.1618745620000002</v>
      </c>
      <c r="H20" s="11">
        <f>COS(RADIANS($R$1))*(J2+K2)+SIN(RADIANS($R$1))*(J3+K3)</f>
        <v>0.68901853699999993</v>
      </c>
      <c r="I20" s="11">
        <f>COS(RADIANS($R$1))*(L2+M2)+SIN(RADIANS($R$1))*(L3+M3)</f>
        <v>2.5968253299999997</v>
      </c>
      <c r="J20" s="11">
        <f t="shared" ref="J20:J25" si="0">+SUM(C20:I20)</f>
        <v>15.290605402799999</v>
      </c>
    </row>
    <row r="21" spans="1:10" s="11" customFormat="1">
      <c r="B21" s="11" t="s">
        <v>20</v>
      </c>
      <c r="C21" s="11">
        <f>COS(RADIANS($R$1))*(B8)+SIN(RADIANS($R$1))*(B9)</f>
        <v>6.0136276000000004</v>
      </c>
      <c r="D21" s="11">
        <f>COS(RADIANS($R$1))*(C8)+SIN(RADIANS($R$1))*(C9)</f>
        <v>2.1307694000000001</v>
      </c>
      <c r="E21" s="11">
        <f>COS(RADIANS($R$1))*(D8)+SIN(RADIANS($R$1))*(D9)</f>
        <v>2.1300560000000002</v>
      </c>
      <c r="F21" s="11">
        <f>COS(RADIANS($R$1))*(E8+F8+N8+O8)+SIN(RADIANS($R$1))*(E9+F9+N9+O9)</f>
        <v>1.2356503839999999</v>
      </c>
      <c r="G21" s="11">
        <f>COS(RADIANS($R$1))*(I8+G8+H8)+SIN(RADIANS($R$1))*(I9+G9+H9)</f>
        <v>1.1484725</v>
      </c>
      <c r="H21" s="11">
        <f>COS(RADIANS($R$1))*(J8+K8)+SIN(RADIANS($R$1))*(J9+K9)</f>
        <v>0.70333913999999997</v>
      </c>
      <c r="I21" s="11">
        <f>COS(RADIANS($R$1))*(L8+M8)+SIN(RADIANS($R$1))*(L9+M9)</f>
        <v>2.4399644199999999</v>
      </c>
      <c r="J21" s="11">
        <f t="shared" si="0"/>
        <v>15.801879444000001</v>
      </c>
    </row>
    <row r="22" spans="1:10" s="11" customFormat="1">
      <c r="B22" s="11" t="s">
        <v>21</v>
      </c>
      <c r="C22" s="11">
        <f>COS(RADIANS($R$1))*(B14)+SIN(RADIANS($R$1))*(B15)</f>
        <v>0</v>
      </c>
      <c r="D22" s="11">
        <f>COS(RADIANS($R$1))*(C14)+SIN(RADIANS($R$1))*(C15)</f>
        <v>0</v>
      </c>
      <c r="E22" s="11">
        <f>COS(RADIANS($R$1))*(D14)+SIN(RADIANS($R$1))*(D15)</f>
        <v>0</v>
      </c>
      <c r="F22" s="11">
        <f>COS(RADIANS($R$1))*(E14+F14+N14+O14)+SIN(RADIANS($R$1))*(E15+F15+N15+O15)</f>
        <v>0</v>
      </c>
      <c r="G22" s="11">
        <f>COS(RADIANS($R$1))*(I14+G14+H14)+SIN(RADIANS($R$1))*(I15+G15+H15)</f>
        <v>0</v>
      </c>
      <c r="H22" s="11">
        <f>COS(RADIANS($R$1))*(J14+K14)+SIN(RADIANS($R$1))*(J15+K15)</f>
        <v>0</v>
      </c>
      <c r="I22" s="11">
        <f>COS(RADIANS($R$1))*(L14+M14)+SIN(RADIANS($R$1))*(L15+M15)</f>
        <v>0</v>
      </c>
      <c r="J22" s="11">
        <f t="shared" si="0"/>
        <v>0</v>
      </c>
    </row>
    <row r="23" spans="1:10" s="11" customFormat="1">
      <c r="A23" s="11" t="s">
        <v>17</v>
      </c>
      <c r="B23" s="11" t="s">
        <v>0</v>
      </c>
      <c r="C23" s="11">
        <f>-SIN(RADIANS($R$1))*(B2)+COS(RADIANS($R$1))*(B3)</f>
        <v>5.7757043499999989</v>
      </c>
      <c r="D23" s="11">
        <f>-SIN(RADIANS($R$1))*(C2)+COS(RADIANS($R$1))*(C3)</f>
        <v>4.2303164899999999</v>
      </c>
      <c r="E23" s="11">
        <f>-SIN(RADIANS($R$1))*(D2)+COS(RADIANS($R$1))*(D3)</f>
        <v>4.2461857800000011</v>
      </c>
      <c r="F23" s="11">
        <f>-SIN(RADIANS($R$1))*(E2+F2+N2+O2)+COS(RADIANS($R$1))*(E3+F3+N3+O3)</f>
        <v>0.77598239054447582</v>
      </c>
      <c r="G23" s="11">
        <f>-SIN(RADIANS($R$1))*(I2+G2+H2)+COS(RADIANS($R$1))*(I3+G3+H3)</f>
        <v>-0.2809830841</v>
      </c>
      <c r="H23" s="11">
        <f>-SIN(RADIANS($R$1))*(J2+K2)+COS(RADIANS($R$1))*(J3+K3)</f>
        <v>-0.16338612379999995</v>
      </c>
      <c r="I23" s="11">
        <f>-SIN(RADIANS($R$1))*(L2+M2)+COS(RADIANS($R$1))*(L3+M3)</f>
        <v>0.25109003850399991</v>
      </c>
      <c r="J23" s="11">
        <f t="shared" si="0"/>
        <v>14.834909841148473</v>
      </c>
    </row>
    <row r="24" spans="1:10" s="11" customFormat="1">
      <c r="B24" s="11" t="s">
        <v>20</v>
      </c>
      <c r="C24" s="11">
        <f>-SIN(RADIANS($R$1))*(B8)+COS(RADIANS($R$1))*(B9)</f>
        <v>3.642614</v>
      </c>
      <c r="D24" s="11">
        <f>-SIN(RADIANS($R$1))*(C8)+COS(RADIANS($R$1))*(C9)</f>
        <v>-6.6646780000000003E-2</v>
      </c>
      <c r="E24" s="11">
        <f>-SIN(RADIANS($R$1))*(D8)+COS(RADIANS($R$1))*(D9)</f>
        <v>0.24389136</v>
      </c>
      <c r="F24" s="11">
        <f>-SIN(RADIANS($R$1))*(E8+F8+N8+O8)+COS(RADIANS($R$1))*(E9+F9+N9+O9)</f>
        <v>0.88974808334000011</v>
      </c>
      <c r="G24" s="11">
        <f>-SIN(RADIANS($R$1))*(I8+G8+H8)+COS(RADIANS($R$1))*(I9+G9+H9)</f>
        <v>-0.26702415000000002</v>
      </c>
      <c r="H24" s="11">
        <f>-SIN(RADIANS($R$1))*(J8+K8)+COS(RADIANS($R$1))*(J9+K9)</f>
        <v>-0.24173356000000001</v>
      </c>
      <c r="I24" s="11">
        <f>-SIN(RADIANS($R$1))*(L8+M8)+COS(RADIANS($R$1))*(L9+M9)</f>
        <v>0.16068461600000009</v>
      </c>
      <c r="J24" s="11">
        <f t="shared" si="0"/>
        <v>4.3615335693399997</v>
      </c>
    </row>
    <row r="25" spans="1:10" s="11" customFormat="1">
      <c r="B25" s="11" t="s">
        <v>21</v>
      </c>
      <c r="C25" s="11">
        <f>-SIN(RADIANS($R$1))*(B14)+COS(RADIANS($R$1))*(B15)</f>
        <v>0</v>
      </c>
      <c r="D25" s="11">
        <f>-SIN(RADIANS($R$1))*(C14)+COS(RADIANS($R$1))*(C15)</f>
        <v>0</v>
      </c>
      <c r="E25" s="11">
        <f>-SIN(RADIANS($R$1))*(D14)+COS(RADIANS($R$1))*(D15)</f>
        <v>0</v>
      </c>
      <c r="F25" s="11">
        <f>-SIN(RADIANS($R$1))*(E14+F14+N14+O14)+COS(RADIANS($R$1))*(E15+F15+N15+O15)</f>
        <v>0</v>
      </c>
      <c r="G25" s="11">
        <f>-SIN(RADIANS($R$1))*(I14+G14+H14)+COS(RADIANS($R$1))*(I15+G15+H15)</f>
        <v>0</v>
      </c>
      <c r="H25" s="11">
        <f>-SIN(RADIANS($R$1))*(J14+K14)+COS(RADIANS($R$1))*(J15+K15)</f>
        <v>0</v>
      </c>
      <c r="I25" s="11">
        <f>-SIN(RADIANS($R$1))*(L14+M14)+COS(RADIANS($R$1))*(L15+M15)</f>
        <v>0</v>
      </c>
      <c r="J25" s="11">
        <f t="shared" si="0"/>
        <v>0</v>
      </c>
    </row>
    <row r="26" spans="1:10" s="11" customFormat="1"/>
    <row r="27" spans="1:10" s="11" customFormat="1"/>
    <row r="28" spans="1:10" s="11" customFormat="1"/>
    <row r="29" spans="1:10" s="11" customFormat="1"/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7"/>
  <sheetViews>
    <sheetView tabSelected="1" workbookViewId="0">
      <selection activeCell="L15" sqref="L15"/>
    </sheetView>
  </sheetViews>
  <sheetFormatPr baseColWidth="10" defaultRowHeight="20"/>
  <cols>
    <col min="1" max="2" width="10.7109375" style="11" customWidth="1"/>
    <col min="3" max="16384" width="10.7109375" style="11"/>
  </cols>
  <sheetData>
    <row r="1" spans="1:19">
      <c r="B1" s="15">
        <v>1</v>
      </c>
      <c r="C1" s="16"/>
      <c r="D1" s="15">
        <v>1.5</v>
      </c>
      <c r="E1" s="16"/>
      <c r="F1" s="17" t="s">
        <v>42</v>
      </c>
      <c r="G1" s="16"/>
      <c r="H1" s="11">
        <v>1</v>
      </c>
      <c r="I1" s="11">
        <v>1.5</v>
      </c>
      <c r="J1" s="11" t="s">
        <v>42</v>
      </c>
      <c r="K1" s="15">
        <v>1</v>
      </c>
      <c r="L1" s="16"/>
      <c r="M1" s="10"/>
      <c r="N1" s="15">
        <v>1.5</v>
      </c>
      <c r="O1" s="16"/>
      <c r="P1" s="10"/>
      <c r="Q1" s="17" t="s">
        <v>42</v>
      </c>
      <c r="R1" s="16"/>
      <c r="S1" s="10"/>
    </row>
    <row r="2" spans="1:19">
      <c r="B2" s="11" t="s">
        <v>27</v>
      </c>
      <c r="C2" s="11" t="s">
        <v>28</v>
      </c>
      <c r="D2" s="11" t="s">
        <v>27</v>
      </c>
      <c r="E2" s="11" t="s">
        <v>28</v>
      </c>
      <c r="F2" s="11" t="s">
        <v>27</v>
      </c>
      <c r="G2" s="11" t="s">
        <v>28</v>
      </c>
    </row>
    <row r="3" spans="1:19">
      <c r="A3" s="11" t="s">
        <v>29</v>
      </c>
      <c r="B3" s="11" t="s">
        <v>30</v>
      </c>
      <c r="C3" s="11" t="s">
        <v>31</v>
      </c>
      <c r="D3" s="11" t="s">
        <v>30</v>
      </c>
      <c r="E3" s="11" t="s">
        <v>31</v>
      </c>
      <c r="F3" s="11" t="s">
        <v>30</v>
      </c>
      <c r="G3" s="11" t="s">
        <v>31</v>
      </c>
      <c r="H3" s="11" t="s">
        <v>32</v>
      </c>
      <c r="I3" s="11" t="s">
        <v>32</v>
      </c>
      <c r="J3" s="11" t="s">
        <v>32</v>
      </c>
      <c r="K3" s="11" t="s">
        <v>33</v>
      </c>
      <c r="L3" s="11" t="s">
        <v>34</v>
      </c>
      <c r="M3" s="11" t="s">
        <v>35</v>
      </c>
      <c r="N3" s="11" t="s">
        <v>33</v>
      </c>
      <c r="O3" s="11" t="s">
        <v>34</v>
      </c>
      <c r="P3" s="11" t="s">
        <v>35</v>
      </c>
      <c r="Q3" s="11" t="s">
        <v>33</v>
      </c>
      <c r="R3" s="11" t="s">
        <v>34</v>
      </c>
      <c r="S3" s="11" t="s">
        <v>35</v>
      </c>
    </row>
    <row r="4" spans="1:19">
      <c r="A4" s="11">
        <v>0</v>
      </c>
      <c r="B4" s="11">
        <f>'alpha=0'!$J$20</f>
        <v>15.290605402799999</v>
      </c>
      <c r="C4" s="11">
        <f>'alpha=0'!$J$23</f>
        <v>14.834909841148473</v>
      </c>
      <c r="D4" s="11">
        <f>'alpha=0'!$J$21</f>
        <v>15.801879444000001</v>
      </c>
      <c r="E4" s="11">
        <f>'alpha=0'!$J$24</f>
        <v>4.3615335693399997</v>
      </c>
      <c r="F4" s="11">
        <f>'alpha=0'!$J$22</f>
        <v>0</v>
      </c>
      <c r="G4" s="11">
        <f>'alpha=0'!$J$25</f>
        <v>0</v>
      </c>
      <c r="H4" s="11">
        <f t="shared" ref="H4:H11" si="0">C4/B4</f>
        <v>0.97019767696260872</v>
      </c>
      <c r="I4" s="11">
        <f t="shared" ref="I4:I11" si="1">E4/D4</f>
        <v>0.27601359602803965</v>
      </c>
      <c r="J4" s="11" t="e">
        <f t="shared" ref="J4:J11" si="2">G4/F4</f>
        <v>#DIV/0!</v>
      </c>
      <c r="K4" s="11">
        <f t="shared" ref="K4:K11" si="3">2*B4/(1.225*28*28*M4)</f>
        <v>5.9230208994950011E-2</v>
      </c>
      <c r="L4" s="11">
        <f t="shared" ref="L4:L11" si="4">2*C4/(1.225*28*28*M4)</f>
        <v>5.7465011172910314E-2</v>
      </c>
      <c r="M4" s="11">
        <f t="shared" ref="M4:M11" si="5">0.5376</f>
        <v>0.53759999999999997</v>
      </c>
      <c r="N4" s="11">
        <f t="shared" ref="N4:N11" si="6">2*D4/(1.225*28*28*P4)</f>
        <v>4.4093355190618855E-2</v>
      </c>
      <c r="O4" s="11">
        <f t="shared" ref="O4:O11" si="7">2*E4/(1.225*28*28*P4)</f>
        <v>1.2170365527104337E-2</v>
      </c>
      <c r="P4" s="11">
        <f t="shared" ref="P4:P11" si="8">0.7463</f>
        <v>0.74629999999999996</v>
      </c>
      <c r="Q4" s="11">
        <f t="shared" ref="Q4:Q11" si="9">2*F4/(1.225*28*28*S4)</f>
        <v>0</v>
      </c>
      <c r="R4" s="11">
        <f t="shared" ref="R4:R11" si="10">2*G4/(1.225*28*28*S4)</f>
        <v>0</v>
      </c>
      <c r="S4" s="11">
        <f t="shared" ref="S4:S11" si="11">0.7463</f>
        <v>0.74629999999999996</v>
      </c>
    </row>
    <row r="5" spans="1:19">
      <c r="A5" s="11">
        <v>2</v>
      </c>
      <c r="B5" s="11">
        <f>'alpha=2'!$J$20</f>
        <v>16.055294288890284</v>
      </c>
      <c r="C5" s="11">
        <f>'alpha=2'!$J$23</f>
        <v>36.771748382178224</v>
      </c>
      <c r="D5" s="11">
        <f>'alpha=2'!$J$21</f>
        <v>17.406416814637499</v>
      </c>
      <c r="E5" s="11">
        <f>'alpha=2'!$J$24</f>
        <v>44.787241017938577</v>
      </c>
      <c r="F5" s="11">
        <f>'alpha=2'!$J$22</f>
        <v>0</v>
      </c>
      <c r="G5" s="11">
        <f>'alpha=2'!$J$25</f>
        <v>0</v>
      </c>
      <c r="H5" s="11">
        <f t="shared" si="0"/>
        <v>2.2903191757514541</v>
      </c>
      <c r="I5" s="11">
        <f t="shared" si="1"/>
        <v>2.5730304803614632</v>
      </c>
      <c r="J5" s="11" t="e">
        <f t="shared" si="2"/>
        <v>#DIV/0!</v>
      </c>
      <c r="K5" s="11">
        <f t="shared" si="3"/>
        <v>6.2192333864835747E-2</v>
      </c>
      <c r="L5" s="11">
        <f t="shared" si="4"/>
        <v>0.14244029483536985</v>
      </c>
      <c r="M5" s="11">
        <f t="shared" si="5"/>
        <v>0.53759999999999997</v>
      </c>
      <c r="N5" s="11">
        <f t="shared" si="6"/>
        <v>4.8570635026278182E-2</v>
      </c>
      <c r="O5" s="11">
        <f t="shared" si="7"/>
        <v>0.12497372437312587</v>
      </c>
      <c r="P5" s="11">
        <f t="shared" si="8"/>
        <v>0.74629999999999996</v>
      </c>
      <c r="Q5" s="11">
        <f t="shared" si="9"/>
        <v>0</v>
      </c>
      <c r="R5" s="11">
        <f t="shared" si="10"/>
        <v>0</v>
      </c>
      <c r="S5" s="11">
        <f t="shared" si="11"/>
        <v>0.74629999999999996</v>
      </c>
    </row>
    <row r="6" spans="1:19">
      <c r="A6" s="11">
        <v>4</v>
      </c>
      <c r="B6" s="11">
        <f>'alpha=4'!$J$20</f>
        <v>18.070508787079429</v>
      </c>
      <c r="C6" s="11">
        <f>'alpha=4'!$J$23</f>
        <v>60.283438007054372</v>
      </c>
      <c r="D6" s="11">
        <f>'alpha=4'!$J$21</f>
        <v>19.309324430292762</v>
      </c>
      <c r="E6" s="11">
        <f>'alpha=4'!$J$24</f>
        <v>78.06731686924536</v>
      </c>
      <c r="F6" s="11">
        <f>'alpha=4'!$J$22</f>
        <v>18.915990044997777</v>
      </c>
      <c r="G6" s="11">
        <f>'alpha=4'!$J$25</f>
        <v>80.119263107578945</v>
      </c>
      <c r="H6" s="11">
        <f t="shared" si="0"/>
        <v>3.3360122129022485</v>
      </c>
      <c r="I6" s="11">
        <f t="shared" si="1"/>
        <v>4.042985405888782</v>
      </c>
      <c r="J6" s="11">
        <f t="shared" si="2"/>
        <v>4.2355310463258578</v>
      </c>
      <c r="K6" s="11">
        <f t="shared" si="3"/>
        <v>6.9998537265751393E-2</v>
      </c>
      <c r="L6" s="11">
        <f t="shared" si="4"/>
        <v>0.23351597520383979</v>
      </c>
      <c r="M6" s="11">
        <f t="shared" si="5"/>
        <v>0.53759999999999997</v>
      </c>
      <c r="N6" s="11">
        <f t="shared" si="6"/>
        <v>5.3880483243344553E-2</v>
      </c>
      <c r="O6" s="11">
        <f t="shared" si="7"/>
        <v>0.21783800741507711</v>
      </c>
      <c r="P6" s="11">
        <f t="shared" si="8"/>
        <v>0.74629999999999996</v>
      </c>
      <c r="Q6" s="11">
        <f t="shared" si="9"/>
        <v>5.2782928182191317E-2</v>
      </c>
      <c r="R6" s="11">
        <f t="shared" si="10"/>
        <v>0.22356373103165939</v>
      </c>
      <c r="S6" s="11">
        <f t="shared" si="11"/>
        <v>0.74629999999999996</v>
      </c>
    </row>
    <row r="7" spans="1:19">
      <c r="A7" s="11">
        <v>6</v>
      </c>
      <c r="B7" s="11">
        <f>'alpha=6'!$J$20</f>
        <v>20.803621994228205</v>
      </c>
      <c r="C7" s="11">
        <f>'alpha=6'!$J$23</f>
        <v>82.802535585092684</v>
      </c>
      <c r="D7" s="11">
        <f>'alpha=6'!$J$21</f>
        <v>21.989588469128783</v>
      </c>
      <c r="E7" s="11">
        <f>'alpha=6'!$J$24</f>
        <v>119.45472508969934</v>
      </c>
      <c r="F7" s="11">
        <f>'alpha=6'!$J$22</f>
        <v>21.597888944643046</v>
      </c>
      <c r="G7" s="11">
        <f>'alpha=6'!$J$25</f>
        <v>120.73347467823331</v>
      </c>
      <c r="H7" s="11">
        <f t="shared" si="0"/>
        <v>3.9801980447474756</v>
      </c>
      <c r="I7" s="11">
        <f t="shared" si="1"/>
        <v>5.4323310896610009</v>
      </c>
      <c r="J7" s="11">
        <f t="shared" si="2"/>
        <v>5.5900590556642804</v>
      </c>
      <c r="K7" s="11">
        <f t="shared" si="3"/>
        <v>8.0585617515473634E-2</v>
      </c>
      <c r="L7" s="11">
        <f t="shared" si="4"/>
        <v>0.3207467172698561</v>
      </c>
      <c r="M7" s="11">
        <f t="shared" si="5"/>
        <v>0.53759999999999997</v>
      </c>
      <c r="N7" s="11">
        <f t="shared" si="6"/>
        <v>6.1359456531798112E-2</v>
      </c>
      <c r="O7" s="11">
        <f t="shared" si="7"/>
        <v>0.33332488336238963</v>
      </c>
      <c r="P7" s="11">
        <f t="shared" si="8"/>
        <v>0.74629999999999996</v>
      </c>
      <c r="Q7" s="11">
        <f t="shared" si="9"/>
        <v>6.026646336460216E-2</v>
      </c>
      <c r="R7" s="11">
        <f t="shared" si="10"/>
        <v>0.3368930892841539</v>
      </c>
      <c r="S7" s="11">
        <f t="shared" si="11"/>
        <v>0.74629999999999996</v>
      </c>
    </row>
    <row r="8" spans="1:19">
      <c r="A8" s="11">
        <v>8</v>
      </c>
      <c r="B8" s="11">
        <f>'alpha=8'!$J$20</f>
        <v>23.489026294253037</v>
      </c>
      <c r="C8" s="11">
        <f>'alpha=8'!$J$23</f>
        <v>105.2941379543939</v>
      </c>
      <c r="D8" s="11">
        <f>'alpha=8'!$J$21</f>
        <v>25.620195313855035</v>
      </c>
      <c r="E8" s="11">
        <f>'alpha=8'!$J$24</f>
        <v>154.93516292793052</v>
      </c>
      <c r="F8" s="11">
        <f>'alpha=8'!$J$22</f>
        <v>0</v>
      </c>
      <c r="G8" s="11">
        <f>'alpha=8'!$J$25</f>
        <v>0</v>
      </c>
      <c r="H8" s="11">
        <f t="shared" si="0"/>
        <v>4.4826948820843961</v>
      </c>
      <c r="I8" s="11">
        <f t="shared" si="1"/>
        <v>6.047384144809536</v>
      </c>
      <c r="J8" s="11" t="e">
        <f t="shared" si="2"/>
        <v>#DIV/0!</v>
      </c>
      <c r="K8" s="11">
        <f t="shared" si="3"/>
        <v>9.0987890920376346E-2</v>
      </c>
      <c r="L8" s="11">
        <f t="shared" si="4"/>
        <v>0.40787095296042436</v>
      </c>
      <c r="M8" s="11">
        <f t="shared" si="5"/>
        <v>0.53759999999999997</v>
      </c>
      <c r="N8" s="11">
        <f t="shared" si="6"/>
        <v>7.1490253803687898E-2</v>
      </c>
      <c r="O8" s="11">
        <f t="shared" si="7"/>
        <v>0.43232902736083184</v>
      </c>
      <c r="P8" s="11">
        <f t="shared" si="8"/>
        <v>0.74629999999999996</v>
      </c>
      <c r="Q8" s="11">
        <f t="shared" si="9"/>
        <v>0</v>
      </c>
      <c r="R8" s="11">
        <f t="shared" si="10"/>
        <v>0</v>
      </c>
      <c r="S8" s="11">
        <f t="shared" si="11"/>
        <v>0.74629999999999996</v>
      </c>
    </row>
    <row r="9" spans="1:19">
      <c r="A9" s="11">
        <v>10</v>
      </c>
      <c r="B9" s="11">
        <f>'alpha=10'!$J$20</f>
        <v>26.53653097574816</v>
      </c>
      <c r="C9" s="11">
        <f>'alpha=10'!$J$23</f>
        <v>124.61014205786402</v>
      </c>
      <c r="D9" s="11">
        <f>'alpha=10'!$J$21</f>
        <v>31.092044165992004</v>
      </c>
      <c r="E9" s="11">
        <f>'alpha=10'!$J$24</f>
        <v>194.18111735835637</v>
      </c>
      <c r="F9" s="11">
        <f>'alpha=10'!$J$22</f>
        <v>0</v>
      </c>
      <c r="G9" s="11">
        <f>'alpha=10'!$J$25</f>
        <v>0</v>
      </c>
      <c r="H9" s="11">
        <f t="shared" si="0"/>
        <v>4.6957962279148591</v>
      </c>
      <c r="I9" s="11">
        <f t="shared" si="1"/>
        <v>6.2453634866101426</v>
      </c>
      <c r="J9" s="11" t="e">
        <f t="shared" si="2"/>
        <v>#DIV/0!</v>
      </c>
      <c r="K9" s="11">
        <f t="shared" si="3"/>
        <v>0.10279280867497297</v>
      </c>
      <c r="L9" s="11">
        <f t="shared" si="4"/>
        <v>0.48269408323271185</v>
      </c>
      <c r="M9" s="11">
        <f t="shared" si="5"/>
        <v>0.53759999999999997</v>
      </c>
      <c r="N9" s="11">
        <f t="shared" si="6"/>
        <v>8.6758828395823953E-2</v>
      </c>
      <c r="O9" s="11">
        <f t="shared" si="7"/>
        <v>0.5418404190043542</v>
      </c>
      <c r="P9" s="11">
        <f t="shared" si="8"/>
        <v>0.74629999999999996</v>
      </c>
      <c r="Q9" s="11">
        <f t="shared" si="9"/>
        <v>0</v>
      </c>
      <c r="R9" s="11">
        <f t="shared" si="10"/>
        <v>0</v>
      </c>
      <c r="S9" s="11">
        <f t="shared" si="11"/>
        <v>0.74629999999999996</v>
      </c>
    </row>
    <row r="10" spans="1:19">
      <c r="A10" s="11">
        <v>12</v>
      </c>
      <c r="B10" s="11">
        <f>'alpha=12'!$J$20</f>
        <v>31.029939833651113</v>
      </c>
      <c r="C10" s="11">
        <f>'alpha=12'!$J$23</f>
        <v>147.63400524939749</v>
      </c>
      <c r="D10" s="11">
        <f>'alpha=12'!$J$21</f>
        <v>37.992395115765625</v>
      </c>
      <c r="E10" s="11">
        <f>'alpha=12'!$J$24</f>
        <v>236.0857258009668</v>
      </c>
      <c r="F10" s="11">
        <f>'alpha=12'!$J$22</f>
        <v>0</v>
      </c>
      <c r="G10" s="11">
        <f>'alpha=12'!$J$25</f>
        <v>0</v>
      </c>
      <c r="H10" s="11">
        <f t="shared" si="0"/>
        <v>4.7577921852524021</v>
      </c>
      <c r="I10" s="11">
        <f t="shared" si="1"/>
        <v>6.2140258617967152</v>
      </c>
      <c r="J10" s="11" t="e">
        <f t="shared" si="2"/>
        <v>#DIV/0!</v>
      </c>
      <c r="K10" s="11">
        <f t="shared" si="3"/>
        <v>0.12019863001051115</v>
      </c>
      <c r="L10" s="11">
        <f t="shared" si="4"/>
        <v>0.57188010254205479</v>
      </c>
      <c r="M10" s="11">
        <f t="shared" si="5"/>
        <v>0.53759999999999997</v>
      </c>
      <c r="N10" s="11">
        <f t="shared" si="6"/>
        <v>0.10601347632846721</v>
      </c>
      <c r="O10" s="11">
        <f t="shared" si="7"/>
        <v>0.65877048360406909</v>
      </c>
      <c r="P10" s="11">
        <f t="shared" si="8"/>
        <v>0.74629999999999996</v>
      </c>
      <c r="Q10" s="11">
        <f t="shared" si="9"/>
        <v>0</v>
      </c>
      <c r="R10" s="11">
        <f t="shared" si="10"/>
        <v>0</v>
      </c>
      <c r="S10" s="11">
        <f t="shared" si="11"/>
        <v>0.74629999999999996</v>
      </c>
    </row>
    <row r="11" spans="1:19">
      <c r="A11" s="11">
        <v>14</v>
      </c>
      <c r="B11" s="11">
        <f>'alpha=14'!$J$20</f>
        <v>36.552244526523658</v>
      </c>
      <c r="C11" s="11">
        <f>'alpha=14'!$J$23</f>
        <v>169.92105624497077</v>
      </c>
      <c r="D11" s="11">
        <f>'alpha=14'!$J$21</f>
        <v>44.651008050400954</v>
      </c>
      <c r="E11" s="11">
        <f>'alpha=14'!$J$24</f>
        <v>265.13703159866958</v>
      </c>
      <c r="F11" s="11">
        <f>'alpha=14'!$J$22</f>
        <v>0</v>
      </c>
      <c r="G11" s="11">
        <f>'alpha=14'!$J$25</f>
        <v>0</v>
      </c>
      <c r="H11" s="11">
        <f t="shared" si="0"/>
        <v>4.648717430243436</v>
      </c>
      <c r="I11" s="11">
        <f t="shared" si="1"/>
        <v>5.9379853484917842</v>
      </c>
      <c r="J11" s="11" t="e">
        <f t="shared" si="2"/>
        <v>#DIV/0!</v>
      </c>
      <c r="K11" s="11">
        <f t="shared" si="3"/>
        <v>0.14159001723660083</v>
      </c>
      <c r="L11" s="11">
        <f t="shared" si="4"/>
        <v>0.65821198107625489</v>
      </c>
      <c r="M11" s="11">
        <f t="shared" si="5"/>
        <v>0.53759999999999997</v>
      </c>
      <c r="N11" s="11">
        <f t="shared" si="6"/>
        <v>0.12459358170417333</v>
      </c>
      <c r="O11" s="11">
        <f t="shared" si="7"/>
        <v>0.73983486267549525</v>
      </c>
      <c r="P11" s="11">
        <f t="shared" si="8"/>
        <v>0.74629999999999996</v>
      </c>
      <c r="Q11" s="11">
        <f t="shared" si="9"/>
        <v>0</v>
      </c>
      <c r="R11" s="11">
        <f t="shared" si="10"/>
        <v>0</v>
      </c>
      <c r="S11" s="11">
        <f t="shared" si="11"/>
        <v>0.74629999999999996</v>
      </c>
    </row>
    <row r="20" ht="21" customHeight="1"/>
    <row r="21" ht="21" customHeight="1"/>
    <row r="22" ht="21" customHeight="1"/>
    <row r="23" ht="30" customHeight="1"/>
    <row r="24" ht="21" customHeight="1"/>
    <row r="25" ht="21" customHeight="1"/>
    <row r="26" ht="21" customHeight="1"/>
    <row r="27" ht="21" customHeight="1"/>
  </sheetData>
  <mergeCells count="6">
    <mergeCell ref="Q1:R1"/>
    <mergeCell ref="B1:C1"/>
    <mergeCell ref="D1:E1"/>
    <mergeCell ref="K1:L1"/>
    <mergeCell ref="N1:O1"/>
    <mergeCell ref="F1:G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zoomScale="67" workbookViewId="0">
      <selection activeCell="F18" sqref="F18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2</v>
      </c>
    </row>
    <row r="2" spans="1:18">
      <c r="A2" s="1" t="s">
        <v>16</v>
      </c>
      <c r="B2" s="1">
        <v>6.3599144000000001</v>
      </c>
      <c r="C2" s="1">
        <v>1.1656747999999999</v>
      </c>
      <c r="D2" s="1">
        <v>1.1567852000000001</v>
      </c>
      <c r="E2" s="1">
        <v>0.78587419999999997</v>
      </c>
      <c r="F2" s="1">
        <v>0.77483674000000002</v>
      </c>
      <c r="G2" s="1">
        <v>0.30163004999999998</v>
      </c>
      <c r="H2" s="1">
        <v>0.30316042999999998</v>
      </c>
      <c r="I2" s="1">
        <v>0.53178363999999989</v>
      </c>
      <c r="J2" s="1">
        <v>0.30218604999999998</v>
      </c>
      <c r="K2" s="1">
        <v>0.30763074000000001</v>
      </c>
      <c r="L2" s="1">
        <v>1.2074235</v>
      </c>
      <c r="M2" s="1">
        <v>1.4573537999999999</v>
      </c>
      <c r="N2" s="1">
        <v>5.3463095000000002E-2</v>
      </c>
      <c r="O2" s="1">
        <v>5.4481680999999997E-2</v>
      </c>
      <c r="P2" s="1">
        <f>SUM(B2:O2)</f>
        <v>14.762198326</v>
      </c>
    </row>
    <row r="3" spans="1:18">
      <c r="A3" s="1" t="s">
        <v>17</v>
      </c>
      <c r="B3" s="1">
        <v>9.567123800000001</v>
      </c>
      <c r="C3" s="1">
        <v>13.455057</v>
      </c>
      <c r="D3" s="1">
        <v>13.340980999999999</v>
      </c>
      <c r="E3" s="1">
        <v>0.31941201000000002</v>
      </c>
      <c r="F3" s="1">
        <v>0.33677438999999998</v>
      </c>
      <c r="G3" s="1">
        <v>-8.9774900000000019E-2</v>
      </c>
      <c r="H3" s="1">
        <v>-8.9783927000000013E-2</v>
      </c>
      <c r="I3" s="1">
        <v>-8.3221625999999979E-2</v>
      </c>
      <c r="J3" s="1">
        <v>0.10313661</v>
      </c>
      <c r="K3" s="1">
        <v>7.8248361000000016E-2</v>
      </c>
      <c r="L3" s="1">
        <v>0.39711256</v>
      </c>
      <c r="M3" s="1">
        <v>-2.5324724E-2</v>
      </c>
      <c r="N3" s="1">
        <v>2.1228063999999999E-5</v>
      </c>
      <c r="O3" s="1">
        <v>-9.2065367999999987E-5</v>
      </c>
      <c r="P3" s="1">
        <f>SUM(B3:O3)</f>
        <v>37.309669716696</v>
      </c>
    </row>
    <row r="4" spans="1:18">
      <c r="A4" s="1" t="s">
        <v>18</v>
      </c>
      <c r="B4" s="1">
        <v>2.6698933999999999</v>
      </c>
      <c r="C4" s="1">
        <v>-0.81139242</v>
      </c>
      <c r="D4" s="1">
        <v>-0.79918213999999999</v>
      </c>
      <c r="E4" s="1">
        <v>-8.5474684999999995E-2</v>
      </c>
      <c r="F4" s="1">
        <v>-8.2185896999999994E-2</v>
      </c>
      <c r="G4" s="1">
        <v>-2.8647475999999991E-2</v>
      </c>
      <c r="H4" s="1">
        <v>-2.8913227E-2</v>
      </c>
      <c r="I4" s="1">
        <v>-8.0150063999999993E-2</v>
      </c>
      <c r="J4" s="1">
        <v>7.4099148000000004E-2</v>
      </c>
      <c r="K4" s="1">
        <v>7.6403258000000002E-2</v>
      </c>
      <c r="L4" s="1">
        <v>1.0492544E-5</v>
      </c>
      <c r="M4" s="1">
        <v>4.1150644E-2</v>
      </c>
      <c r="N4" s="1">
        <v>-1.8240203000000001E-4</v>
      </c>
      <c r="O4" s="1">
        <v>-1.8181459000000001E-4</v>
      </c>
      <c r="P4" s="1">
        <f>SUM(B4:O4)</f>
        <v>0.94524681692400014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6.7387440999999981</v>
      </c>
      <c r="C8" s="1">
        <v>1.6390748799999999</v>
      </c>
      <c r="D8" s="1">
        <v>1.6402943400000001</v>
      </c>
      <c r="E8" s="1">
        <v>0.70221016800000002</v>
      </c>
      <c r="F8" s="1">
        <v>0.69675352000000002</v>
      </c>
      <c r="G8" s="1">
        <v>0.30331979799999997</v>
      </c>
      <c r="H8" s="1">
        <v>0.31037532600000012</v>
      </c>
      <c r="I8" s="1">
        <v>0.55511374600000007</v>
      </c>
      <c r="J8" s="1">
        <v>0.29991933599999998</v>
      </c>
      <c r="K8" s="1">
        <v>0.30038286600000003</v>
      </c>
      <c r="L8" s="1">
        <v>1.08032236</v>
      </c>
      <c r="M8" s="1">
        <v>1.4613806199999999</v>
      </c>
      <c r="N8" s="1">
        <v>5.2606401999999997E-2</v>
      </c>
      <c r="O8" s="1">
        <v>5.2263663599999989E-2</v>
      </c>
      <c r="P8" s="1">
        <f>SUM(B8:O8)</f>
        <v>15.832761125599999</v>
      </c>
    </row>
    <row r="9" spans="1:18">
      <c r="A9" s="1" t="s">
        <v>17</v>
      </c>
      <c r="B9" s="1">
        <v>10.483715</v>
      </c>
      <c r="C9" s="1">
        <v>16.746121599999999</v>
      </c>
      <c r="D9" s="1">
        <v>17.145422</v>
      </c>
      <c r="E9" s="1">
        <v>0.37151938999999989</v>
      </c>
      <c r="F9" s="1">
        <v>0.33621965199999998</v>
      </c>
      <c r="G9" s="1">
        <v>-8.7142501600000005E-2</v>
      </c>
      <c r="H9" s="1">
        <v>-8.7912416200000024E-2</v>
      </c>
      <c r="I9" s="1">
        <v>-7.5213771600000007E-2</v>
      </c>
      <c r="J9" s="1">
        <v>6.8783775599999999E-2</v>
      </c>
      <c r="K9" s="1">
        <v>8.3472866999999992E-2</v>
      </c>
      <c r="L9" s="1">
        <v>0.37100614799999998</v>
      </c>
      <c r="M9" s="1">
        <v>9.5331198619999953E-3</v>
      </c>
      <c r="N9" s="1">
        <v>9.9010407400000004E-4</v>
      </c>
      <c r="O9" s="1">
        <v>9.1805990999999987E-4</v>
      </c>
      <c r="P9" s="1">
        <f>SUM(B9:O9)</f>
        <v>45.36743302704599</v>
      </c>
    </row>
    <row r="10" spans="1:18">
      <c r="A10" s="1" t="s">
        <v>18</v>
      </c>
      <c r="B10" s="1">
        <v>3.4095405799999998</v>
      </c>
      <c r="C10" s="1">
        <v>-0.90521053999999967</v>
      </c>
      <c r="D10" s="1">
        <v>-0.99952477400000017</v>
      </c>
      <c r="E10" s="1">
        <v>-7.4971045999999986E-2</v>
      </c>
      <c r="F10" s="1">
        <v>-6.6904026200000008E-2</v>
      </c>
      <c r="G10" s="1">
        <v>-2.8393532400000001E-2</v>
      </c>
      <c r="H10" s="1">
        <v>-2.9359275600000002E-2</v>
      </c>
      <c r="I10" s="1">
        <v>-8.0786269400000013E-2</v>
      </c>
      <c r="J10" s="1">
        <v>7.0425623799999976E-2</v>
      </c>
      <c r="K10" s="1">
        <v>6.7394395399999987E-2</v>
      </c>
      <c r="L10" s="1">
        <v>1.419214339999999E-5</v>
      </c>
      <c r="M10" s="1">
        <v>3.9763770199999993E-2</v>
      </c>
      <c r="N10" s="1">
        <v>-1.82360816E-4</v>
      </c>
      <c r="O10" s="1">
        <v>-1.7851828000000001E-4</v>
      </c>
      <c r="P10" s="1">
        <f>SUM(B10:O10)</f>
        <v>1.4016282188473999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P14" s="11">
        <f>SUM(B14:O14)</f>
        <v>0</v>
      </c>
    </row>
    <row r="15" spans="1:18" s="11" customFormat="1">
      <c r="A15" s="11" t="s">
        <v>17</v>
      </c>
      <c r="P15" s="11">
        <f>SUM(B15:O15)</f>
        <v>0</v>
      </c>
    </row>
    <row r="16" spans="1:18" s="11" customFormat="1">
      <c r="A16" s="11" t="s">
        <v>18</v>
      </c>
      <c r="P16" s="11">
        <f>SUM(B16:O16)</f>
        <v>0</v>
      </c>
    </row>
    <row r="17" spans="1:10" s="11" customFormat="1">
      <c r="A17" s="11" t="s">
        <v>19</v>
      </c>
    </row>
    <row r="18" spans="1:10" s="11" customFormat="1"/>
    <row r="19" spans="1:10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 s="11" customFormat="1">
      <c r="A20" s="11" t="s">
        <v>16</v>
      </c>
      <c r="B20" s="11" t="s">
        <v>0</v>
      </c>
      <c r="C20" s="11">
        <f>COS(RADIANS($R$1))*(B2)+SIN(RADIANS($R$1))*(B3)</f>
        <v>6.6899279174971751</v>
      </c>
      <c r="D20" s="11">
        <f>COS(RADIANS($R$1))*(C2)+SIN(RADIANS($R$1))*(C3)</f>
        <v>1.6345394198107814</v>
      </c>
      <c r="E20" s="11">
        <f>COS(RADIANS($R$1))*(D2)+SIN(RADIANS($R$1))*(D3)</f>
        <v>1.6216740401290783</v>
      </c>
      <c r="F20" s="11">
        <f>COS(RADIANS($R$1))*(E2+F2+N2+O2)+SIN(RADIANS($R$1))*(E3+F3+N3+O3)</f>
        <v>1.6905373189401496</v>
      </c>
      <c r="G20" s="11">
        <f>COS(RADIANS($R$1))*(I2+G2+H2)+SIN(RADIANS($R$1))*(I3+G3+H3)</f>
        <v>1.1267108442023457</v>
      </c>
      <c r="H20" s="11">
        <f>COS(RADIANS($R$1))*(J2+K2)+SIN(RADIANS($R$1))*(J3+K3)</f>
        <v>0.61577555028552799</v>
      </c>
      <c r="I20" s="11">
        <f>COS(RADIANS($R$1))*(L2+M2)+SIN(RADIANS($R$1))*(L3+M3)</f>
        <v>2.6761291980252251</v>
      </c>
      <c r="J20" s="11">
        <f t="shared" ref="J20:J25" si="0">+SUM(C20:I20)</f>
        <v>16.055294288890284</v>
      </c>
    </row>
    <row r="21" spans="1:10" s="11" customFormat="1">
      <c r="B21" s="11" t="s">
        <v>20</v>
      </c>
      <c r="C21" s="11">
        <f>COS(RADIANS($R$1))*(B8)+SIN(RADIANS($R$1))*(B9)</f>
        <v>7.1005154162415103</v>
      </c>
      <c r="D21" s="11">
        <f>COS(RADIANS($R$1))*(C8)+SIN(RADIANS($R$1))*(C9)</f>
        <v>2.222507615428305</v>
      </c>
      <c r="E21" s="11">
        <f>COS(RADIANS($R$1))*(D8)+SIN(RADIANS($R$1))*(D9)</f>
        <v>2.2376617155593297</v>
      </c>
      <c r="F21" s="11">
        <f>COS(RADIANS($R$1))*(E8+F8+N8+O8)+SIN(RADIANS($R$1))*(E9+F9+N9+O9)</f>
        <v>1.5276839890347129</v>
      </c>
      <c r="G21" s="11">
        <f>COS(RADIANS($R$1))*(I8+G8+H8)+SIN(RADIANS($R$1))*(I9+G9+H9)</f>
        <v>1.1593626119161005</v>
      </c>
      <c r="H21" s="11">
        <f>COS(RADIANS($R$1))*(J8+K8)+SIN(RADIANS($R$1))*(J9+K9)</f>
        <v>0.60525019431451688</v>
      </c>
      <c r="I21" s="11">
        <f>COS(RADIANS($R$1))*(L8+M8)+SIN(RADIANS($R$1))*(L9+M9)</f>
        <v>2.5534352721430222</v>
      </c>
      <c r="J21" s="11">
        <f t="shared" si="0"/>
        <v>17.406416814637499</v>
      </c>
    </row>
    <row r="22" spans="1:10" s="11" customFormat="1">
      <c r="B22" s="11" t="s">
        <v>21</v>
      </c>
      <c r="C22" s="11">
        <f>COS(RADIANS($R$1))*(B14)+SIN(RADIANS($R$1))*(B15)</f>
        <v>0</v>
      </c>
      <c r="D22" s="11">
        <f>COS(RADIANS($R$1))*(C14)+SIN(RADIANS($R$1))*(C15)</f>
        <v>0</v>
      </c>
      <c r="E22" s="11">
        <f>COS(RADIANS($R$1))*(D14)+SIN(RADIANS($R$1))*(D15)</f>
        <v>0</v>
      </c>
      <c r="F22" s="11">
        <f>COS(RADIANS($R$1))*(E14+F14+N14+O14)+SIN(RADIANS($R$1))*(E15+F15+N15+O15)</f>
        <v>0</v>
      </c>
      <c r="G22" s="11">
        <f>COS(RADIANS($R$1))*(I14+G14+H14)+SIN(RADIANS($R$1))*(I15+G15+H15)</f>
        <v>0</v>
      </c>
      <c r="H22" s="11">
        <f>COS(RADIANS($R$1))*(J14+K14)+SIN(RADIANS($R$1))*(J15+K15)</f>
        <v>0</v>
      </c>
      <c r="I22" s="11">
        <f>COS(RADIANS($R$1))*(L14+M14)+SIN(RADIANS($R$1))*(L15+M15)</f>
        <v>0</v>
      </c>
      <c r="J22" s="11">
        <f t="shared" si="0"/>
        <v>0</v>
      </c>
    </row>
    <row r="23" spans="1:10" s="11" customFormat="1">
      <c r="A23" s="11" t="s">
        <v>17</v>
      </c>
      <c r="B23" s="11" t="s">
        <v>0</v>
      </c>
      <c r="C23" s="11">
        <f>-SIN(RADIANS($R$1))*(B2)+COS(RADIANS($R$1))*(B3)</f>
        <v>9.339337955045087</v>
      </c>
      <c r="D23" s="11">
        <f>-SIN(RADIANS($R$1))*(C2)+COS(RADIANS($R$1))*(C3)</f>
        <v>13.406179078980285</v>
      </c>
      <c r="E23" s="11">
        <f>-SIN(RADIANS($R$1))*(D2)+COS(RADIANS($R$1))*(D3)</f>
        <v>13.29248281356314</v>
      </c>
      <c r="F23" s="11">
        <f>-SIN(RADIANS($R$1))*(E2+F2+N2+O2)+COS(RADIANS($R$1))*(E3+F3+N3+O3)</f>
        <v>0.59748063016470332</v>
      </c>
      <c r="G23" s="11">
        <f>-SIN(RADIANS($R$1))*(I2+G2+H2)+COS(RADIANS($R$1))*(I3+G3+H3)</f>
        <v>-0.30228623900121049</v>
      </c>
      <c r="H23" s="11">
        <f>-SIN(RADIANS($R$1))*(J2+K2)+COS(RADIANS($R$1))*(J3+K3)</f>
        <v>0.15999217712478997</v>
      </c>
      <c r="I23" s="11">
        <f>-SIN(RADIANS($R$1))*(L2+M2)+COS(RADIANS($R$1))*(L3+M3)</f>
        <v>0.27856196630143049</v>
      </c>
      <c r="J23" s="11">
        <f t="shared" si="0"/>
        <v>36.771748382178224</v>
      </c>
    </row>
    <row r="24" spans="1:10" s="11" customFormat="1">
      <c r="B24" s="11" t="s">
        <v>20</v>
      </c>
      <c r="C24" s="11">
        <f>-SIN(RADIANS($R$1))*(B8)+COS(RADIANS($R$1))*(B9)</f>
        <v>10.242149826585552</v>
      </c>
      <c r="D24" s="11">
        <f>-SIN(RADIANS($R$1))*(C8)+COS(RADIANS($R$1))*(C9)</f>
        <v>16.678717426816629</v>
      </c>
      <c r="E24" s="11">
        <f>-SIN(RADIANS($R$1))*(D8)+COS(RADIANS($R$1))*(D9)</f>
        <v>17.07773202526144</v>
      </c>
      <c r="F24" s="11">
        <f>-SIN(RADIANS($R$1))*(E8+F8+N8+O8)+COS(RADIANS($R$1))*(E9+F9+N9+O9)</f>
        <v>0.65673186695526731</v>
      </c>
      <c r="G24" s="11">
        <f>-SIN(RADIANS($R$1))*(I8+G8+H8)+COS(RADIANS($R$1))*(I9+G9+H9)</f>
        <v>-0.29090707378087011</v>
      </c>
      <c r="H24" s="11">
        <f>-SIN(RADIANS($R$1))*(J8+K8)+COS(RADIANS($R$1))*(J9+K9)</f>
        <v>0.13121364724796181</v>
      </c>
      <c r="I24" s="11">
        <f>-SIN(RADIANS($R$1))*(L8+M8)+COS(RADIANS($R$1))*(L9+M9)</f>
        <v>0.2916032988525985</v>
      </c>
      <c r="J24" s="11">
        <f t="shared" si="0"/>
        <v>44.787241017938577</v>
      </c>
    </row>
    <row r="25" spans="1:10" s="11" customFormat="1">
      <c r="B25" s="11" t="s">
        <v>21</v>
      </c>
      <c r="C25" s="11">
        <f>-SIN(RADIANS($R$1))*(B14)+COS(RADIANS($R$1))*(B15)</f>
        <v>0</v>
      </c>
      <c r="D25" s="11">
        <f>-SIN(RADIANS($R$1))*(C14)+COS(RADIANS($R$1))*(C15)</f>
        <v>0</v>
      </c>
      <c r="E25" s="11">
        <f>-SIN(RADIANS($R$1))*(D14)+COS(RADIANS($R$1))*(D15)</f>
        <v>0</v>
      </c>
      <c r="F25" s="11">
        <f>-SIN(RADIANS($R$1))*(E14+F14+N14+O14)+COS(RADIANS($R$1))*(E15+F15+N15+O15)</f>
        <v>0</v>
      </c>
      <c r="G25" s="11">
        <f>-SIN(RADIANS($R$1))*(I14+G14+H14)+COS(RADIANS($R$1))*(I15+G15+H15)</f>
        <v>0</v>
      </c>
      <c r="H25" s="11">
        <f>-SIN(RADIANS($R$1))*(J14+K14)+COS(RADIANS($R$1))*(J15+K15)</f>
        <v>0</v>
      </c>
      <c r="I25" s="11">
        <f>-SIN(RADIANS($R$1))*(L14+M14)+COS(RADIANS($R$1))*(L15+M15)</f>
        <v>0</v>
      </c>
      <c r="J25" s="11">
        <f t="shared" si="0"/>
        <v>0</v>
      </c>
    </row>
    <row r="26" spans="1:10" s="11" customFormat="1"/>
    <row r="27" spans="1:10" s="11" customFormat="1"/>
    <row r="28" spans="1:10" s="11" customFormat="1"/>
    <row r="29" spans="1:10" s="11" customFormat="1"/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"/>
  <sheetViews>
    <sheetView zoomScale="75" workbookViewId="0">
      <selection activeCell="F32" sqref="F32"/>
    </sheetView>
  </sheetViews>
  <sheetFormatPr baseColWidth="10" defaultRowHeight="20"/>
  <sheetData>
    <row r="1" spans="1:1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R1" s="11">
        <v>4</v>
      </c>
    </row>
    <row r="2" spans="1:18">
      <c r="A2" s="11" t="s">
        <v>16</v>
      </c>
      <c r="B2" s="11">
        <v>6.5961484525000058</v>
      </c>
      <c r="C2" s="11">
        <v>0.50180440049999997</v>
      </c>
      <c r="D2" s="11">
        <v>0.50933055024999974</v>
      </c>
      <c r="E2" s="11">
        <v>0.84365433550000024</v>
      </c>
      <c r="F2" s="11">
        <v>0.83648492350000025</v>
      </c>
      <c r="G2" s="11">
        <v>0.3013480702500001</v>
      </c>
      <c r="H2" s="11">
        <v>0.30325609499999989</v>
      </c>
      <c r="I2" s="11">
        <v>0.54063371250000036</v>
      </c>
      <c r="J2" s="11">
        <v>0.25176270399999989</v>
      </c>
      <c r="K2" s="11">
        <v>0.25697783774999999</v>
      </c>
      <c r="L2" s="11">
        <v>1.3007371249999999</v>
      </c>
      <c r="M2" s="11">
        <v>1.4729734225</v>
      </c>
      <c r="N2" s="11">
        <v>5.3217572000000053E-2</v>
      </c>
      <c r="O2" s="11">
        <v>5.3000674099999978E-2</v>
      </c>
      <c r="P2" s="11">
        <f>SUM(B2:O2)</f>
        <v>13.821329875350006</v>
      </c>
    </row>
    <row r="3" spans="1:18">
      <c r="A3" s="11" t="s">
        <v>17</v>
      </c>
      <c r="B3" s="11">
        <v>14.976120275</v>
      </c>
      <c r="C3" s="11">
        <v>22.61169497500001</v>
      </c>
      <c r="D3" s="11">
        <v>22.538329624999982</v>
      </c>
      <c r="E3" s="11">
        <v>0.2110758675000001</v>
      </c>
      <c r="F3" s="11">
        <v>0.24409976400000019</v>
      </c>
      <c r="G3" s="11">
        <v>-8.416998124999997E-2</v>
      </c>
      <c r="H3" s="11">
        <v>-8.4078916524999978E-2</v>
      </c>
      <c r="I3" s="11">
        <v>-7.5175003525000048E-2</v>
      </c>
      <c r="J3" s="11">
        <v>0.26396995849999988</v>
      </c>
      <c r="K3" s="11">
        <v>0.25067738275000001</v>
      </c>
      <c r="L3" s="11">
        <v>0.44545501699999968</v>
      </c>
      <c r="M3" s="11">
        <v>9.906938977500003E-2</v>
      </c>
      <c r="N3" s="11">
        <v>4.882596770999997E-5</v>
      </c>
      <c r="O3" s="11">
        <v>8.3744603880000008E-6</v>
      </c>
      <c r="P3" s="11">
        <f>SUM(B3:O3)</f>
        <v>61.397125553653083</v>
      </c>
    </row>
    <row r="4" spans="1:18">
      <c r="A4" s="11" t="s">
        <v>18</v>
      </c>
      <c r="B4" s="11">
        <v>4.6123092149999998</v>
      </c>
      <c r="C4" s="11">
        <v>-1.3657179325</v>
      </c>
      <c r="D4" s="11">
        <v>-1.3655065074999999</v>
      </c>
      <c r="E4" s="11">
        <v>-7.2446200750000092E-2</v>
      </c>
      <c r="F4" s="11">
        <v>-7.1194490775000008E-2</v>
      </c>
      <c r="G4" s="11">
        <v>-2.8995197125E-2</v>
      </c>
      <c r="H4" s="11">
        <v>-2.9333532024999991E-2</v>
      </c>
      <c r="I4" s="11">
        <v>-7.6520417625000045E-2</v>
      </c>
      <c r="J4" s="11">
        <v>7.9209426999999999E-2</v>
      </c>
      <c r="K4" s="11">
        <v>7.9535272549999952E-2</v>
      </c>
      <c r="L4" s="11">
        <v>1.0338788285000001E-5</v>
      </c>
      <c r="M4" s="11">
        <v>1.8404354849999999E-2</v>
      </c>
      <c r="N4" s="11">
        <v>-1.8180618149999999E-4</v>
      </c>
      <c r="O4" s="11">
        <v>-1.8044491824999981E-4</v>
      </c>
      <c r="P4" s="11">
        <f>SUM(B4:O4)</f>
        <v>1.7793920787885349</v>
      </c>
    </row>
    <row r="5" spans="1:18">
      <c r="A5" s="11" t="s">
        <v>19</v>
      </c>
      <c r="P5" s="11">
        <v>17117186</v>
      </c>
    </row>
    <row r="7" spans="1:18">
      <c r="A7" s="11" t="s">
        <v>20</v>
      </c>
      <c r="B7" s="11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 t="s">
        <v>10</v>
      </c>
      <c r="L7" s="11" t="s">
        <v>11</v>
      </c>
      <c r="M7" s="11" t="s">
        <v>12</v>
      </c>
      <c r="N7" s="11" t="s">
        <v>13</v>
      </c>
      <c r="O7" s="11" t="s">
        <v>14</v>
      </c>
      <c r="P7" s="11" t="s">
        <v>15</v>
      </c>
    </row>
    <row r="8" spans="1:18">
      <c r="A8" s="11" t="s">
        <v>16</v>
      </c>
      <c r="B8" s="11">
        <v>6.72187044</v>
      </c>
      <c r="C8" s="11">
        <v>0.48912414999999998</v>
      </c>
      <c r="D8" s="11">
        <v>0.49507729599999978</v>
      </c>
      <c r="E8" s="11">
        <v>0.82234612799999995</v>
      </c>
      <c r="F8" s="11">
        <v>0.8141309520000003</v>
      </c>
      <c r="G8" s="11">
        <v>0.30149972000000003</v>
      </c>
      <c r="H8" s="11">
        <v>0.30705825199999998</v>
      </c>
      <c r="I8" s="11">
        <v>0.52004083999999984</v>
      </c>
      <c r="J8" s="11">
        <v>0.25228231800000001</v>
      </c>
      <c r="K8" s="11">
        <v>0.25305645399999999</v>
      </c>
      <c r="L8" s="11">
        <v>1.26593578</v>
      </c>
      <c r="M8" s="11">
        <v>1.46901594</v>
      </c>
      <c r="N8" s="11">
        <v>5.2332346799999999E-2</v>
      </c>
      <c r="O8" s="11">
        <v>5.2816530200000003E-2</v>
      </c>
      <c r="P8" s="11">
        <f>SUM(B8:O8)</f>
        <v>13.816587147</v>
      </c>
    </row>
    <row r="9" spans="1:18">
      <c r="A9" s="11" t="s">
        <v>17</v>
      </c>
      <c r="B9" s="11">
        <v>11.519717999999999</v>
      </c>
      <c r="C9" s="11">
        <v>33.093512200000013</v>
      </c>
      <c r="D9" s="11">
        <v>33.163551200000001</v>
      </c>
      <c r="E9" s="11">
        <v>0.30771497000000009</v>
      </c>
      <c r="F9" s="11">
        <v>0.31377027800000001</v>
      </c>
      <c r="G9" s="11">
        <v>-8.1174593200000006E-2</v>
      </c>
      <c r="H9" s="11">
        <v>-8.1372095800000016E-2</v>
      </c>
      <c r="I9" s="11">
        <v>-6.7435916200000015E-2</v>
      </c>
      <c r="J9" s="11">
        <v>0.25195894800000013</v>
      </c>
      <c r="K9" s="11">
        <v>0.26366839199999997</v>
      </c>
      <c r="L9" s="11">
        <v>0.44130239799999998</v>
      </c>
      <c r="M9" s="11">
        <v>9.6782896599999987E-2</v>
      </c>
      <c r="N9" s="11">
        <v>1.0230564199999999E-3</v>
      </c>
      <c r="O9" s="11">
        <v>1.07945782E-3</v>
      </c>
      <c r="P9" s="11">
        <f>SUM(B9:O9)</f>
        <v>79.224099191640008</v>
      </c>
    </row>
    <row r="10" spans="1:18">
      <c r="A10" s="11" t="s">
        <v>18</v>
      </c>
      <c r="B10" s="11">
        <v>3.1176056399999998</v>
      </c>
      <c r="C10" s="11">
        <v>-1.7883285200000001</v>
      </c>
      <c r="D10" s="11">
        <v>-1.8142688</v>
      </c>
      <c r="E10" s="11">
        <v>-6.9707623200000013E-2</v>
      </c>
      <c r="F10" s="11">
        <v>-6.7105550800000011E-2</v>
      </c>
      <c r="G10" s="11">
        <v>-2.8622329799999981E-2</v>
      </c>
      <c r="H10" s="11">
        <v>-2.9397809399999999E-2</v>
      </c>
      <c r="I10" s="11">
        <v>-7.6062309800000019E-2</v>
      </c>
      <c r="J10" s="11">
        <v>7.6598194999999994E-2</v>
      </c>
      <c r="K10" s="11">
        <v>7.3988625999999988E-2</v>
      </c>
      <c r="L10" s="11">
        <v>7.348695860000002E-6</v>
      </c>
      <c r="M10" s="11">
        <v>2.3793468200000001E-2</v>
      </c>
      <c r="N10" s="11">
        <v>-1.8187709000000001E-4</v>
      </c>
      <c r="O10" s="11">
        <v>-1.85751258E-4</v>
      </c>
      <c r="P10" s="11">
        <f>SUM(B10:O10)</f>
        <v>-0.58186729345214039</v>
      </c>
    </row>
    <row r="11" spans="1:18">
      <c r="A11" s="11" t="s">
        <v>19</v>
      </c>
      <c r="P11" s="1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B14" s="11">
        <v>6.7375440100000006</v>
      </c>
      <c r="C14" s="11">
        <v>0.20204944200000011</v>
      </c>
      <c r="D14" s="11">
        <v>0.21120740700000001</v>
      </c>
      <c r="E14" s="11">
        <v>0.82232345699999965</v>
      </c>
      <c r="F14" s="11">
        <v>0.82460259399999958</v>
      </c>
      <c r="G14" s="11">
        <v>0.30528965699999999</v>
      </c>
      <c r="H14" s="11">
        <v>0.31146729899999992</v>
      </c>
      <c r="I14" s="11">
        <v>0.52624373099999988</v>
      </c>
      <c r="J14" s="11">
        <v>0.25249817299999999</v>
      </c>
      <c r="K14" s="11">
        <v>0.247246521</v>
      </c>
      <c r="L14" s="11">
        <v>1.26919925</v>
      </c>
      <c r="M14" s="11">
        <v>1.46793258</v>
      </c>
      <c r="N14" s="11">
        <v>5.1203043600000032E-2</v>
      </c>
      <c r="O14" s="11">
        <v>5.2267206000000017E-2</v>
      </c>
      <c r="P14" s="11">
        <f>SUM(B14:O14)</f>
        <v>13.281074370599995</v>
      </c>
    </row>
    <row r="15" spans="1:18" s="11" customFormat="1">
      <c r="A15" s="11" t="s">
        <v>17</v>
      </c>
      <c r="B15" s="11">
        <v>12.2650042</v>
      </c>
      <c r="C15" s="11">
        <v>33.736179300000003</v>
      </c>
      <c r="D15" s="11">
        <v>33.783369699999987</v>
      </c>
      <c r="E15" s="11">
        <v>0.30724437199999999</v>
      </c>
      <c r="F15" s="11">
        <v>0.31168186599999997</v>
      </c>
      <c r="G15" s="11">
        <v>-8.224288209999997E-2</v>
      </c>
      <c r="H15" s="11">
        <v>-8.1152376500000012E-2</v>
      </c>
      <c r="I15" s="11">
        <v>-6.8050437100000027E-2</v>
      </c>
      <c r="J15" s="11">
        <v>0.25404278299999999</v>
      </c>
      <c r="K15" s="11">
        <v>0.26394900799999998</v>
      </c>
      <c r="L15" s="11">
        <v>0.47718912200000008</v>
      </c>
      <c r="M15" s="11">
        <v>7.4461829164999965E-2</v>
      </c>
      <c r="N15" s="11">
        <v>9.2383143200000029E-4</v>
      </c>
      <c r="O15" s="11">
        <v>1.0090564500000001E-3</v>
      </c>
      <c r="P15" s="11">
        <f>SUM(B15:O15)</f>
        <v>81.243609372346995</v>
      </c>
    </row>
    <row r="16" spans="1:18" s="11" customFormat="1">
      <c r="A16" s="11" t="s">
        <v>18</v>
      </c>
      <c r="B16" s="11">
        <v>3.486403699999999</v>
      </c>
      <c r="C16" s="11">
        <v>-1.7460870500000021</v>
      </c>
      <c r="D16" s="11">
        <v>-1.77337312</v>
      </c>
      <c r="E16" s="11">
        <v>-7.0801765300000014E-2</v>
      </c>
      <c r="F16" s="11">
        <v>-6.8519226200000005E-2</v>
      </c>
      <c r="G16" s="11">
        <v>-2.9150518100000002E-2</v>
      </c>
      <c r="H16" s="11">
        <v>-2.9849993299999999E-2</v>
      </c>
      <c r="I16" s="11">
        <v>-7.6647374899999995E-2</v>
      </c>
      <c r="J16" s="11">
        <v>7.7008013099999981E-2</v>
      </c>
      <c r="K16" s="11">
        <v>7.4078769700000033E-2</v>
      </c>
      <c r="L16" s="11">
        <v>1.1656231239999999E-5</v>
      </c>
      <c r="M16" s="11">
        <v>2.7904989299999992E-2</v>
      </c>
      <c r="N16" s="11">
        <v>-1.76098805E-4</v>
      </c>
      <c r="O16">
        <v>-1.809339690000001E-4</v>
      </c>
      <c r="P16" s="11">
        <f>SUM(B16:O16)</f>
        <v>-0.12937895224276311</v>
      </c>
    </row>
    <row r="17" spans="1:10" s="11" customFormat="1">
      <c r="A17" s="11" t="s">
        <v>19</v>
      </c>
    </row>
    <row r="18" spans="1:10" s="11" customFormat="1"/>
    <row r="19" spans="1:10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>
      <c r="A20" s="11" t="s">
        <v>16</v>
      </c>
      <c r="B20" s="11" t="s">
        <v>0</v>
      </c>
      <c r="C20" s="11">
        <f>COS(RADIANS($R$1))*(B2)+SIN(RADIANS($R$1))*(B3)</f>
        <v>7.6247619071428776</v>
      </c>
      <c r="D20" s="11">
        <f>COS(RADIANS($R$1))*(C2)+SIN(RADIANS($R$1))*(C3)</f>
        <v>2.077894137034741</v>
      </c>
      <c r="E20" s="11">
        <f>COS(RADIANS($R$1))*(D2)+SIN(RADIANS($R$1))*(D3)</f>
        <v>2.0802842453512076</v>
      </c>
      <c r="F20" s="11">
        <f>COS(RADIANS($R$1))*(E2+F2+N2+O2)+SIN(RADIANS($R$1))*(E3+F3+N3+O3)</f>
        <v>1.8137614650874474</v>
      </c>
      <c r="G20" s="11">
        <f>COS(RADIANS($R$1))*(I2+G2+H2)+SIN(RADIANS($R$1))*(I3+G3+H3)</f>
        <v>1.1254677428595297</v>
      </c>
      <c r="H20" s="11">
        <f>COS(RADIANS($R$1))*(J2+K2)+SIN(RADIANS($R$1))*(J3+K3)</f>
        <v>0.54340125910689674</v>
      </c>
      <c r="I20" s="11">
        <f>COS(RADIANS($R$1))*(L2+M2)+SIN(RADIANS($R$1))*(L3+M3)</f>
        <v>2.80493803049673</v>
      </c>
      <c r="J20" s="11">
        <f t="shared" ref="J20:J25" si="0">+SUM(C20:I20)</f>
        <v>18.070508787079429</v>
      </c>
    </row>
    <row r="21" spans="1:10">
      <c r="B21" s="11" t="s">
        <v>20</v>
      </c>
      <c r="C21" s="11">
        <f>COS(RADIANS($R$1))*(B8)+SIN(RADIANS($R$1))*(B9)</f>
        <v>7.5090712076549142</v>
      </c>
      <c r="D21" s="11">
        <f>COS(RADIANS($R$1))*(C8)+SIN(RADIANS($R$1))*(C9)</f>
        <v>2.7964193830340851</v>
      </c>
      <c r="E21" s="11">
        <f>COS(RADIANS($R$1))*(D8)+SIN(RADIANS($R$1))*(D9)</f>
        <v>2.8072437011341966</v>
      </c>
      <c r="F21" s="11">
        <f>COS(RADIANS($R$1))*(E8+F8+N8+O8)+SIN(RADIANS($R$1))*(E9+F9+N9+O9)</f>
        <v>1.7808827270664151</v>
      </c>
      <c r="G21" s="11">
        <f>COS(RADIANS($R$1))*(I8+G8+H8)+SIN(RADIANS($R$1))*(I9+G9+H9)</f>
        <v>1.1098068264559064</v>
      </c>
      <c r="H21" s="11">
        <f>COS(RADIANS($R$1))*(J8+K8)+SIN(RADIANS($R$1))*(J9+K9)</f>
        <v>0.54007613715410907</v>
      </c>
      <c r="I21" s="11">
        <f>COS(RADIANS($R$1))*(L8+M8)+SIN(RADIANS($R$1))*(L9+M9)</f>
        <v>2.7658244477931371</v>
      </c>
      <c r="J21" s="11">
        <f t="shared" si="0"/>
        <v>19.309324430292762</v>
      </c>
    </row>
    <row r="22" spans="1:10" s="11" customFormat="1">
      <c r="B22" s="11" t="s">
        <v>21</v>
      </c>
      <c r="C22" s="11">
        <f>COS(RADIANS($R$1))*(B14)+SIN(RADIANS($R$1))*(B15)</f>
        <v>7.5766951348683049</v>
      </c>
      <c r="D22" s="11">
        <f>COS(RADIANS($R$1))*(C14)+SIN(RADIANS($R$1))*(C15)</f>
        <v>2.5548741652818112</v>
      </c>
      <c r="E22" s="11">
        <f>COS(RADIANS($R$1))*(D14)+SIN(RADIANS($R$1))*(D15)</f>
        <v>2.5673016578379224</v>
      </c>
      <c r="F22" s="11">
        <f>COS(RADIANS($R$1))*(E14+F14+N14+O14)+SIN(RADIANS($R$1))*(E15+F15+N15+O15)</f>
        <v>1.7894413664997364</v>
      </c>
      <c r="G22" s="11">
        <f>COS(RADIANS($R$1))*(I14+G14+H14)+SIN(RADIANS($R$1))*(I15+G15+H15)</f>
        <v>1.1240715591781936</v>
      </c>
      <c r="H22" s="11">
        <f>COS(RADIANS($R$1))*(J14+K14)+SIN(RADIANS($R$1))*(J15+K15)</f>
        <v>0.53466062181106044</v>
      </c>
      <c r="I22" s="11">
        <f>COS(RADIANS($R$1))*(L14+M14)+SIN(RADIANS($R$1))*(L15+M15)</f>
        <v>2.7689455395207481</v>
      </c>
      <c r="J22" s="11">
        <f t="shared" si="0"/>
        <v>18.915990044997777</v>
      </c>
    </row>
    <row r="23" spans="1:10">
      <c r="A23" s="11" t="s">
        <v>17</v>
      </c>
      <c r="B23" s="11" t="s">
        <v>0</v>
      </c>
      <c r="C23" s="11">
        <f>-SIN(RADIANS($R$1))*(B2)+COS(RADIANS($R$1))*(B3)</f>
        <v>14.479515142368102</v>
      </c>
      <c r="D23" s="11">
        <f>-SIN(RADIANS($R$1))*(C2)+COS(RADIANS($R$1))*(C3)</f>
        <v>22.521609917012558</v>
      </c>
      <c r="E23" s="11">
        <f>-SIN(RADIANS($R$1))*(D2)+COS(RADIANS($R$1))*(D3)</f>
        <v>22.447898283650371</v>
      </c>
      <c r="F23" s="11">
        <f>-SIN(RADIANS($R$1))*(E2+F2+N2+O2)+COS(RADIANS($R$1))*(E3+F3+N3+O3)</f>
        <v>0.32951390722731416</v>
      </c>
      <c r="G23" s="11">
        <f>-SIN(RADIANS($R$1))*(I2+G2+H2)+COS(RADIANS($R$1))*(I3+G3+H3)</f>
        <v>-0.32271868886092137</v>
      </c>
      <c r="H23" s="11">
        <f>-SIN(RADIANS($R$1))*(J2+K2)+COS(RADIANS($R$1))*(J3+K3)</f>
        <v>0.47790573994964386</v>
      </c>
      <c r="I23" s="11">
        <f>-SIN(RADIANS($R$1))*(L2+M2)+COS(RADIANS($R$1))*(L3+M3)</f>
        <v>0.34971370570730964</v>
      </c>
      <c r="J23" s="11">
        <f t="shared" si="0"/>
        <v>60.283438007054372</v>
      </c>
    </row>
    <row r="24" spans="1:10">
      <c r="B24" s="11" t="s">
        <v>20</v>
      </c>
      <c r="C24" s="11">
        <f>-SIN(RADIANS($R$1))*(B8)+COS(RADIANS($R$1))*(B9)</f>
        <v>11.022762567071728</v>
      </c>
      <c r="D24" s="11">
        <f>-SIN(RADIANS($R$1))*(C8)+COS(RADIANS($R$1))*(C9)</f>
        <v>32.978778491627828</v>
      </c>
      <c r="E24" s="11">
        <f>-SIN(RADIANS($R$1))*(D8)+COS(RADIANS($R$1))*(D9)</f>
        <v>33.048231609671319</v>
      </c>
      <c r="F24" s="11">
        <f>-SIN(RADIANS($R$1))*(E8+F8+N8+O8)+COS(RADIANS($R$1))*(E9+F9+N9+O9)</f>
        <v>0.50057904845103707</v>
      </c>
      <c r="G24" s="11">
        <f>-SIN(RADIANS($R$1))*(I8+G8+H8)+COS(RADIANS($R$1))*(I9+G9+H9)</f>
        <v>-0.30814945252954717</v>
      </c>
      <c r="H24" s="11">
        <f>-SIN(RADIANS($R$1))*(J8+K8)+COS(RADIANS($R$1))*(J9+K9)</f>
        <v>0.4791206469341931</v>
      </c>
      <c r="I24" s="11">
        <f>-SIN(RADIANS($R$1))*(L8+M8)+COS(RADIANS($R$1))*(L9+M9)</f>
        <v>0.3459939580187964</v>
      </c>
      <c r="J24" s="11">
        <f t="shared" si="0"/>
        <v>78.06731686924536</v>
      </c>
    </row>
    <row r="25" spans="1:10">
      <c r="B25" s="11" t="s">
        <v>21</v>
      </c>
      <c r="C25" s="11">
        <f>-SIN(RADIANS($R$1))*(B14)+COS(RADIANS($R$1))*(B15)</f>
        <v>11.765139954372302</v>
      </c>
      <c r="D25" s="11">
        <f>-SIN(RADIANS($R$1))*(C14)+COS(RADIANS($R$1))*(C15)</f>
        <v>33.639905406203752</v>
      </c>
      <c r="E25" s="11">
        <f>-SIN(RADIANS($R$1))*(D14)+COS(RADIANS($R$1))*(D15)</f>
        <v>33.686342025416046</v>
      </c>
      <c r="F25" s="11">
        <f>-SIN(RADIANS($R$1))*(E14+F14+N14+O14)+COS(RADIANS($R$1))*(E15+F15+N15+O15)</f>
        <v>0.49724527067100421</v>
      </c>
      <c r="G25" s="11">
        <f>-SIN(RADIANS($R$1))*(I14+G14+H14)+COS(RADIANS($R$1))*(I15+G15+H15)</f>
        <v>-0.31061360302992747</v>
      </c>
      <c r="H25" s="11">
        <f>-SIN(RADIANS($R$1))*(J14+K14)+COS(RADIANS($R$1))*(J15+K15)</f>
        <v>0.48186956140552351</v>
      </c>
      <c r="I25" s="11">
        <f>-SIN(RADIANS($R$1))*(L14+M14)+COS(RADIANS($R$1))*(L15+M15)</f>
        <v>0.35937449254023729</v>
      </c>
      <c r="J25" s="11">
        <f t="shared" si="0"/>
        <v>80.119263107578945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9"/>
  <sheetViews>
    <sheetView topLeftCell="G1" workbookViewId="0">
      <selection activeCell="Q20" sqref="Q20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6</v>
      </c>
    </row>
    <row r="2" spans="1:18">
      <c r="A2" s="1" t="s">
        <v>16</v>
      </c>
      <c r="B2" s="1">
        <v>6.5069022950000006</v>
      </c>
      <c r="C2" s="1">
        <v>-0.41778339400000009</v>
      </c>
      <c r="D2" s="1">
        <v>-0.41293419949999999</v>
      </c>
      <c r="E2" s="1">
        <v>0.90877358500000027</v>
      </c>
      <c r="F2" s="1">
        <v>0.89543405250000063</v>
      </c>
      <c r="G2" s="1">
        <v>0.29718624349999989</v>
      </c>
      <c r="H2" s="1">
        <v>0.30152286299999997</v>
      </c>
      <c r="I2" s="1">
        <v>0.51986291650000038</v>
      </c>
      <c r="J2" s="1">
        <v>0.18940020599999999</v>
      </c>
      <c r="K2" s="1">
        <v>0.19145051249999989</v>
      </c>
      <c r="L2" s="1">
        <v>1.413115040000001</v>
      </c>
      <c r="M2" s="1">
        <v>1.5325825850000001</v>
      </c>
      <c r="N2" s="1">
        <v>5.3800794100000042E-2</v>
      </c>
      <c r="O2" s="1">
        <v>5.5122277249999997E-2</v>
      </c>
      <c r="P2" s="1">
        <f>SUM(B2:O2)</f>
        <v>12.034435776850003</v>
      </c>
    </row>
    <row r="3" spans="1:18">
      <c r="A3" s="1" t="s">
        <v>17</v>
      </c>
      <c r="B3" s="1">
        <v>19.269504449999989</v>
      </c>
      <c r="C3" s="1">
        <v>31.867762949999999</v>
      </c>
      <c r="D3" s="1">
        <v>31.851378300000011</v>
      </c>
      <c r="E3" s="1">
        <v>0.23951845950000011</v>
      </c>
      <c r="F3" s="1">
        <v>0.27219670350000003</v>
      </c>
      <c r="G3" s="1">
        <v>-7.8061781050000084E-2</v>
      </c>
      <c r="H3" s="1">
        <v>-7.8083555100000007E-2</v>
      </c>
      <c r="I3" s="1">
        <v>-6.5961185250000012E-2</v>
      </c>
      <c r="J3" s="1">
        <v>0.37408833750000009</v>
      </c>
      <c r="K3" s="1">
        <v>0.36914596150000012</v>
      </c>
      <c r="L3" s="1">
        <v>0.35522452799999998</v>
      </c>
      <c r="M3" s="1">
        <v>0.1466942546145</v>
      </c>
      <c r="N3" s="1">
        <v>3.3802159959499997E-5</v>
      </c>
      <c r="O3" s="1">
        <v>6.404346865449997E-5</v>
      </c>
      <c r="P3" s="1">
        <f>SUM(B3:O3)</f>
        <v>84.52350526884311</v>
      </c>
    </row>
    <row r="4" spans="1:18">
      <c r="A4" s="1" t="s">
        <v>18</v>
      </c>
      <c r="B4" s="1">
        <v>5.9624865399999996</v>
      </c>
      <c r="C4" s="1">
        <v>-1.989376394999999</v>
      </c>
      <c r="D4" s="1">
        <v>-2.0115853149999992</v>
      </c>
      <c r="E4" s="1">
        <v>-6.431455409999999E-2</v>
      </c>
      <c r="F4" s="1">
        <v>-6.1716642350000003E-2</v>
      </c>
      <c r="G4" s="1">
        <v>-2.8887387099999998E-2</v>
      </c>
      <c r="H4" s="1">
        <v>-2.9533814950000011E-2</v>
      </c>
      <c r="I4" s="1">
        <v>-7.081982180000003E-2</v>
      </c>
      <c r="J4" s="1">
        <v>8.6433558900000027E-2</v>
      </c>
      <c r="K4" s="1">
        <v>8.4056221599999981E-2</v>
      </c>
      <c r="L4" s="1">
        <v>5.824711440499999E-7</v>
      </c>
      <c r="M4" s="1">
        <v>1.1035826059500001E-2</v>
      </c>
      <c r="N4" s="1">
        <v>-1.8335800149999981E-4</v>
      </c>
      <c r="O4" s="1">
        <v>-1.8837843950000009E-4</v>
      </c>
      <c r="P4" s="1">
        <f>SUM(B4:O4)</f>
        <v>1.8874070622896455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5.883001740000001</v>
      </c>
      <c r="C8" s="1">
        <v>-1.3534326999999999</v>
      </c>
      <c r="D8" s="1">
        <v>-1.34777788</v>
      </c>
      <c r="E8" s="1">
        <v>0.9125816619999999</v>
      </c>
      <c r="F8" s="1">
        <v>0.90889668200000007</v>
      </c>
      <c r="G8" s="1">
        <v>0.29780574999999998</v>
      </c>
      <c r="H8" s="1">
        <v>0.29980648999999998</v>
      </c>
      <c r="I8" s="1">
        <v>0.53507343799999996</v>
      </c>
      <c r="J8" s="1">
        <v>0.16553375400000001</v>
      </c>
      <c r="K8" s="1">
        <v>0.17490272200000001</v>
      </c>
      <c r="L8" s="1">
        <v>1.34652694</v>
      </c>
      <c r="M8" s="1">
        <v>1.45648252</v>
      </c>
      <c r="N8" s="1">
        <v>5.1473563799999997E-2</v>
      </c>
      <c r="O8" s="1">
        <v>5.1833677199999997E-2</v>
      </c>
      <c r="P8" s="1">
        <f>SUM(B8:O8)</f>
        <v>9.3827083590000004</v>
      </c>
    </row>
    <row r="9" spans="1:18">
      <c r="A9" s="1" t="s">
        <v>17</v>
      </c>
      <c r="B9" s="1">
        <v>18.699575599999999</v>
      </c>
      <c r="C9" s="1">
        <v>50.124580799999997</v>
      </c>
      <c r="D9" s="1">
        <v>50.390761400000002</v>
      </c>
      <c r="E9" s="1">
        <v>0.33366497000000001</v>
      </c>
      <c r="F9" s="1">
        <v>0.30309789999999998</v>
      </c>
      <c r="G9" s="1">
        <v>-7.4616379399999988E-2</v>
      </c>
      <c r="H9" s="1">
        <v>-7.3564802400000004E-2</v>
      </c>
      <c r="I9" s="1">
        <v>-6.0006756199999997E-2</v>
      </c>
      <c r="J9" s="1">
        <v>0.40710626799999999</v>
      </c>
      <c r="K9" s="1">
        <v>0.41980436399999987</v>
      </c>
      <c r="L9" s="1">
        <v>0.44944593999999988</v>
      </c>
      <c r="M9" s="1">
        <v>0.17708481800000009</v>
      </c>
      <c r="N9" s="1">
        <v>9.4388032000000015E-4</v>
      </c>
      <c r="O9" s="1">
        <v>9.9949514999999982E-4</v>
      </c>
      <c r="P9" s="1">
        <f>SUM(B9:O9)</f>
        <v>121.09887749747</v>
      </c>
    </row>
    <row r="10" spans="1:18">
      <c r="A10" s="1" t="s">
        <v>18</v>
      </c>
      <c r="B10" s="1">
        <v>5.7897756400000002</v>
      </c>
      <c r="C10" s="1">
        <v>-2.800098240000001</v>
      </c>
      <c r="D10" s="1">
        <v>-2.8356098800000011</v>
      </c>
      <c r="E10" s="1">
        <v>-7.293647839999999E-2</v>
      </c>
      <c r="F10" s="1">
        <v>-7.5031212000000014E-2</v>
      </c>
      <c r="G10" s="1">
        <v>-2.860180159999999E-2</v>
      </c>
      <c r="H10" s="1">
        <v>-2.8895493799999991E-2</v>
      </c>
      <c r="I10" s="1">
        <v>-7.3612175000000016E-2</v>
      </c>
      <c r="J10" s="1">
        <v>8.2958742399999993E-2</v>
      </c>
      <c r="K10" s="1">
        <v>8.2949175200000003E-2</v>
      </c>
      <c r="L10" s="1">
        <v>6.1108186399999999E-6</v>
      </c>
      <c r="M10" s="1">
        <v>8.5438805399999998E-3</v>
      </c>
      <c r="N10" s="1">
        <v>-1.7755276600000001E-4</v>
      </c>
      <c r="O10" s="1">
        <v>-1.8041033000000011E-4</v>
      </c>
      <c r="P10" s="1">
        <f>SUM(B10:O10)</f>
        <v>4.9090305062638125E-2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  <c r="R13" s="11" t="s">
        <v>43</v>
      </c>
    </row>
    <row r="14" spans="1:18" s="11" customFormat="1">
      <c r="A14" s="11" t="s">
        <v>16</v>
      </c>
      <c r="B14" s="11">
        <v>6.1865799199999989</v>
      </c>
      <c r="C14" s="11">
        <v>-1.811062270000001</v>
      </c>
      <c r="D14" s="11">
        <v>-1.79646895</v>
      </c>
      <c r="E14" s="11">
        <v>0.91699765800000022</v>
      </c>
      <c r="F14" s="11">
        <v>0.91149331099999953</v>
      </c>
      <c r="G14" s="11">
        <v>0.30209717000000008</v>
      </c>
      <c r="H14" s="11">
        <v>0.30305677199999997</v>
      </c>
      <c r="I14" s="11">
        <v>0.53605404300000004</v>
      </c>
      <c r="J14" s="11">
        <v>0.18448568700000009</v>
      </c>
      <c r="K14" s="11">
        <v>0.17660124399999999</v>
      </c>
      <c r="L14" s="11">
        <v>1.37006093</v>
      </c>
      <c r="M14" s="11">
        <v>1.47700878</v>
      </c>
      <c r="N14" s="11">
        <v>5.2101965899999998E-2</v>
      </c>
      <c r="O14" s="11">
        <v>5.0482615199999997E-2</v>
      </c>
      <c r="P14" s="11">
        <f>SUM(B14:O14)</f>
        <v>8.8594888760999968</v>
      </c>
      <c r="R14" s="11" t="s">
        <v>44</v>
      </c>
    </row>
    <row r="15" spans="1:18" s="11" customFormat="1">
      <c r="A15" s="11" t="s">
        <v>17</v>
      </c>
      <c r="B15" s="11">
        <v>19.2809113</v>
      </c>
      <c r="C15" s="11">
        <v>50.543946500000018</v>
      </c>
      <c r="D15" s="11">
        <v>50.633519999999997</v>
      </c>
      <c r="E15" s="11">
        <v>0.294597891</v>
      </c>
      <c r="F15" s="11">
        <v>0.21402106000000001</v>
      </c>
      <c r="G15" s="11">
        <v>-7.5156025599999982E-2</v>
      </c>
      <c r="H15" s="11">
        <v>-7.416123730000003E-2</v>
      </c>
      <c r="I15" s="11">
        <v>-6.0025455699999987E-2</v>
      </c>
      <c r="J15" s="11">
        <v>0.41857934600000007</v>
      </c>
      <c r="K15" s="11">
        <v>0.44794527200000012</v>
      </c>
      <c r="L15" s="11">
        <v>0.54064065599999989</v>
      </c>
      <c r="M15" s="11">
        <v>0.16297498099999991</v>
      </c>
      <c r="N15" s="11">
        <v>9.5084954399999992E-4</v>
      </c>
      <c r="O15" s="11">
        <v>9.330756590000003E-4</v>
      </c>
      <c r="P15" s="11">
        <f>SUM(B15:O15)</f>
        <v>122.32967821260301</v>
      </c>
      <c r="R15" s="11" t="s">
        <v>26</v>
      </c>
    </row>
    <row r="16" spans="1:18" s="11" customFormat="1">
      <c r="A16" s="11" t="s">
        <v>18</v>
      </c>
      <c r="B16" s="11">
        <v>6.1009761399999993</v>
      </c>
      <c r="C16" s="11">
        <v>-2.714365850000001</v>
      </c>
      <c r="D16" s="11">
        <v>-2.7254983899999998</v>
      </c>
      <c r="E16" s="11">
        <v>-7.4452842599999999E-2</v>
      </c>
      <c r="F16" s="11">
        <v>-6.3981443799999982E-2</v>
      </c>
      <c r="G16" s="11">
        <v>-2.9149280100000001E-2</v>
      </c>
      <c r="H16" s="11">
        <v>-2.9278944500000001E-2</v>
      </c>
      <c r="I16" s="11">
        <v>-7.37596155E-2</v>
      </c>
      <c r="J16" s="11">
        <v>8.5775714599999955E-2</v>
      </c>
      <c r="K16" s="11">
        <v>7.9650469999999987E-2</v>
      </c>
      <c r="L16" s="11">
        <v>9.3676399900000012E-6</v>
      </c>
      <c r="M16" s="11">
        <v>1.174240778E-2</v>
      </c>
      <c r="N16" s="11">
        <v>-1.79902091E-4</v>
      </c>
      <c r="O16" s="11">
        <v>-1.7273441999999999E-4</v>
      </c>
      <c r="P16" s="11">
        <f>SUM(B16:O16)</f>
        <v>0.56731509700898863</v>
      </c>
    </row>
    <row r="17" spans="1:10" s="11" customFormat="1">
      <c r="A17" s="11" t="s">
        <v>19</v>
      </c>
    </row>
    <row r="18" spans="1:10" s="11" customFormat="1"/>
    <row r="19" spans="1:10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 s="11" customFormat="1">
      <c r="A20" s="11" t="s">
        <v>16</v>
      </c>
      <c r="B20" s="11" t="s">
        <v>0</v>
      </c>
      <c r="C20" s="11">
        <f>COS(RADIANS($R$1))*(B2)+SIN(RADIANS($R$1))*(B3)</f>
        <v>8.4854684914872767</v>
      </c>
      <c r="D20" s="11">
        <f>COS(RADIANS($R$1))*(C2)+SIN(RADIANS($R$1))*(C3)</f>
        <v>2.9155935560870931</v>
      </c>
      <c r="E20" s="11">
        <f>COS(RADIANS($R$1))*(D2)+SIN(RADIANS($R$1))*(D3)</f>
        <v>2.9187035239065655</v>
      </c>
      <c r="F20" s="11">
        <f>COS(RADIANS($R$1))*(E2+F2+N2+O2)+SIN(RADIANS($R$1))*(E3+F3+N3+O3)</f>
        <v>1.9561494059250943</v>
      </c>
      <c r="G20" s="11">
        <f>COS(RADIANS($R$1))*(I2+G2+H2)+SIN(RADIANS($R$1))*(I3+G3+H3)</f>
        <v>1.0892279150562176</v>
      </c>
      <c r="H20" s="11">
        <f>COS(RADIANS($R$1))*(J2+K2)+SIN(RADIANS($R$1))*(J3+K3)</f>
        <v>0.45645351753727026</v>
      </c>
      <c r="I20" s="11">
        <f>COS(RADIANS($R$1))*(L2+M2)+SIN(RADIANS($R$1))*(L3+M3)</f>
        <v>2.9820255842286874</v>
      </c>
      <c r="J20" s="11">
        <f t="shared" ref="J20:J25" si="0">+SUM(C20:I20)</f>
        <v>20.803621994228205</v>
      </c>
    </row>
    <row r="21" spans="1:10" s="11" customFormat="1">
      <c r="B21" s="11" t="s">
        <v>20</v>
      </c>
      <c r="C21" s="11">
        <f>COS(RADIANS($R$1))*(B8)+SIN(RADIANS($R$1))*(B9)</f>
        <v>7.8054119421449588</v>
      </c>
      <c r="D21" s="11">
        <f>COS(RADIANS($R$1))*(C8)+SIN(RADIANS($R$1))*(C9)</f>
        <v>3.8934269489019284</v>
      </c>
      <c r="E21" s="11">
        <f>COS(RADIANS($R$1))*(D8)+SIN(RADIANS($R$1))*(D9)</f>
        <v>3.926874240275958</v>
      </c>
      <c r="F21" s="11">
        <f>COS(RADIANS($R$1))*(E8+F8+N8+O8)+SIN(RADIANS($R$1))*(E9+F9+N9+O9)</f>
        <v>1.9810043904901624</v>
      </c>
      <c r="G21" s="11">
        <f>COS(RADIANS($R$1))*(I8+G8+H8)+SIN(RADIANS($R$1))*(I9+G9+H9)</f>
        <v>1.104719142111056</v>
      </c>
      <c r="H21" s="11">
        <f>COS(RADIANS($R$1))*(J8+K8)+SIN(RADIANS($R$1))*(J9+K9)</f>
        <v>0.42500722698665983</v>
      </c>
      <c r="I21" s="11">
        <f>COS(RADIANS($R$1))*(L8+M8)+SIN(RADIANS($R$1))*(L9+M9)</f>
        <v>2.8531445782180587</v>
      </c>
      <c r="J21" s="11">
        <f t="shared" si="0"/>
        <v>21.989588469128783</v>
      </c>
    </row>
    <row r="22" spans="1:10" s="11" customFormat="1">
      <c r="B22" s="11" t="s">
        <v>21</v>
      </c>
      <c r="C22" s="11">
        <f>COS(RADIANS($R$1))*(B14)+SIN(RADIANS($R$1))*(B15)</f>
        <v>8.1680932164746345</v>
      </c>
      <c r="D22" s="11">
        <f>COS(RADIANS($R$1))*(C14)+SIN(RADIANS($R$1))*(C15)</f>
        <v>3.4821399737371257</v>
      </c>
      <c r="E22" s="11">
        <f>COS(RADIANS($R$1))*(D14)+SIN(RADIANS($R$1))*(D15)</f>
        <v>3.5060163303077454</v>
      </c>
      <c r="F22" s="11">
        <f>COS(RADIANS($R$1))*(E14+F14+N14+O14)+SIN(RADIANS($R$1))*(E15+F15+N15+O15)</f>
        <v>1.9738589973279994</v>
      </c>
      <c r="G22" s="11">
        <f>COS(RADIANS($R$1))*(I14+G14+H14)+SIN(RADIANS($R$1))*(I15+G15+H15)</f>
        <v>1.1130740555800773</v>
      </c>
      <c r="H22" s="11">
        <f>COS(RADIANS($R$1))*(J14+K14)+SIN(RADIANS($R$1))*(J15+K15)</f>
        <v>0.44968534571396346</v>
      </c>
      <c r="I22" s="11">
        <f>COS(RADIANS($R$1))*(L14+M14)+SIN(RADIANS($R$1))*(L15+M15)</f>
        <v>2.9050210255015014</v>
      </c>
      <c r="J22" s="11">
        <f t="shared" si="0"/>
        <v>21.597888944643046</v>
      </c>
    </row>
    <row r="23" spans="1:10" s="11" customFormat="1">
      <c r="A23" s="11" t="s">
        <v>17</v>
      </c>
      <c r="B23" s="11" t="s">
        <v>0</v>
      </c>
      <c r="C23" s="11">
        <f>-SIN(RADIANS($R$1))*(B2)+COS(RADIANS($R$1))*(B3)</f>
        <v>18.483787590892248</v>
      </c>
      <c r="D23" s="11">
        <f>-SIN(RADIANS($R$1))*(C2)+COS(RADIANS($R$1))*(C3)</f>
        <v>31.736858266334401</v>
      </c>
      <c r="E23" s="11">
        <f>-SIN(RADIANS($R$1))*(D2)+COS(RADIANS($R$1))*(D3)</f>
        <v>31.720056494312292</v>
      </c>
      <c r="F23" s="11">
        <f>-SIN(RADIANS($R$1))*(E2+F2+N2+O2)+COS(RADIANS($R$1))*(E3+F3+N3+O3)</f>
        <v>0.30903263038922058</v>
      </c>
      <c r="G23" s="11">
        <f>-SIN(RADIANS($R$1))*(I2+G2+H2)+COS(RADIANS($R$1))*(I3+G3+H3)</f>
        <v>-0.33781241325476241</v>
      </c>
      <c r="H23" s="11">
        <f>-SIN(RADIANS($R$1))*(J2+K2)+COS(RADIANS($R$1))*(J3+K3)</f>
        <v>0.69935304340500348</v>
      </c>
      <c r="I23" s="11">
        <f>-SIN(RADIANS($R$1))*(L2+M2)+COS(RADIANS($R$1))*(L3+M3)</f>
        <v>0.19125997301428216</v>
      </c>
      <c r="J23" s="11">
        <f t="shared" si="0"/>
        <v>82.802535585092684</v>
      </c>
    </row>
    <row r="24" spans="1:10" s="11" customFormat="1">
      <c r="B24" s="11" t="s">
        <v>20</v>
      </c>
      <c r="C24" s="11">
        <f>-SIN(RADIANS($R$1))*(B8)+COS(RADIANS($R$1))*(B9)</f>
        <v>17.982196237011184</v>
      </c>
      <c r="D24" s="11">
        <f>-SIN(RADIANS($R$1))*(C8)+COS(RADIANS($R$1))*(C9)</f>
        <v>49.991465342023346</v>
      </c>
      <c r="E24" s="11">
        <f>-SIN(RADIANS($R$1))*(D8)+COS(RADIANS($R$1))*(D9)</f>
        <v>50.255596687200963</v>
      </c>
      <c r="F24" s="11">
        <f>-SIN(RADIANS($R$1))*(E8+F8+N8+O8)+COS(RADIANS($R$1))*(E9+F9+N9+O9)</f>
        <v>0.43401246650859659</v>
      </c>
      <c r="G24" s="11">
        <f>-SIN(RADIANS($R$1))*(I8+G8+H8)+COS(RADIANS($R$1))*(I9+G9+H9)</f>
        <v>-0.32544535597919272</v>
      </c>
      <c r="H24" s="11">
        <f>-SIN(RADIANS($R$1))*(J8+K8)+COS(RADIANS($R$1))*(J9+K9)</f>
        <v>0.7867954273602813</v>
      </c>
      <c r="I24" s="11">
        <f>-SIN(RADIANS($R$1))*(L8+M8)+COS(RADIANS($R$1))*(L9+M9)</f>
        <v>0.3301042855741857</v>
      </c>
      <c r="J24" s="11">
        <f t="shared" si="0"/>
        <v>119.45472508969934</v>
      </c>
    </row>
    <row r="25" spans="1:10" s="11" customFormat="1">
      <c r="B25" s="11" t="s">
        <v>21</v>
      </c>
      <c r="C25" s="11">
        <f>-SIN(RADIANS($R$1))*(B14)+COS(RADIANS($R$1))*(B15)</f>
        <v>18.528614758583437</v>
      </c>
      <c r="D25" s="11">
        <f>-SIN(RADIANS($R$1))*(C14)+COS(RADIANS($R$1))*(C15)</f>
        <v>50.45636902853775</v>
      </c>
      <c r="E25" s="11">
        <f>-SIN(RADIANS($R$1))*(D14)+COS(RADIANS($R$1))*(D15)</f>
        <v>50.543926418218923</v>
      </c>
      <c r="F25" s="11">
        <f>-SIN(RADIANS($R$1))*(E14+F14+N14+O14)+COS(RADIANS($R$1))*(E15+F15+N15+O15)</f>
        <v>0.30585392832667108</v>
      </c>
      <c r="G25" s="11">
        <f>-SIN(RADIANS($R$1))*(I14+G14+H14)+COS(RADIANS($R$1))*(I15+G15+H15)</f>
        <v>-0.3274846342244444</v>
      </c>
      <c r="H25" s="11">
        <f>-SIN(RADIANS($R$1))*(J14+K14)+COS(RADIANS($R$1))*(J15+K15)</f>
        <v>0.82403384347316588</v>
      </c>
      <c r="I25" s="11">
        <f>-SIN(RADIANS($R$1))*(L14+M14)+COS(RADIANS($R$1))*(L15+M15)</f>
        <v>0.40216133531781095</v>
      </c>
      <c r="J25" s="11">
        <f t="shared" si="0"/>
        <v>120.73347467823331</v>
      </c>
    </row>
    <row r="26" spans="1:10" s="11" customFormat="1"/>
    <row r="27" spans="1:10" s="11" customFormat="1"/>
    <row r="28" spans="1:10" s="11" customFormat="1"/>
    <row r="29" spans="1:10" s="11" customFormat="1"/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9"/>
  <sheetViews>
    <sheetView topLeftCell="G1" workbookViewId="0">
      <selection activeCell="G12" sqref="A12:XFD29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8</v>
      </c>
    </row>
    <row r="2" spans="1:18">
      <c r="A2" s="1" t="s">
        <v>16</v>
      </c>
      <c r="B2" s="1">
        <v>5.8015129600000011</v>
      </c>
      <c r="C2" s="1">
        <v>-1.79530525</v>
      </c>
      <c r="D2" s="1">
        <v>-1.7853299499999999</v>
      </c>
      <c r="E2" s="1">
        <v>0.94237720399999991</v>
      </c>
      <c r="F2" s="1">
        <v>0.93540207000000042</v>
      </c>
      <c r="G2" s="1">
        <v>0.29595064900000001</v>
      </c>
      <c r="H2" s="1">
        <v>0.29730664600000001</v>
      </c>
      <c r="I2" s="1">
        <v>0.51637228499999976</v>
      </c>
      <c r="J2" s="1">
        <v>0.121137148</v>
      </c>
      <c r="K2" s="1">
        <v>0.124042954</v>
      </c>
      <c r="L2" s="1">
        <v>1.4559223099999989</v>
      </c>
      <c r="M2" s="1">
        <v>1.5941720200000009</v>
      </c>
      <c r="N2" s="1">
        <v>5.1704245400000001E-2</v>
      </c>
      <c r="O2" s="1">
        <v>5.1055721600000013E-2</v>
      </c>
      <c r="P2" s="1">
        <f>SUM(B2:O2)</f>
        <v>8.6063210130000005</v>
      </c>
    </row>
    <row r="3" spans="1:18">
      <c r="A3" s="1" t="s">
        <v>17</v>
      </c>
      <c r="B3" s="1">
        <v>23.855405099999999</v>
      </c>
      <c r="C3" s="1">
        <v>40.871236999999986</v>
      </c>
      <c r="D3" s="1">
        <v>40.970129700000001</v>
      </c>
      <c r="E3" s="1">
        <v>0.2368843150000001</v>
      </c>
      <c r="F3" s="1">
        <v>0.228626259</v>
      </c>
      <c r="G3" s="1">
        <v>-7.1725425299999965E-2</v>
      </c>
      <c r="H3" s="1">
        <v>-7.1050427800000024E-2</v>
      </c>
      <c r="I3" s="1">
        <v>-5.7936803000000002E-2</v>
      </c>
      <c r="J3" s="1">
        <v>0.48942642800000002</v>
      </c>
      <c r="K3" s="1">
        <v>0.49090735800000013</v>
      </c>
      <c r="L3" s="1">
        <v>0.36867333800000018</v>
      </c>
      <c r="M3" s="1">
        <v>0.2278745459999999</v>
      </c>
      <c r="N3" s="1">
        <v>6.767205424999999E-6</v>
      </c>
      <c r="O3" s="1">
        <v>5.1147044280000007E-6</v>
      </c>
      <c r="P3" s="1">
        <f>SUM(B3:O3)</f>
        <v>107.53846326980981</v>
      </c>
    </row>
    <row r="4" spans="1:18">
      <c r="A4" s="1" t="s">
        <v>18</v>
      </c>
      <c r="B4" s="1">
        <v>7.4140428100000006</v>
      </c>
      <c r="C4" s="1">
        <v>-2.59984569</v>
      </c>
      <c r="D4" s="1">
        <v>-2.6260988099999998</v>
      </c>
      <c r="E4" s="1">
        <v>-6.0347559999999988E-2</v>
      </c>
      <c r="F4" s="1">
        <v>-5.8469493799999987E-2</v>
      </c>
      <c r="G4" s="1">
        <v>-2.920049990000001E-2</v>
      </c>
      <c r="H4" s="1">
        <v>-2.9396925899999989E-2</v>
      </c>
      <c r="I4" s="1">
        <v>-6.8173719100000016E-2</v>
      </c>
      <c r="J4" s="1">
        <v>8.8921998799999985E-2</v>
      </c>
      <c r="K4" s="1">
        <v>8.8926030600000067E-2</v>
      </c>
      <c r="L4" s="1">
        <v>-9.0525945728200017E-7</v>
      </c>
      <c r="M4" s="1">
        <v>-2.520283356700001E-3</v>
      </c>
      <c r="N4" s="1">
        <v>-1.754355309999999E-4</v>
      </c>
      <c r="O4" s="1">
        <v>-1.7183596599999989E-4</v>
      </c>
      <c r="P4" s="1">
        <f>SUM(B4:O4)</f>
        <v>2.1174896805868442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5.2881961000000004</v>
      </c>
      <c r="C8" s="1">
        <v>-3.9066280999999998</v>
      </c>
      <c r="D8" s="1">
        <v>-3.89579136</v>
      </c>
      <c r="E8" s="1">
        <v>0.99896463199999985</v>
      </c>
      <c r="F8" s="1">
        <v>0.99909811999999987</v>
      </c>
      <c r="G8" s="1">
        <v>0.30158737399999991</v>
      </c>
      <c r="H8" s="1">
        <v>0.30043727599999998</v>
      </c>
      <c r="I8" s="1">
        <v>0.52519813599999987</v>
      </c>
      <c r="J8" s="1">
        <v>6.3577470400000002E-2</v>
      </c>
      <c r="K8" s="1">
        <v>6.4840204199999987E-2</v>
      </c>
      <c r="L8" s="1">
        <v>1.415195519999999</v>
      </c>
      <c r="M8" s="1">
        <v>1.5511384800000001</v>
      </c>
      <c r="N8" s="1">
        <v>5.18374734E-2</v>
      </c>
      <c r="O8" s="1">
        <v>5.0402935799999993E-2</v>
      </c>
      <c r="P8" s="1">
        <f>SUM(B8:O8)</f>
        <v>3.8080542617999988</v>
      </c>
    </row>
    <row r="9" spans="1:18">
      <c r="A9" s="1" t="s">
        <v>17</v>
      </c>
      <c r="B9" s="1">
        <v>22.474383599999999</v>
      </c>
      <c r="C9" s="1">
        <v>66.162412200000006</v>
      </c>
      <c r="D9" s="1">
        <v>66.181630000000013</v>
      </c>
      <c r="E9" s="1">
        <v>0.26790571000000007</v>
      </c>
      <c r="F9" s="1">
        <v>0.2812509700000001</v>
      </c>
      <c r="G9" s="1">
        <v>-6.8780740599999987E-2</v>
      </c>
      <c r="H9" s="1">
        <v>-6.8985537599999994E-2</v>
      </c>
      <c r="I9" s="1">
        <v>-5.1394960800000007E-2</v>
      </c>
      <c r="J9" s="1">
        <v>0.58172580400000018</v>
      </c>
      <c r="K9" s="1">
        <v>0.56991681600000021</v>
      </c>
      <c r="L9" s="1">
        <v>0.38519793999999979</v>
      </c>
      <c r="M9" s="1">
        <v>0.27571621000000002</v>
      </c>
      <c r="N9" s="1">
        <v>1.0271047000000001E-3</v>
      </c>
      <c r="O9" s="1">
        <v>9.8148613400000028E-4</v>
      </c>
      <c r="P9" s="1">
        <f>SUM(B9:O9)</f>
        <v>156.99298660183402</v>
      </c>
    </row>
    <row r="10" spans="1:18">
      <c r="A10" s="1" t="s">
        <v>18</v>
      </c>
      <c r="B10" s="1">
        <v>6.8249927999999986</v>
      </c>
      <c r="C10" s="1">
        <v>-3.73111462</v>
      </c>
      <c r="D10" s="1">
        <v>-3.7308496799999999</v>
      </c>
      <c r="E10" s="1">
        <v>-6.479863399999998E-2</v>
      </c>
      <c r="F10" s="1">
        <v>-6.6341649999999974E-2</v>
      </c>
      <c r="G10" s="1">
        <v>-2.95111604E-2</v>
      </c>
      <c r="H10" s="1">
        <v>-2.9465530600000001E-2</v>
      </c>
      <c r="I10" s="1">
        <v>-7.0106553000000002E-2</v>
      </c>
      <c r="J10" s="1">
        <v>8.0737544000000008E-2</v>
      </c>
      <c r="K10" s="1">
        <v>8.079981819999997E-2</v>
      </c>
      <c r="L10" s="1">
        <v>-1.7318917679999999E-7</v>
      </c>
      <c r="M10" s="1">
        <v>-7.0578735400000014E-3</v>
      </c>
      <c r="N10" s="1">
        <v>-1.82211392E-4</v>
      </c>
      <c r="O10" s="1">
        <v>-1.7635686400000001E-4</v>
      </c>
      <c r="P10" s="1">
        <f>SUM(B10:O10)</f>
        <v>-0.74307428078517823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P14" s="11">
        <f>SUM(B14:O14)</f>
        <v>0</v>
      </c>
    </row>
    <row r="15" spans="1:18" s="11" customFormat="1">
      <c r="A15" s="11" t="s">
        <v>17</v>
      </c>
      <c r="P15" s="11">
        <f>SUM(B15:O15)</f>
        <v>0</v>
      </c>
    </row>
    <row r="16" spans="1:18" s="11" customFormat="1">
      <c r="A16" s="11" t="s">
        <v>18</v>
      </c>
      <c r="P16" s="11">
        <f>SUM(B16:O16)</f>
        <v>0</v>
      </c>
    </row>
    <row r="17" spans="1:10" s="11" customFormat="1">
      <c r="A17" s="11" t="s">
        <v>19</v>
      </c>
    </row>
    <row r="18" spans="1:10" s="11" customFormat="1"/>
    <row r="19" spans="1:10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 s="11" customFormat="1">
      <c r="A20" s="11" t="s">
        <v>16</v>
      </c>
      <c r="B20" s="11" t="s">
        <v>0</v>
      </c>
      <c r="C20" s="11">
        <f>COS(RADIANS($R$1))*(B2)+SIN(RADIANS($R$1))*(B3)</f>
        <v>9.0650837371039525</v>
      </c>
      <c r="D20" s="11">
        <f>COS(RADIANS($R$1))*(C2)+SIN(RADIANS($R$1))*(C3)</f>
        <v>3.9103433306446576</v>
      </c>
      <c r="E20" s="11">
        <f>COS(RADIANS($R$1))*(D2)+SIN(RADIANS($R$1))*(D3)</f>
        <v>3.9339847554320908</v>
      </c>
      <c r="F20" s="11">
        <f>COS(RADIANS($R$1))*(E2+F2+N2+O2)+SIN(RADIANS($R$1))*(E3+F3+N3+O3)</f>
        <v>2.0260529730074857</v>
      </c>
      <c r="G20" s="11">
        <f>COS(RADIANS($R$1))*(I2+G2+H2)+SIN(RADIANS($R$1))*(I3+G3+H3)</f>
        <v>1.0708969384537514</v>
      </c>
      <c r="H20" s="11">
        <f>COS(RADIANS($R$1))*(J2+K2)+SIN(RADIANS($R$1))*(J3+K3)</f>
        <v>0.37923011907494242</v>
      </c>
      <c r="I20" s="11">
        <f>COS(RADIANS($R$1))*(L2+M2)+SIN(RADIANS($R$1))*(L3+M3)</f>
        <v>3.1034344405361591</v>
      </c>
      <c r="J20" s="11">
        <f t="shared" ref="J20:J25" si="0">+SUM(C20:I20)</f>
        <v>23.489026294253037</v>
      </c>
    </row>
    <row r="21" spans="1:10" s="11" customFormat="1">
      <c r="B21" s="11" t="s">
        <v>20</v>
      </c>
      <c r="C21" s="11">
        <f>COS(RADIANS($R$1))*(B8)+SIN(RADIANS($R$1))*(B9)</f>
        <v>8.3645613968517427</v>
      </c>
      <c r="D21" s="11">
        <f>COS(RADIANS($R$1))*(C8)+SIN(RADIANS($R$1))*(C9)</f>
        <v>5.3394190089935165</v>
      </c>
      <c r="E21" s="11">
        <f>COS(RADIANS($R$1))*(D8)+SIN(RADIANS($R$1))*(D9)</f>
        <v>5.3528248874044015</v>
      </c>
      <c r="F21" s="11">
        <f>COS(RADIANS($R$1))*(E8+F8+N8+O8)+SIN(RADIANS($R$1))*(E9+F9+N9+O9)</f>
        <v>2.156570535096801</v>
      </c>
      <c r="G21" s="11">
        <f>COS(RADIANS($R$1))*(I8+G8+H8)+SIN(RADIANS($R$1))*(I9+G9+H9)</f>
        <v>1.089926575120634</v>
      </c>
      <c r="H21" s="11">
        <f>COS(RADIANS($R$1))*(J8+K8)+SIN(RADIANS($R$1))*(J9+K9)</f>
        <v>0.28744559724159974</v>
      </c>
      <c r="I21" s="11">
        <f>COS(RADIANS($R$1))*(L8+M8)+SIN(RADIANS($R$1))*(L9+M9)</f>
        <v>3.029447313146342</v>
      </c>
      <c r="J21" s="11">
        <f t="shared" si="0"/>
        <v>25.620195313855035</v>
      </c>
    </row>
    <row r="22" spans="1:10" s="11" customFormat="1">
      <c r="B22" s="11" t="s">
        <v>21</v>
      </c>
      <c r="C22" s="11">
        <f>COS(RADIANS($R$1))*(B14)+SIN(RADIANS($R$1))*(B15)</f>
        <v>0</v>
      </c>
      <c r="D22" s="11">
        <f>COS(RADIANS($R$1))*(C14)+SIN(RADIANS($R$1))*(C15)</f>
        <v>0</v>
      </c>
      <c r="E22" s="11">
        <f>COS(RADIANS($R$1))*(D14)+SIN(RADIANS($R$1))*(D15)</f>
        <v>0</v>
      </c>
      <c r="F22" s="11">
        <f>COS(RADIANS($R$1))*(E14+F14+N14+O14)+SIN(RADIANS($R$1))*(E15+F15+N15+O15)</f>
        <v>0</v>
      </c>
      <c r="G22" s="11">
        <f>COS(RADIANS($R$1))*(I14+G14+H14)+SIN(RADIANS($R$1))*(I15+G15+H15)</f>
        <v>0</v>
      </c>
      <c r="H22" s="11">
        <f>COS(RADIANS($R$1))*(J14+K14)+SIN(RADIANS($R$1))*(J15+K15)</f>
        <v>0</v>
      </c>
      <c r="I22" s="11">
        <f>COS(RADIANS($R$1))*(L14+M14)+SIN(RADIANS($R$1))*(L15+M15)</f>
        <v>0</v>
      </c>
      <c r="J22" s="11">
        <f t="shared" si="0"/>
        <v>0</v>
      </c>
    </row>
    <row r="23" spans="1:10" s="11" customFormat="1">
      <c r="A23" s="11" t="s">
        <v>17</v>
      </c>
      <c r="B23" s="11" t="s">
        <v>0</v>
      </c>
      <c r="C23" s="11">
        <f>-SIN(RADIANS($R$1))*(B2)+COS(RADIANS($R$1))*(B3)</f>
        <v>22.815831388521598</v>
      </c>
      <c r="D23" s="11">
        <f>-SIN(RADIANS($R$1))*(C2)+COS(RADIANS($R$1))*(C3)</f>
        <v>40.723339129881381</v>
      </c>
      <c r="E23" s="11">
        <f>-SIN(RADIANS($R$1))*(D2)+COS(RADIANS($R$1))*(D3)</f>
        <v>40.819881119489033</v>
      </c>
      <c r="F23" s="11">
        <f>-SIN(RADIANS($R$1))*(E2+F2+N2+O2)+COS(RADIANS($R$1))*(E3+F3+N3+O3)</f>
        <v>0.18535423562661857</v>
      </c>
      <c r="G23" s="11">
        <f>-SIN(RADIANS($R$1))*(I2+G2+H2)+COS(RADIANS($R$1))*(I3+G3+H3)</f>
        <v>-0.35318992389375292</v>
      </c>
      <c r="H23" s="11">
        <f>-SIN(RADIANS($R$1))*(J2+K2)+COS(RADIANS($R$1))*(J3+K3)</f>
        <v>0.93667076989528697</v>
      </c>
      <c r="I23" s="11">
        <f>-SIN(RADIANS($R$1))*(L2+M2)+COS(RADIANS($R$1))*(L3+M3)</f>
        <v>0.16625123487373722</v>
      </c>
      <c r="J23" s="11">
        <f t="shared" si="0"/>
        <v>105.2941379543939</v>
      </c>
    </row>
    <row r="24" spans="1:10" s="11" customFormat="1">
      <c r="B24" s="11" t="s">
        <v>20</v>
      </c>
      <c r="C24" s="11">
        <f>-SIN(RADIANS($R$1))*(B8)+COS(RADIANS($R$1))*(B9)</f>
        <v>21.519689794007295</v>
      </c>
      <c r="D24" s="11">
        <f>-SIN(RADIANS($R$1))*(C8)+COS(RADIANS($R$1))*(C9)</f>
        <v>66.062221699552452</v>
      </c>
      <c r="E24" s="11">
        <f>-SIN(RADIANS($R$1))*(D8)+COS(RADIANS($R$1))*(D9)</f>
        <v>66.079744290533824</v>
      </c>
      <c r="F24" s="11">
        <f>-SIN(RADIANS($R$1))*(E8+F8+N8+O8)+COS(RADIANS($R$1))*(E9+F9+N9+O9)</f>
        <v>0.25349566440577775</v>
      </c>
      <c r="G24" s="11">
        <f>-SIN(RADIANS($R$1))*(I8+G8+H8)+COS(RADIANS($R$1))*(I9+G9+H9)</f>
        <v>-0.34419942542575677</v>
      </c>
      <c r="H24" s="11">
        <f>-SIN(RADIANS($R$1))*(J8+K8)+COS(RADIANS($R$1))*(J9+K9)</f>
        <v>1.1225626271957199</v>
      </c>
      <c r="I24" s="11">
        <f>-SIN(RADIANS($R$1))*(L8+M8)+COS(RADIANS($R$1))*(L9+M9)</f>
        <v>0.24164827766120178</v>
      </c>
      <c r="J24" s="11">
        <f t="shared" si="0"/>
        <v>154.93516292793052</v>
      </c>
    </row>
    <row r="25" spans="1:10" s="11" customFormat="1">
      <c r="B25" s="11" t="s">
        <v>21</v>
      </c>
      <c r="C25" s="11">
        <f>-SIN(RADIANS($R$1))*(B14)+COS(RADIANS($R$1))*(B15)</f>
        <v>0</v>
      </c>
      <c r="D25" s="11">
        <f>-SIN(RADIANS($R$1))*(C14)+COS(RADIANS($R$1))*(C15)</f>
        <v>0</v>
      </c>
      <c r="E25" s="11">
        <f>-SIN(RADIANS($R$1))*(D14)+COS(RADIANS($R$1))*(D15)</f>
        <v>0</v>
      </c>
      <c r="F25" s="11">
        <f>-SIN(RADIANS($R$1))*(E14+F14+N14+O14)+COS(RADIANS($R$1))*(E15+F15+N15+O15)</f>
        <v>0</v>
      </c>
      <c r="G25" s="11">
        <f>-SIN(RADIANS($R$1))*(I14+G14+H14)+COS(RADIANS($R$1))*(I15+G15+H15)</f>
        <v>0</v>
      </c>
      <c r="H25" s="11">
        <f>-SIN(RADIANS($R$1))*(J14+K14)+COS(RADIANS($R$1))*(J15+K15)</f>
        <v>0</v>
      </c>
      <c r="I25" s="11">
        <f>-SIN(RADIANS($R$1))*(L14+M14)+COS(RADIANS($R$1))*(L15+M15)</f>
        <v>0</v>
      </c>
      <c r="J25" s="11">
        <f t="shared" si="0"/>
        <v>0</v>
      </c>
    </row>
    <row r="26" spans="1:10" s="11" customFormat="1"/>
    <row r="27" spans="1:10" s="11" customFormat="1"/>
    <row r="28" spans="1:10" s="11" customFormat="1"/>
    <row r="29" spans="1:10" s="11" customFormat="1"/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topLeftCell="G1" workbookViewId="0">
      <selection activeCell="G12" sqref="A12:XFD29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10</v>
      </c>
    </row>
    <row r="2" spans="1:18">
      <c r="A2" s="1" t="s">
        <v>16</v>
      </c>
      <c r="B2" s="1">
        <v>4.9402002299999994</v>
      </c>
      <c r="C2" s="1">
        <v>-3.50463214</v>
      </c>
      <c r="D2" s="1">
        <v>-3.4641594200000001</v>
      </c>
      <c r="E2" s="1">
        <v>1.0245795099999999</v>
      </c>
      <c r="F2" s="1">
        <v>1.02635644</v>
      </c>
      <c r="G2" s="1">
        <v>0.29299134199999999</v>
      </c>
      <c r="H2" s="1">
        <v>0.29478833799999998</v>
      </c>
      <c r="I2" s="1">
        <v>0.50155036399999997</v>
      </c>
      <c r="J2" s="1">
        <v>5.1907207499999997E-2</v>
      </c>
      <c r="K2" s="1">
        <v>5.7430548199999987E-2</v>
      </c>
      <c r="L2" s="1">
        <v>1.47969047</v>
      </c>
      <c r="M2" s="1">
        <v>1.69314919</v>
      </c>
      <c r="N2" s="1">
        <v>5.1422112300000017E-2</v>
      </c>
      <c r="O2" s="1">
        <v>4.9783163800000009E-2</v>
      </c>
      <c r="P2" s="1">
        <f>SUM(B2:O2)</f>
        <v>4.4950573557999993</v>
      </c>
    </row>
    <row r="3" spans="1:18">
      <c r="A3" s="1" t="s">
        <v>17</v>
      </c>
      <c r="B3" s="1">
        <v>27.75699680000001</v>
      </c>
      <c r="C3" s="1">
        <v>48.822273599999988</v>
      </c>
      <c r="D3" s="1">
        <v>48.740948099999983</v>
      </c>
      <c r="E3" s="1">
        <v>0.15286928699999999</v>
      </c>
      <c r="F3" s="1">
        <v>0.119632531</v>
      </c>
      <c r="G3" s="1">
        <v>-6.5735964799999991E-2</v>
      </c>
      <c r="H3" s="1">
        <v>-6.5308259000000007E-2</v>
      </c>
      <c r="I3" s="1">
        <v>-5.0614986999999993E-2</v>
      </c>
      <c r="J3" s="1">
        <v>0.62685306400000007</v>
      </c>
      <c r="K3" s="1">
        <v>0.6219524500000001</v>
      </c>
      <c r="L3" s="1">
        <v>0.37365757899999991</v>
      </c>
      <c r="M3" s="1">
        <v>0.29147786599999997</v>
      </c>
      <c r="N3" s="1">
        <v>4.0767630700000002E-5</v>
      </c>
      <c r="O3" s="1">
        <v>1.1414247160000001E-5</v>
      </c>
      <c r="P3" s="1">
        <f>SUM(B3:O3)</f>
        <v>127.32505424807781</v>
      </c>
    </row>
    <row r="4" spans="1:18">
      <c r="A4" s="1" t="s">
        <v>18</v>
      </c>
      <c r="B4" s="1">
        <v>8.6131437700000024</v>
      </c>
      <c r="C4" s="1">
        <v>-3.0662081199999989</v>
      </c>
      <c r="D4" s="1">
        <v>-3.0487609400000002</v>
      </c>
      <c r="E4" s="1">
        <v>-4.7363026300000013E-2</v>
      </c>
      <c r="F4" s="1">
        <v>-4.7444852500000002E-2</v>
      </c>
      <c r="G4" s="1">
        <v>-2.9263187799999989E-2</v>
      </c>
      <c r="H4" s="1">
        <v>-2.9504691600000011E-2</v>
      </c>
      <c r="I4" s="1">
        <v>-6.4373671299999977E-2</v>
      </c>
      <c r="J4" s="1">
        <v>8.2459364300000004E-2</v>
      </c>
      <c r="K4" s="1">
        <v>8.0294874699999977E-2</v>
      </c>
      <c r="L4" s="1">
        <v>-1.847772348E-6</v>
      </c>
      <c r="M4" s="1">
        <v>-1.1877437269999999E-2</v>
      </c>
      <c r="N4" s="1">
        <v>-1.75719453E-4</v>
      </c>
      <c r="O4" s="1">
        <v>-1.6739713999999999E-4</v>
      </c>
      <c r="P4" s="1">
        <f>SUM(B4:O4)</f>
        <v>2.4307571178646556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4.8641936099999992</v>
      </c>
      <c r="C8" s="1">
        <v>-7.1369527899999978</v>
      </c>
      <c r="D8" s="1">
        <v>-7.1342620600000002</v>
      </c>
      <c r="E8" s="1">
        <v>1.05270898</v>
      </c>
      <c r="F8" s="1">
        <v>1.09542695</v>
      </c>
      <c r="G8" s="1">
        <v>0.29046919700000001</v>
      </c>
      <c r="H8" s="1">
        <v>0.29652334899999988</v>
      </c>
      <c r="I8" s="1">
        <v>0.50007865499999982</v>
      </c>
      <c r="J8" s="1">
        <v>-7.1061208399999992E-2</v>
      </c>
      <c r="K8" s="1">
        <v>-2.149451383999999E-2</v>
      </c>
      <c r="L8" s="1">
        <v>1.480163140000001</v>
      </c>
      <c r="M8" s="1">
        <v>1.5815568200000001</v>
      </c>
      <c r="N8" s="1">
        <v>5.3843363899999983E-2</v>
      </c>
      <c r="O8" s="1">
        <v>4.9295492399999988E-2</v>
      </c>
      <c r="P8" s="1">
        <f>SUM(B8:O8)</f>
        <v>-3.0995110149399956</v>
      </c>
    </row>
    <row r="9" spans="1:18">
      <c r="A9" s="1" t="s">
        <v>17</v>
      </c>
      <c r="B9" s="1">
        <v>26.695136999999988</v>
      </c>
      <c r="C9" s="1">
        <v>83.60057070000002</v>
      </c>
      <c r="D9" s="1">
        <v>83.672083100000037</v>
      </c>
      <c r="E9" s="1">
        <v>0.33529204499999998</v>
      </c>
      <c r="F9" s="1">
        <v>0.18940805599999999</v>
      </c>
      <c r="G9" s="1">
        <v>-6.0732488000000043E-2</v>
      </c>
      <c r="H9" s="1">
        <v>-6.1204001399999999E-2</v>
      </c>
      <c r="I9" s="1">
        <v>-4.2076570099999967E-2</v>
      </c>
      <c r="J9" s="1">
        <v>0.78615046700000035</v>
      </c>
      <c r="K9" s="1">
        <v>0.75036225099999998</v>
      </c>
      <c r="L9" s="1">
        <v>0.43092597599999999</v>
      </c>
      <c r="M9" s="1">
        <v>0.33223691280000012</v>
      </c>
      <c r="N9" s="1">
        <v>1.025521322E-3</v>
      </c>
      <c r="O9" s="1">
        <v>9.6770282500000058E-4</v>
      </c>
      <c r="P9" s="1">
        <f>SUM(B9:O9)</f>
        <v>196.63014667244701</v>
      </c>
    </row>
    <row r="10" spans="1:18">
      <c r="A10" s="1" t="s">
        <v>18</v>
      </c>
      <c r="B10" s="1">
        <v>8.0446965399999986</v>
      </c>
      <c r="C10" s="1">
        <v>-4.9311092300000006</v>
      </c>
      <c r="D10" s="1">
        <v>-4.8939250799999989</v>
      </c>
      <c r="E10" s="1">
        <v>-6.9866186199999999E-2</v>
      </c>
      <c r="F10" s="1">
        <v>-6.4185967699999985E-2</v>
      </c>
      <c r="G10" s="1">
        <v>-2.865107900000001E-2</v>
      </c>
      <c r="H10" s="1">
        <v>-2.9441141299999991E-2</v>
      </c>
      <c r="I10" s="1">
        <v>-6.36930156E-2</v>
      </c>
      <c r="J10" s="1">
        <v>6.5526884300000005E-2</v>
      </c>
      <c r="K10" s="1">
        <v>7.5195348399999973E-2</v>
      </c>
      <c r="L10" s="1">
        <v>1.3859244214799991E-6</v>
      </c>
      <c r="M10" s="1">
        <v>-1.6680055433E-2</v>
      </c>
      <c r="N10" s="1">
        <v>-1.8586197500000009E-4</v>
      </c>
      <c r="O10" s="1">
        <v>-1.7236030800000011E-4</v>
      </c>
      <c r="P10" s="1">
        <f>SUM(B10:O10)</f>
        <v>-1.9124898188915798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P14" s="11">
        <f>SUM(B14:O14)</f>
        <v>0</v>
      </c>
    </row>
    <row r="15" spans="1:18" s="11" customFormat="1">
      <c r="A15" s="11" t="s">
        <v>17</v>
      </c>
      <c r="P15" s="11">
        <f>SUM(B15:O15)</f>
        <v>0</v>
      </c>
    </row>
    <row r="16" spans="1:18" s="11" customFormat="1">
      <c r="A16" s="11" t="s">
        <v>18</v>
      </c>
      <c r="P16" s="11">
        <f>SUM(B16:O16)</f>
        <v>0</v>
      </c>
    </row>
    <row r="17" spans="1:10" s="11" customFormat="1">
      <c r="A17" s="11" t="s">
        <v>19</v>
      </c>
    </row>
    <row r="18" spans="1:10" s="11" customFormat="1"/>
    <row r="19" spans="1:10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 s="11" customFormat="1">
      <c r="A20" s="11" t="s">
        <v>16</v>
      </c>
      <c r="B20" s="11" t="s">
        <v>0</v>
      </c>
      <c r="C20" s="11">
        <f>COS(RADIANS($R$1))*(B2)+SIN(RADIANS($R$1))*(B3)</f>
        <v>9.6850993997635104</v>
      </c>
      <c r="D20" s="11">
        <f>COS(RADIANS($R$1))*(C2)+SIN(RADIANS($R$1))*(C3)</f>
        <v>5.0265099372685142</v>
      </c>
      <c r="E20" s="11">
        <f>COS(RADIANS($R$1))*(D2)+SIN(RADIANS($R$1))*(D3)</f>
        <v>5.0522457608371543</v>
      </c>
      <c r="F20" s="11">
        <f>COS(RADIANS($R$1))*(E2+F2+N2+O2)+SIN(RADIANS($R$1))*(E3+F3+N3+O3)</f>
        <v>2.1667738704351027</v>
      </c>
      <c r="G20" s="11">
        <f>COS(RADIANS($R$1))*(I2+G2+H2)+SIN(RADIANS($R$1))*(I3+G3+H3)</f>
        <v>1.041235882008497</v>
      </c>
      <c r="H20" s="11">
        <f>COS(RADIANS($R$1))*(J2+K2)+SIN(RADIANS($R$1))*(J3+K3)</f>
        <v>0.32452947127682902</v>
      </c>
      <c r="I20" s="11">
        <f>COS(RADIANS($R$1))*(L2+M2)+SIN(RADIANS($R$1))*(L3+M3)</f>
        <v>3.240136654158551</v>
      </c>
      <c r="J20" s="11">
        <f t="shared" ref="J20:J25" si="0">+SUM(C20:I20)</f>
        <v>26.53653097574816</v>
      </c>
    </row>
    <row r="21" spans="1:10" s="11" customFormat="1">
      <c r="B21" s="11" t="s">
        <v>20</v>
      </c>
      <c r="C21" s="11">
        <f>COS(RADIANS($R$1))*(B8)+SIN(RADIANS($R$1))*(B9)</f>
        <v>9.4258574718994836</v>
      </c>
      <c r="D21" s="11">
        <f>COS(RADIANS($R$1))*(C8)+SIN(RADIANS($R$1))*(C9)</f>
        <v>7.4885603134962668</v>
      </c>
      <c r="E21" s="11">
        <f>COS(RADIANS($R$1))*(D8)+SIN(RADIANS($R$1))*(D9)</f>
        <v>7.5036281632021185</v>
      </c>
      <c r="F21" s="11">
        <f>COS(RADIANS($R$1))*(E8+F8+N8+O8)+SIN(RADIANS($R$1))*(E9+F9+N9+O9)</f>
        <v>2.3085321998102546</v>
      </c>
      <c r="G21" s="11">
        <f>COS(RADIANS($R$1))*(I8+G8+H8)+SIN(RADIANS($R$1))*(I9+G9+H9)</f>
        <v>1.0420755779253392</v>
      </c>
      <c r="H21" s="11">
        <f>COS(RADIANS($R$1))*(J8+K8)+SIN(RADIANS($R$1))*(J9+K9)</f>
        <v>0.17566304059516569</v>
      </c>
      <c r="I21" s="11">
        <f>COS(RADIANS($R$1))*(L8+M8)+SIN(RADIANS($R$1))*(L9+M9)</f>
        <v>3.147727399063379</v>
      </c>
      <c r="J21" s="11">
        <f t="shared" si="0"/>
        <v>31.092044165992004</v>
      </c>
    </row>
    <row r="22" spans="1:10" s="11" customFormat="1">
      <c r="B22" s="11" t="s">
        <v>21</v>
      </c>
      <c r="C22" s="11">
        <f>COS(RADIANS($R$1))*(B14)+SIN(RADIANS($R$1))*(B15)</f>
        <v>0</v>
      </c>
      <c r="D22" s="11">
        <f>COS(RADIANS($R$1))*(C14)+SIN(RADIANS($R$1))*(C15)</f>
        <v>0</v>
      </c>
      <c r="E22" s="11">
        <f>COS(RADIANS($R$1))*(D14)+SIN(RADIANS($R$1))*(D15)</f>
        <v>0</v>
      </c>
      <c r="F22" s="11">
        <f>COS(RADIANS($R$1))*(E14+F14+N14+O14)+SIN(RADIANS($R$1))*(E15+F15+N15+O15)</f>
        <v>0</v>
      </c>
      <c r="G22" s="11">
        <f>COS(RADIANS($R$1))*(I14+G14+H14)+SIN(RADIANS($R$1))*(I15+G15+H15)</f>
        <v>0</v>
      </c>
      <c r="H22" s="11">
        <f>COS(RADIANS($R$1))*(J14+K14)+SIN(RADIANS($R$1))*(J15+K15)</f>
        <v>0</v>
      </c>
      <c r="I22" s="11">
        <f>COS(RADIANS($R$1))*(L14+M14)+SIN(RADIANS($R$1))*(L15+M15)</f>
        <v>0</v>
      </c>
      <c r="J22" s="11">
        <f t="shared" si="0"/>
        <v>0</v>
      </c>
    </row>
    <row r="23" spans="1:10" s="11" customFormat="1">
      <c r="A23" s="11" t="s">
        <v>17</v>
      </c>
      <c r="B23" s="11" t="s">
        <v>0</v>
      </c>
      <c r="C23" s="11">
        <f>-SIN(RADIANS($R$1))*(B2)+COS(RADIANS($R$1))*(B3)</f>
        <v>26.47744888172581</v>
      </c>
      <c r="D23" s="11">
        <f>-SIN(RADIANS($R$1))*(C2)+COS(RADIANS($R$1))*(C3)</f>
        <v>48.689126545467182</v>
      </c>
      <c r="E23" s="11">
        <f>-SIN(RADIANS($R$1))*(D2)+COS(RADIANS($R$1))*(D3)</f>
        <v>48.602008548476363</v>
      </c>
      <c r="F23" s="11">
        <f>-SIN(RADIANS($R$1))*(E2+F2+N2+O2)+COS(RADIANS($R$1))*(E3+F3+N3+O3)</f>
        <v>-0.10530210979993315</v>
      </c>
      <c r="G23" s="11">
        <f>-SIN(RADIANS($R$1))*(I2+G2+H2)+COS(RADIANS($R$1))*(I3+G3+H3)</f>
        <v>-0.36805957622035607</v>
      </c>
      <c r="H23" s="11">
        <f>-SIN(RADIANS($R$1))*(J2+K2)+COS(RADIANS($R$1))*(J3+K3)</f>
        <v>1.2108470501640989</v>
      </c>
      <c r="I23" s="11">
        <f>-SIN(RADIANS($R$1))*(L2+M2)+COS(RADIANS($R$1))*(L3+M3)</f>
        <v>0.10407271805086205</v>
      </c>
      <c r="J23" s="11">
        <f t="shared" si="0"/>
        <v>124.61014205786402</v>
      </c>
    </row>
    <row r="24" spans="1:10" s="11" customFormat="1">
      <c r="B24" s="11" t="s">
        <v>20</v>
      </c>
      <c r="C24" s="11">
        <f>-SIN(RADIANS($R$1))*(B8)+COS(RADIANS($R$1))*(B9)</f>
        <v>25.444919529127418</v>
      </c>
      <c r="D24" s="11">
        <f>-SIN(RADIANS($R$1))*(C8)+COS(RADIANS($R$1))*(C9)</f>
        <v>83.569809027683675</v>
      </c>
      <c r="E24" s="11">
        <f>-SIN(RADIANS($R$1))*(D8)+COS(RADIANS($R$1))*(D9)</f>
        <v>83.639767753279102</v>
      </c>
      <c r="F24" s="11">
        <f>-SIN(RADIANS($R$1))*(E8+F8+N8+O8)+COS(RADIANS($R$1))*(E9+F9+N9+O9)</f>
        <v>0.12776190599604226</v>
      </c>
      <c r="G24" s="11">
        <f>-SIN(RADIANS($R$1))*(I8+G8+H8)+COS(RADIANS($R$1))*(I9+G9+H9)</f>
        <v>-0.35028926563870388</v>
      </c>
      <c r="H24" s="11">
        <f>-SIN(RADIANS($R$1))*(J8+K8)+COS(RADIANS($R$1))*(J9+K9)</f>
        <v>1.5292417697878833</v>
      </c>
      <c r="I24" s="11">
        <f>-SIN(RADIANS($R$1))*(L8+M8)+COS(RADIANS($R$1))*(L9+M9)</f>
        <v>0.21990663812096667</v>
      </c>
      <c r="J24" s="11">
        <f t="shared" si="0"/>
        <v>194.18111735835637</v>
      </c>
    </row>
    <row r="25" spans="1:10" s="11" customFormat="1">
      <c r="B25" s="11" t="s">
        <v>21</v>
      </c>
      <c r="C25" s="11">
        <f>-SIN(RADIANS($R$1))*(B14)+COS(RADIANS($R$1))*(B15)</f>
        <v>0</v>
      </c>
      <c r="D25" s="11">
        <f>-SIN(RADIANS($R$1))*(C14)+COS(RADIANS($R$1))*(C15)</f>
        <v>0</v>
      </c>
      <c r="E25" s="11">
        <f>-SIN(RADIANS($R$1))*(D14)+COS(RADIANS($R$1))*(D15)</f>
        <v>0</v>
      </c>
      <c r="F25" s="11">
        <f>-SIN(RADIANS($R$1))*(E14+F14+N14+O14)+COS(RADIANS($R$1))*(E15+F15+N15+O15)</f>
        <v>0</v>
      </c>
      <c r="G25" s="11">
        <f>-SIN(RADIANS($R$1))*(I14+G14+H14)+COS(RADIANS($R$1))*(I15+G15+H15)</f>
        <v>0</v>
      </c>
      <c r="H25" s="11">
        <f>-SIN(RADIANS($R$1))*(J14+K14)+COS(RADIANS($R$1))*(J15+K15)</f>
        <v>0</v>
      </c>
      <c r="I25" s="11">
        <f>-SIN(RADIANS($R$1))*(L14+M14)+COS(RADIANS($R$1))*(L15+M15)</f>
        <v>0</v>
      </c>
      <c r="J25" s="11">
        <f t="shared" si="0"/>
        <v>0</v>
      </c>
    </row>
    <row r="26" spans="1:10" s="11" customFormat="1"/>
    <row r="27" spans="1:10" s="11" customFormat="1"/>
    <row r="28" spans="1:10" s="11" customFormat="1"/>
    <row r="29" spans="1:10" s="11" customFormat="1"/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9"/>
  <sheetViews>
    <sheetView workbookViewId="0">
      <selection activeCell="H12" sqref="A12:XFD29"/>
    </sheetView>
  </sheetViews>
  <sheetFormatPr baseColWidth="10" defaultRowHeight="20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12</v>
      </c>
    </row>
    <row r="2" spans="1:18">
      <c r="A2" s="1" t="s">
        <v>16</v>
      </c>
      <c r="B2" s="1">
        <v>4.1698772599999998</v>
      </c>
      <c r="C2" s="1">
        <v>-5.4788988700000019</v>
      </c>
      <c r="D2" s="1">
        <v>-5.4161145499999988</v>
      </c>
      <c r="E2" s="1">
        <v>1.0427349699999999</v>
      </c>
      <c r="F2" s="1">
        <v>1.0362970600000001</v>
      </c>
      <c r="G2" s="1">
        <v>0.28673094799999999</v>
      </c>
      <c r="H2" s="1">
        <v>0.28915330299999997</v>
      </c>
      <c r="I2" s="1">
        <v>0.48854051999999992</v>
      </c>
      <c r="J2" s="1">
        <v>-3.538057859999999E-2</v>
      </c>
      <c r="K2" s="1">
        <v>-5.9647619700000008E-2</v>
      </c>
      <c r="L2" s="1">
        <v>1.4919462299999999</v>
      </c>
      <c r="M2" s="1">
        <v>1.7463216100000001</v>
      </c>
      <c r="N2" s="1">
        <v>4.7813402300000002E-2</v>
      </c>
      <c r="O2" s="1">
        <v>4.7651860600000012E-2</v>
      </c>
      <c r="P2" s="1">
        <f>SUM(B2:O2)</f>
        <v>-0.34297445440000163</v>
      </c>
    </row>
    <row r="3" spans="1:18">
      <c r="A3" s="1" t="s">
        <v>17</v>
      </c>
      <c r="B3" s="1">
        <v>32.413560100000012</v>
      </c>
      <c r="C3" s="1">
        <v>57.984752399999998</v>
      </c>
      <c r="D3" s="1">
        <v>57.988922000000017</v>
      </c>
      <c r="E3" s="1">
        <v>5.0781075899999972E-2</v>
      </c>
      <c r="F3" s="1">
        <v>6.030560959999999E-2</v>
      </c>
      <c r="G3" s="1">
        <v>-5.82694858E-2</v>
      </c>
      <c r="H3" s="1">
        <v>-5.8111722100000013E-2</v>
      </c>
      <c r="I3" s="1">
        <v>-4.1666182500000003E-2</v>
      </c>
      <c r="J3" s="1">
        <v>0.83033451000000014</v>
      </c>
      <c r="K3" s="1">
        <v>0.84646192799999964</v>
      </c>
      <c r="L3" s="1">
        <v>0.45262915799999998</v>
      </c>
      <c r="M3" s="1">
        <v>0.38958863399999999</v>
      </c>
      <c r="N3" s="1">
        <v>2.8001333900000011E-5</v>
      </c>
      <c r="O3" s="1">
        <v>1.9251774E-5</v>
      </c>
      <c r="P3" s="1">
        <f>SUM(B3:O3)</f>
        <v>150.85933527820796</v>
      </c>
    </row>
    <row r="4" spans="1:18">
      <c r="A4" s="1" t="s">
        <v>18</v>
      </c>
      <c r="B4" s="1">
        <v>10.070644489999999</v>
      </c>
      <c r="C4" s="1">
        <v>-3.7904733300000011</v>
      </c>
      <c r="D4" s="1">
        <v>-3.815153379999999</v>
      </c>
      <c r="E4" s="1">
        <v>-3.7511429599999993E-2</v>
      </c>
      <c r="F4" s="1">
        <v>-3.7444270800000012E-2</v>
      </c>
      <c r="G4" s="1">
        <v>-2.8903352199999999E-2</v>
      </c>
      <c r="H4" s="1">
        <v>-2.92986106E-2</v>
      </c>
      <c r="I4" s="1">
        <v>-6.0038634100000002E-2</v>
      </c>
      <c r="J4" s="1">
        <v>8.0518440100000005E-2</v>
      </c>
      <c r="K4" s="1">
        <v>7.7268598300000019E-2</v>
      </c>
      <c r="L4" s="1">
        <v>-4.3774698499999998E-7</v>
      </c>
      <c r="M4" s="1">
        <v>-2.879818369999999E-2</v>
      </c>
      <c r="N4" s="1">
        <v>-1.6152674400000001E-4</v>
      </c>
      <c r="O4" s="1">
        <v>-1.60160919E-4</v>
      </c>
      <c r="P4" s="1">
        <f>SUM(B4:O4)</f>
        <v>2.4004882119900142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4.4268206049999979</v>
      </c>
      <c r="C8" s="1">
        <v>-11.241991100000011</v>
      </c>
      <c r="D8" s="1">
        <v>-11.349700650000001</v>
      </c>
      <c r="E8" s="1">
        <v>1.139146695</v>
      </c>
      <c r="F8" s="1">
        <v>1.1359571449999999</v>
      </c>
      <c r="G8" s="1">
        <v>0.28468149149999999</v>
      </c>
      <c r="H8" s="1">
        <v>0.29440572999999981</v>
      </c>
      <c r="I8" s="1">
        <v>0.48315793699999982</v>
      </c>
      <c r="J8" s="1">
        <v>-0.13319679779999999</v>
      </c>
      <c r="K8" s="1">
        <v>-0.17822303849999999</v>
      </c>
      <c r="L8" s="1">
        <v>1.508958005</v>
      </c>
      <c r="M8" s="1">
        <v>1.6127340949999991</v>
      </c>
      <c r="N8" s="1">
        <v>4.3601061299999987E-2</v>
      </c>
      <c r="O8" s="1">
        <v>5.083652089999996E-2</v>
      </c>
      <c r="P8" s="1">
        <f>SUM(B8:O8)</f>
        <v>-11.922812300600015</v>
      </c>
    </row>
    <row r="9" spans="1:18">
      <c r="A9" s="1" t="s">
        <v>17</v>
      </c>
      <c r="B9" s="1">
        <v>33.637382700000003</v>
      </c>
      <c r="C9" s="1">
        <v>100.67868199999999</v>
      </c>
      <c r="D9" s="1">
        <v>101.3480528</v>
      </c>
      <c r="E9" s="1">
        <v>0.1643056692399999</v>
      </c>
      <c r="F9" s="1">
        <v>0.11602386889999999</v>
      </c>
      <c r="G9" s="1">
        <v>-5.2983481199999953E-2</v>
      </c>
      <c r="H9" s="1">
        <v>-5.3560266050000013E-2</v>
      </c>
      <c r="I9" s="1">
        <v>-3.4026926850000028E-2</v>
      </c>
      <c r="J9" s="1">
        <v>1.0289803710000001</v>
      </c>
      <c r="K9" s="1">
        <v>1.1306853649999999</v>
      </c>
      <c r="L9" s="1">
        <v>0.48118473800000011</v>
      </c>
      <c r="M9" s="1">
        <v>0.37924590304999989</v>
      </c>
      <c r="N9" s="1">
        <v>7.7764448249999978E-4</v>
      </c>
      <c r="O9" s="1">
        <v>9.9898087750000019E-4</v>
      </c>
      <c r="P9" s="1">
        <f>SUM(B9:O9)</f>
        <v>238.82574936645</v>
      </c>
    </row>
    <row r="10" spans="1:18">
      <c r="A10" s="1" t="s">
        <v>18</v>
      </c>
      <c r="B10" s="1">
        <v>10.3095915</v>
      </c>
      <c r="C10" s="1">
        <v>-6.2092747299999971</v>
      </c>
      <c r="D10" s="1">
        <v>-6.1449286300000026</v>
      </c>
      <c r="E10" s="1">
        <v>-6.2500579650000013E-2</v>
      </c>
      <c r="F10" s="1">
        <v>-5.9849885600000013E-2</v>
      </c>
      <c r="G10" s="1">
        <v>-2.8779464299999981E-2</v>
      </c>
      <c r="H10" s="1">
        <v>-2.9739224950000011E-2</v>
      </c>
      <c r="I10" s="1">
        <v>-5.9299399399999973E-2</v>
      </c>
      <c r="J10" s="1">
        <v>7.9146137100000027E-2</v>
      </c>
      <c r="K10" s="1">
        <v>8.1718890950000012E-2</v>
      </c>
      <c r="L10" s="1">
        <v>9.1731838621550009E-7</v>
      </c>
      <c r="M10" s="1">
        <v>-2.4516255153000009E-2</v>
      </c>
      <c r="N10" s="1">
        <v>-1.45631173E-4</v>
      </c>
      <c r="O10" s="1">
        <v>-1.773097415E-4</v>
      </c>
      <c r="P10" s="1">
        <f>SUM(B10:O10)</f>
        <v>-2.1487536645991132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2" spans="1:18" s="11" customFormat="1"/>
    <row r="13" spans="1:18" s="11" customFormat="1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 s="11" customFormat="1">
      <c r="A14" s="11" t="s">
        <v>16</v>
      </c>
      <c r="P14" s="11">
        <f>SUM(B14:O14)</f>
        <v>0</v>
      </c>
    </row>
    <row r="15" spans="1:18" s="11" customFormat="1">
      <c r="A15" s="11" t="s">
        <v>17</v>
      </c>
      <c r="P15" s="11">
        <f>SUM(B15:O15)</f>
        <v>0</v>
      </c>
    </row>
    <row r="16" spans="1:18" s="11" customFormat="1">
      <c r="A16" s="11" t="s">
        <v>18</v>
      </c>
      <c r="P16" s="11">
        <f>SUM(B16:O16)</f>
        <v>0</v>
      </c>
    </row>
    <row r="17" spans="1:10" s="11" customFormat="1">
      <c r="A17" s="11" t="s">
        <v>19</v>
      </c>
    </row>
    <row r="18" spans="1:10" s="11" customFormat="1"/>
    <row r="19" spans="1:10" s="11" customFormat="1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 s="11" customFormat="1">
      <c r="A20" s="11" t="s">
        <v>16</v>
      </c>
      <c r="B20" s="11" t="s">
        <v>0</v>
      </c>
      <c r="C20" s="11">
        <f>COS(RADIANS($R$1))*(B2)+SIN(RADIANS($R$1))*(B3)</f>
        <v>10.817913523037518</v>
      </c>
      <c r="D20" s="11">
        <f>COS(RADIANS($R$1))*(C2)+SIN(RADIANS($R$1))*(C3)</f>
        <v>6.6965361287794671</v>
      </c>
      <c r="E20" s="11">
        <f>COS(RADIANS($R$1))*(D2)+SIN(RADIANS($R$1))*(D3)</f>
        <v>6.7588153693372126</v>
      </c>
      <c r="F20" s="11">
        <f>COS(RADIANS($R$1))*(E2+F2+N2+O2)+SIN(RADIANS($R$1))*(E3+F3+N3+O3)</f>
        <v>2.1500853549354959</v>
      </c>
      <c r="G20" s="11">
        <f>COS(RADIANS($R$1))*(I2+G2+H2)+SIN(RADIANS($R$1))*(I3+G3+H3)</f>
        <v>1.0083046357478818</v>
      </c>
      <c r="H20" s="11">
        <f>COS(RADIANS($R$1))*(J2+K2)+SIN(RADIANS($R$1))*(J3+K3)</f>
        <v>0.25567397841257478</v>
      </c>
      <c r="I20" s="11">
        <f>COS(RADIANS($R$1))*(L2+M2)+SIN(RADIANS($R$1))*(L3+M3)</f>
        <v>3.3426108434009629</v>
      </c>
      <c r="J20" s="11">
        <f t="shared" ref="J20:J25" si="0">+SUM(C20:I20)</f>
        <v>31.029939833651113</v>
      </c>
    </row>
    <row r="21" spans="1:10" s="11" customFormat="1">
      <c r="B21" s="11" t="s">
        <v>20</v>
      </c>
      <c r="C21" s="11">
        <f>COS(RADIANS($R$1))*(B8)+SIN(RADIANS($R$1))*(B9)</f>
        <v>11.323689065500769</v>
      </c>
      <c r="D21" s="11">
        <f>COS(RADIANS($R$1))*(C8)+SIN(RADIANS($R$1))*(C9)</f>
        <v>9.9359483819877035</v>
      </c>
      <c r="E21" s="11">
        <f>COS(RADIANS($R$1))*(D8)+SIN(RADIANS($R$1))*(D9)</f>
        <v>9.9697625588911336</v>
      </c>
      <c r="F21" s="11">
        <f>COS(RADIANS($R$1))*(E8+F8+N8+O8)+SIN(RADIANS($R$1))*(E9+F9+N9+O9)</f>
        <v>2.3764144264076958</v>
      </c>
      <c r="G21" s="11">
        <f>COS(RADIANS($R$1))*(I8+G8+H8)+SIN(RADIANS($R$1))*(I9+G9+H9)</f>
        <v>1.0098062666463528</v>
      </c>
      <c r="H21" s="11">
        <f>COS(RADIANS($R$1))*(J8+K8)+SIN(RADIANS($R$1))*(J9+K9)</f>
        <v>0.14440518907518113</v>
      </c>
      <c r="I21" s="11">
        <f>COS(RADIANS($R$1))*(L8+M8)+SIN(RADIANS($R$1))*(L9+M9)</f>
        <v>3.2323692272567883</v>
      </c>
      <c r="J21" s="11">
        <f t="shared" si="0"/>
        <v>37.992395115765625</v>
      </c>
    </row>
    <row r="22" spans="1:10" s="11" customFormat="1">
      <c r="B22" s="11" t="s">
        <v>21</v>
      </c>
      <c r="C22" s="11">
        <f>COS(RADIANS($R$1))*(B14)+SIN(RADIANS($R$1))*(B15)</f>
        <v>0</v>
      </c>
      <c r="D22" s="11">
        <f>COS(RADIANS($R$1))*(C14)+SIN(RADIANS($R$1))*(C15)</f>
        <v>0</v>
      </c>
      <c r="E22" s="11">
        <f>COS(RADIANS($R$1))*(D14)+SIN(RADIANS($R$1))*(D15)</f>
        <v>0</v>
      </c>
      <c r="F22" s="11">
        <f>COS(RADIANS($R$1))*(E14+F14+N14+O14)+SIN(RADIANS($R$1))*(E15+F15+N15+O15)</f>
        <v>0</v>
      </c>
      <c r="G22" s="11">
        <f>COS(RADIANS($R$1))*(I14+G14+H14)+SIN(RADIANS($R$1))*(I15+G15+H15)</f>
        <v>0</v>
      </c>
      <c r="H22" s="11">
        <f>COS(RADIANS($R$1))*(J14+K14)+SIN(RADIANS($R$1))*(J15+K15)</f>
        <v>0</v>
      </c>
      <c r="I22" s="11">
        <f>COS(RADIANS($R$1))*(L14+M14)+SIN(RADIANS($R$1))*(L15+M15)</f>
        <v>0</v>
      </c>
      <c r="J22" s="11">
        <f t="shared" si="0"/>
        <v>0</v>
      </c>
    </row>
    <row r="23" spans="1:10" s="11" customFormat="1">
      <c r="A23" s="11" t="s">
        <v>17</v>
      </c>
      <c r="B23" s="11" t="s">
        <v>0</v>
      </c>
      <c r="C23" s="11">
        <f>-SIN(RADIANS($R$1))*(B2)+COS(RADIANS($R$1))*(B3)</f>
        <v>30.838279811426901</v>
      </c>
      <c r="D23" s="11">
        <f>-SIN(RADIANS($R$1))*(C2)+COS(RADIANS($R$1))*(C3)</f>
        <v>57.856773567084986</v>
      </c>
      <c r="E23" s="11">
        <f>-SIN(RADIANS($R$1))*(D2)+COS(RADIANS($R$1))*(D3)</f>
        <v>57.84779845719298</v>
      </c>
      <c r="F23" s="11">
        <f>-SIN(RADIANS($R$1))*(E2+F2+N2+O2)+COS(RADIANS($R$1))*(E3+F3+N3+O3)</f>
        <v>-0.34339801343606402</v>
      </c>
      <c r="G23" s="11">
        <f>-SIN(RADIANS($R$1))*(I2+G2+H2)+COS(RADIANS($R$1))*(I3+G3+H3)</f>
        <v>-0.37590002960891544</v>
      </c>
      <c r="H23" s="11">
        <f>-SIN(RADIANS($R$1))*(J2+K2)+COS(RADIANS($R$1))*(J3+K3)</f>
        <v>1.6599118861326096</v>
      </c>
      <c r="I23" s="11">
        <f>-SIN(RADIANS($R$1))*(L2+M2)+COS(RADIANS($R$1))*(L3+M3)</f>
        <v>0.15053957060495016</v>
      </c>
      <c r="J23" s="11">
        <f t="shared" si="0"/>
        <v>147.63400524939749</v>
      </c>
    </row>
    <row r="24" spans="1:10" s="11" customFormat="1">
      <c r="B24" s="11" t="s">
        <v>20</v>
      </c>
      <c r="C24" s="11">
        <f>-SIN(RADIANS($R$1))*(B8)+COS(RADIANS($R$1))*(B9)</f>
        <v>31.98193742603738</v>
      </c>
      <c r="D24" s="11">
        <f>-SIN(RADIANS($R$1))*(C8)+COS(RADIANS($R$1))*(C9)</f>
        <v>100.81595262110099</v>
      </c>
      <c r="E24" s="11">
        <f>-SIN(RADIANS($R$1))*(D8)+COS(RADIANS($R$1))*(D9)</f>
        <v>101.49309013777999</v>
      </c>
      <c r="F24" s="11">
        <f>-SIN(RADIANS($R$1))*(E8+F8+N8+O8)+COS(RADIANS($R$1))*(E9+F9+N9+O9)</f>
        <v>-0.2167138965725765</v>
      </c>
      <c r="G24" s="11">
        <f>-SIN(RADIANS($R$1))*(I8+G8+H8)+COS(RADIANS($R$1))*(I9+G9+H9)</f>
        <v>-0.35835205457116243</v>
      </c>
      <c r="H24" s="11">
        <f>-SIN(RADIANS($R$1))*(J8+K8)+COS(RADIANS($R$1))*(J9+K9)</f>
        <v>2.1772196827747314</v>
      </c>
      <c r="I24" s="11">
        <f>-SIN(RADIANS($R$1))*(L8+M8)+COS(RADIANS($R$1))*(L9+M9)</f>
        <v>0.19259188441746633</v>
      </c>
      <c r="J24" s="11">
        <f t="shared" si="0"/>
        <v>236.0857258009668</v>
      </c>
    </row>
    <row r="25" spans="1:10" s="11" customFormat="1">
      <c r="B25" s="11" t="s">
        <v>21</v>
      </c>
      <c r="C25" s="11">
        <f>-SIN(RADIANS($R$1))*(B14)+COS(RADIANS($R$1))*(B15)</f>
        <v>0</v>
      </c>
      <c r="D25" s="11">
        <f>-SIN(RADIANS($R$1))*(C14)+COS(RADIANS($R$1))*(C15)</f>
        <v>0</v>
      </c>
      <c r="E25" s="11">
        <f>-SIN(RADIANS($R$1))*(D14)+COS(RADIANS($R$1))*(D15)</f>
        <v>0</v>
      </c>
      <c r="F25" s="11">
        <f>-SIN(RADIANS($R$1))*(E14+F14+N14+O14)+COS(RADIANS($R$1))*(E15+F15+N15+O15)</f>
        <v>0</v>
      </c>
      <c r="G25" s="11">
        <f>-SIN(RADIANS($R$1))*(I14+G14+H14)+COS(RADIANS($R$1))*(I15+G15+H15)</f>
        <v>0</v>
      </c>
      <c r="H25" s="11">
        <f>-SIN(RADIANS($R$1))*(J14+K14)+COS(RADIANS($R$1))*(J15+K15)</f>
        <v>0</v>
      </c>
      <c r="I25" s="11">
        <f>-SIN(RADIANS($R$1))*(L14+M14)+COS(RADIANS($R$1))*(L15+M15)</f>
        <v>0</v>
      </c>
      <c r="J25" s="11">
        <f t="shared" si="0"/>
        <v>0</v>
      </c>
    </row>
    <row r="26" spans="1:10" s="11" customFormat="1"/>
    <row r="27" spans="1:10" s="11" customFormat="1"/>
    <row r="28" spans="1:10" s="11" customFormat="1"/>
    <row r="29" spans="1:10" s="11" customFormat="1"/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5"/>
  <sheetViews>
    <sheetView workbookViewId="0">
      <selection activeCell="D20" sqref="D20"/>
    </sheetView>
  </sheetViews>
  <sheetFormatPr baseColWidth="10" defaultRowHeight="20"/>
  <cols>
    <col min="1" max="14" width="10.7109375" style="11" customWidth="1"/>
    <col min="15" max="16384" width="10.7109375" style="1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R1" s="11">
        <v>14</v>
      </c>
    </row>
    <row r="2" spans="1:18">
      <c r="A2" s="1" t="s">
        <v>16</v>
      </c>
      <c r="B2" s="1">
        <v>3.2897780499999989</v>
      </c>
      <c r="C2" s="1">
        <v>-7.4860062699999972</v>
      </c>
      <c r="D2" s="1">
        <v>-7.5451987699999972</v>
      </c>
      <c r="E2" s="1">
        <v>1.048583</v>
      </c>
      <c r="F2" s="1">
        <v>1.0410199099999999</v>
      </c>
      <c r="G2" s="1">
        <v>0.28477079900000002</v>
      </c>
      <c r="H2" s="1">
        <v>0.28389902900000002</v>
      </c>
      <c r="I2" s="1">
        <v>0.46925866899999991</v>
      </c>
      <c r="J2" s="1">
        <v>-0.221865759</v>
      </c>
      <c r="K2" s="1">
        <v>-0.17917038199999999</v>
      </c>
      <c r="L2" s="1">
        <v>1.4846066600000001</v>
      </c>
      <c r="M2" s="1">
        <v>1.7923752799999999</v>
      </c>
      <c r="N2" s="1">
        <v>4.7811294600000012E-2</v>
      </c>
      <c r="O2" s="1">
        <v>4.9001110199999989E-2</v>
      </c>
      <c r="P2" s="1">
        <f>SUM(B2:O2)</f>
        <v>-5.6411373791999955</v>
      </c>
    </row>
    <row r="3" spans="1:18">
      <c r="A3" s="1" t="s">
        <v>17</v>
      </c>
      <c r="B3" s="1">
        <v>37.721099099999989</v>
      </c>
      <c r="C3" s="1">
        <v>66.226199799999989</v>
      </c>
      <c r="D3" s="1">
        <v>66.554559400000031</v>
      </c>
      <c r="E3" s="1">
        <v>9.7896217700000024E-2</v>
      </c>
      <c r="F3" s="1">
        <v>9.8593598100000013E-2</v>
      </c>
      <c r="G3" s="1">
        <v>-5.1583037700000008E-2</v>
      </c>
      <c r="H3" s="1">
        <v>-5.1380736199999992E-2</v>
      </c>
      <c r="I3" s="1">
        <v>-3.3550308399999999E-2</v>
      </c>
      <c r="J3" s="1">
        <v>1.1234077200000001</v>
      </c>
      <c r="K3" s="1">
        <v>1.15094567</v>
      </c>
      <c r="L3" s="1">
        <v>0.45847271599999978</v>
      </c>
      <c r="M3" s="1">
        <v>0.42175850799999981</v>
      </c>
      <c r="N3" s="1">
        <v>2.2071371699999989E-5</v>
      </c>
      <c r="O3" s="1">
        <v>2.2244205819999999E-5</v>
      </c>
      <c r="P3" s="1">
        <f>SUM(B3:O3)</f>
        <v>173.71646296307748</v>
      </c>
    </row>
    <row r="4" spans="1:18">
      <c r="A4" s="1" t="s">
        <v>18</v>
      </c>
      <c r="B4" s="1">
        <v>11.6862119</v>
      </c>
      <c r="C4" s="1">
        <v>-4.6035352800000018</v>
      </c>
      <c r="D4" s="1">
        <v>-4.6194561299999997</v>
      </c>
      <c r="E4" s="1">
        <v>-2.8928358600000009E-2</v>
      </c>
      <c r="F4" s="1">
        <v>-3.266245990000001E-2</v>
      </c>
      <c r="G4" s="1">
        <v>-2.914760210000001E-2</v>
      </c>
      <c r="H4" s="1">
        <v>-2.9081448900000001E-2</v>
      </c>
      <c r="I4" s="1">
        <v>-5.5206784600000003E-2</v>
      </c>
      <c r="J4" s="1">
        <v>7.398775649999996E-2</v>
      </c>
      <c r="K4" s="1">
        <v>8.3785018499999989E-2</v>
      </c>
      <c r="L4" s="1">
        <v>-1.827573714E-6</v>
      </c>
      <c r="M4" s="1">
        <v>-3.3631326700000012E-2</v>
      </c>
      <c r="N4" s="1">
        <v>-1.6126572800000011E-4</v>
      </c>
      <c r="O4" s="1">
        <v>-1.6479322000000001E-4</v>
      </c>
      <c r="P4" s="1">
        <f>SUM(B4:O4)</f>
        <v>2.4120073976782836</v>
      </c>
    </row>
    <row r="5" spans="1:18">
      <c r="A5" s="1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17117186</v>
      </c>
    </row>
    <row r="6" spans="1: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>
      <c r="A7" s="1" t="s">
        <v>20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P7" s="1" t="s">
        <v>15</v>
      </c>
    </row>
    <row r="8" spans="1:18">
      <c r="A8" s="1" t="s">
        <v>16</v>
      </c>
      <c r="B8" s="1">
        <v>2.7716271399999992</v>
      </c>
      <c r="C8" s="1">
        <v>-15.373682799999999</v>
      </c>
      <c r="D8" s="1">
        <v>-14.6777546</v>
      </c>
      <c r="E8" s="1">
        <v>1.2275943600000001</v>
      </c>
      <c r="F8" s="1">
        <v>1.23084876</v>
      </c>
      <c r="G8" s="1">
        <v>0.28906872400000011</v>
      </c>
      <c r="H8" s="1">
        <v>0.28728904000000011</v>
      </c>
      <c r="I8" s="1">
        <v>0.47410674800000002</v>
      </c>
      <c r="J8" s="1">
        <v>-0.26855860399999998</v>
      </c>
      <c r="K8" s="1">
        <v>-0.110237372</v>
      </c>
      <c r="L8" s="1">
        <v>1.4856414600000001</v>
      </c>
      <c r="M8" s="1">
        <v>1.7526021599999999</v>
      </c>
      <c r="N8" s="1">
        <v>4.7402308000000011E-2</v>
      </c>
      <c r="O8" s="1">
        <v>4.6281683199999993E-2</v>
      </c>
      <c r="P8" s="1">
        <f>SUM(B8:O8)</f>
        <v>-20.817770992799996</v>
      </c>
    </row>
    <row r="9" spans="1:18">
      <c r="A9" s="1" t="s">
        <v>17</v>
      </c>
      <c r="B9" s="1">
        <v>38.61819779999999</v>
      </c>
      <c r="C9" s="1">
        <v>111.893822</v>
      </c>
      <c r="D9" s="1">
        <v>113.804046</v>
      </c>
      <c r="E9" s="1">
        <v>7.3674097800000019E-2</v>
      </c>
      <c r="F9" s="1">
        <v>8.0479964200000018E-2</v>
      </c>
      <c r="G9" s="1">
        <v>-4.8059019399999993E-2</v>
      </c>
      <c r="H9" s="1">
        <v>-4.7584796199999987E-2</v>
      </c>
      <c r="I9" s="1">
        <v>-2.667464059999999E-2</v>
      </c>
      <c r="J9" s="1">
        <v>1.32017188</v>
      </c>
      <c r="K9" s="1">
        <v>1.3415916000000001</v>
      </c>
      <c r="L9" s="1">
        <v>0.57130432600000003</v>
      </c>
      <c r="M9" s="1">
        <v>0.48064826799999982</v>
      </c>
      <c r="N9" s="1">
        <v>8.7409971599999967E-4</v>
      </c>
      <c r="O9" s="1">
        <v>8.9356616599999992E-4</v>
      </c>
      <c r="P9" s="1">
        <f>SUM(B9:O9)</f>
        <v>268.06338514568193</v>
      </c>
    </row>
    <row r="10" spans="1:18">
      <c r="A10" s="1" t="s">
        <v>18</v>
      </c>
      <c r="B10" s="1">
        <v>11.8919292</v>
      </c>
      <c r="C10" s="1">
        <v>-6.7635475199999986</v>
      </c>
      <c r="D10" s="1">
        <v>-7.5432526000000006</v>
      </c>
      <c r="E10" s="1">
        <v>-5.8802796200000007E-2</v>
      </c>
      <c r="F10" s="1">
        <v>-5.685361659999999E-2</v>
      </c>
      <c r="G10" s="1">
        <v>-2.9466308800000011E-2</v>
      </c>
      <c r="H10" s="1">
        <v>-2.929821560000001E-2</v>
      </c>
      <c r="I10" s="1">
        <v>-5.6367402800000008E-2</v>
      </c>
      <c r="J10" s="1">
        <v>8.9514418199999959E-2</v>
      </c>
      <c r="K10" s="1">
        <v>9.5819164199999987E-2</v>
      </c>
      <c r="L10" s="1">
        <v>6.904387522E-7</v>
      </c>
      <c r="M10" s="1">
        <v>-3.9353515999999998E-2</v>
      </c>
      <c r="N10" s="1">
        <v>-1.6213233399999999E-4</v>
      </c>
      <c r="O10" s="1">
        <v>-1.6057264000000001E-4</v>
      </c>
      <c r="P10" s="1">
        <f>SUM(B10:O10)</f>
        <v>-2.500001208135247</v>
      </c>
    </row>
    <row r="11" spans="1:18">
      <c r="A11" s="1" t="s">
        <v>19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18917500</v>
      </c>
    </row>
    <row r="13" spans="1:18">
      <c r="A13" s="11" t="s">
        <v>21</v>
      </c>
      <c r="B13" s="11" t="s">
        <v>1</v>
      </c>
      <c r="C13" s="11" t="s">
        <v>2</v>
      </c>
      <c r="D13" s="11" t="s">
        <v>3</v>
      </c>
      <c r="E13" s="11" t="s">
        <v>4</v>
      </c>
      <c r="F13" s="11" t="s">
        <v>5</v>
      </c>
      <c r="G13" s="11" t="s">
        <v>6</v>
      </c>
      <c r="H13" s="11" t="s">
        <v>7</v>
      </c>
      <c r="I13" s="11" t="s">
        <v>8</v>
      </c>
      <c r="J13" s="11" t="s">
        <v>9</v>
      </c>
      <c r="K13" s="11" t="s">
        <v>10</v>
      </c>
      <c r="L13" s="11" t="s">
        <v>11</v>
      </c>
      <c r="M13" s="11" t="s">
        <v>12</v>
      </c>
      <c r="N13" s="11" t="s">
        <v>13</v>
      </c>
      <c r="O13" s="11" t="s">
        <v>14</v>
      </c>
      <c r="P13" s="11" t="s">
        <v>15</v>
      </c>
    </row>
    <row r="14" spans="1:18">
      <c r="A14" s="11" t="s">
        <v>16</v>
      </c>
      <c r="P14" s="11">
        <f>SUM(B14:O14)</f>
        <v>0</v>
      </c>
    </row>
    <row r="15" spans="1:18">
      <c r="A15" s="11" t="s">
        <v>17</v>
      </c>
      <c r="P15" s="11">
        <f>SUM(B15:O15)</f>
        <v>0</v>
      </c>
    </row>
    <row r="16" spans="1:18">
      <c r="A16" s="11" t="s">
        <v>18</v>
      </c>
      <c r="P16" s="11">
        <f>SUM(B16:O16)</f>
        <v>0</v>
      </c>
    </row>
    <row r="17" spans="1:10">
      <c r="A17" s="11" t="s">
        <v>19</v>
      </c>
    </row>
    <row r="19" spans="1:10">
      <c r="C19" s="11" t="s">
        <v>1</v>
      </c>
      <c r="D19" s="11" t="s">
        <v>2</v>
      </c>
      <c r="E19" s="11" t="s">
        <v>3</v>
      </c>
      <c r="F19" s="11" t="s">
        <v>22</v>
      </c>
      <c r="G19" s="11" t="s">
        <v>23</v>
      </c>
      <c r="H19" s="11" t="s">
        <v>24</v>
      </c>
      <c r="I19" s="11" t="s">
        <v>25</v>
      </c>
      <c r="J19" s="11" t="s">
        <v>15</v>
      </c>
    </row>
    <row r="20" spans="1:10">
      <c r="A20" s="11" t="s">
        <v>16</v>
      </c>
      <c r="B20" s="11" t="s">
        <v>0</v>
      </c>
      <c r="C20" s="11">
        <f>COS(RADIANS($R$1))*(B2)+SIN(RADIANS($R$1))*(B3)</f>
        <v>12.317617380686498</v>
      </c>
      <c r="D20" s="11">
        <f>COS(RADIANS($R$1))*(C2)+SIN(RADIANS($R$1))*(C3)</f>
        <v>8.7579279033220239</v>
      </c>
      <c r="E20" s="11">
        <f>COS(RADIANS($R$1))*(D2)+SIN(RADIANS($R$1))*(D3)</f>
        <v>8.7799310504147883</v>
      </c>
      <c r="F20" s="11">
        <f>COS(RADIANS($R$1))*(E2+F2+N2+O2)+SIN(RADIANS($R$1))*(E3+F3+N3+O3)</f>
        <v>2.1690153454277112</v>
      </c>
      <c r="G20" s="11">
        <f>COS(RADIANS($R$1))*(I2+G2+H2)+SIN(RADIANS($R$1))*(I3+G3+H3)</f>
        <v>0.97407183925310326</v>
      </c>
      <c r="H20" s="11">
        <f>COS(RADIANS($R$1))*(J2+K2)+SIN(RADIANS($R$1))*(J3+K3)</f>
        <v>0.1610922296778125</v>
      </c>
      <c r="I20" s="11">
        <f>COS(RADIANS($R$1))*(L2+M2)+SIN(RADIANS($R$1))*(L3+M3)</f>
        <v>3.3925887777417194</v>
      </c>
      <c r="J20" s="11">
        <f t="shared" ref="J20:J25" si="0">+SUM(C20:I20)</f>
        <v>36.552244526523658</v>
      </c>
    </row>
    <row r="21" spans="1:10">
      <c r="B21" s="11" t="s">
        <v>20</v>
      </c>
      <c r="C21" s="11">
        <f>COS(RADIANS($R$1))*(B8)+SIN(RADIANS($R$1))*(B9)</f>
        <v>12.031885585191478</v>
      </c>
      <c r="D21" s="11">
        <f>COS(RADIANS($R$1))*(C8)+SIN(RADIANS($R$1))*(C9)</f>
        <v>12.15254680616901</v>
      </c>
      <c r="E21" s="11">
        <f>COS(RADIANS($R$1))*(D8)+SIN(RADIANS($R$1))*(D9)</f>
        <v>13.289927975523938</v>
      </c>
      <c r="F21" s="11">
        <f>COS(RADIANS($R$1))*(E8+F8+N8+O8)+SIN(RADIANS($R$1))*(E9+F9+N9+O9)</f>
        <v>2.5140389088848543</v>
      </c>
      <c r="G21" s="11">
        <f>COS(RADIANS($R$1))*(I8+G8+H8)+SIN(RADIANS($R$1))*(I9+G9+H9)</f>
        <v>0.98966971380747149</v>
      </c>
      <c r="H21" s="11">
        <f>COS(RADIANS($R$1))*(J8+K8)+SIN(RADIANS($R$1))*(J9+K9)</f>
        <v>0.27639475007622344</v>
      </c>
      <c r="I21" s="11">
        <f>COS(RADIANS($R$1))*(L8+M8)+SIN(RADIANS($R$1))*(L9+M9)</f>
        <v>3.3965443107479794</v>
      </c>
      <c r="J21" s="11">
        <f t="shared" si="0"/>
        <v>44.651008050400954</v>
      </c>
    </row>
    <row r="22" spans="1:10">
      <c r="B22" s="11" t="s">
        <v>21</v>
      </c>
      <c r="C22" s="11">
        <f>COS(RADIANS($R$1))*(B14)+SIN(RADIANS($R$1))*(B15)</f>
        <v>0</v>
      </c>
      <c r="D22" s="11">
        <f>COS(RADIANS($R$1))*(C14)+SIN(RADIANS($R$1))*(C15)</f>
        <v>0</v>
      </c>
      <c r="E22" s="11">
        <f>COS(RADIANS($R$1))*(D14)+SIN(RADIANS($R$1))*(D15)</f>
        <v>0</v>
      </c>
      <c r="F22" s="11">
        <f>COS(RADIANS($R$1))*(E14+F14+N14+O14)+SIN(RADIANS($R$1))*(E15+F15+N15+O15)</f>
        <v>0</v>
      </c>
      <c r="G22" s="11">
        <f>COS(RADIANS($R$1))*(I14+G14+H14)+SIN(RADIANS($R$1))*(I15+G15+H15)</f>
        <v>0</v>
      </c>
      <c r="H22" s="11">
        <f>COS(RADIANS($R$1))*(J14+K14)+SIN(RADIANS($R$1))*(J15+K15)</f>
        <v>0</v>
      </c>
      <c r="I22" s="11">
        <f>COS(RADIANS($R$1))*(L14+M14)+SIN(RADIANS($R$1))*(L15+M15)</f>
        <v>0</v>
      </c>
      <c r="J22" s="11">
        <f t="shared" si="0"/>
        <v>0</v>
      </c>
    </row>
    <row r="23" spans="1:10">
      <c r="A23" s="11" t="s">
        <v>17</v>
      </c>
      <c r="B23" s="11" t="s">
        <v>0</v>
      </c>
      <c r="C23" s="11">
        <f>-SIN(RADIANS($R$1))*(B2)+COS(RADIANS($R$1))*(B3)</f>
        <v>35.804751905205144</v>
      </c>
      <c r="D23" s="11">
        <f>-SIN(RADIANS($R$1))*(C2)+COS(RADIANS($R$1))*(C3)</f>
        <v>66.070027460749643</v>
      </c>
      <c r="E23" s="11">
        <f>-SIN(RADIANS($R$1))*(D2)+COS(RADIANS($R$1))*(D3)</f>
        <v>66.402953339116664</v>
      </c>
      <c r="F23" s="11">
        <f>-SIN(RADIANS($R$1))*(E2+F2+N2+O2)+COS(RADIANS($R$1))*(E3+F3+N3+O3)</f>
        <v>-0.33824550978158741</v>
      </c>
      <c r="G23" s="11">
        <f>-SIN(RADIANS($R$1))*(I2+G2+H2)+COS(RADIANS($R$1))*(I3+G3+H3)</f>
        <v>-0.38355666012333367</v>
      </c>
      <c r="H23" s="11">
        <f>-SIN(RADIANS($R$1))*(J2+K2)+COS(RADIANS($R$1))*(J3+K3)</f>
        <v>2.3038147977930201</v>
      </c>
      <c r="I23" s="11">
        <f>-SIN(RADIANS($R$1))*(L2+M2)+COS(RADIANS($R$1))*(L3+M3)</f>
        <v>6.1310912011212415E-2</v>
      </c>
      <c r="J23" s="11">
        <f t="shared" si="0"/>
        <v>169.92105624497077</v>
      </c>
    </row>
    <row r="24" spans="1:10">
      <c r="B24" s="11" t="s">
        <v>20</v>
      </c>
      <c r="C24" s="11">
        <f>-SIN(RADIANS($R$1))*(B8)+COS(RADIANS($R$1))*(B9)</f>
        <v>36.800554990216796</v>
      </c>
      <c r="D24" s="11">
        <f>-SIN(RADIANS($R$1))*(C8)+COS(RADIANS($R$1))*(C9)</f>
        <v>112.28932776861107</v>
      </c>
      <c r="E24" s="11">
        <f>-SIN(RADIANS($R$1))*(D8)+COS(RADIANS($R$1))*(D9)</f>
        <v>113.97444968269566</v>
      </c>
      <c r="F24" s="11">
        <f>-SIN(RADIANS($R$1))*(E8+F8+N8+O8)+COS(RADIANS($R$1))*(E9+F9+N9+O9)</f>
        <v>-0.46612524235533459</v>
      </c>
      <c r="G24" s="11">
        <f>-SIN(RADIANS($R$1))*(I8+G8+H8)+COS(RADIANS($R$1))*(I9+G9+H9)</f>
        <v>-0.3728154412987576</v>
      </c>
      <c r="H24" s="11">
        <f>-SIN(RADIANS($R$1))*(J8+K8)+COS(RADIANS($R$1))*(J9+K9)</f>
        <v>2.6743367695609703</v>
      </c>
      <c r="I24" s="11">
        <f>-SIN(RADIANS($R$1))*(L8+M8)+COS(RADIANS($R$1))*(L9+M9)</f>
        <v>0.23730307123921812</v>
      </c>
      <c r="J24" s="11">
        <f t="shared" si="0"/>
        <v>265.13703159866958</v>
      </c>
    </row>
    <row r="25" spans="1:10">
      <c r="B25" s="11" t="s">
        <v>21</v>
      </c>
      <c r="C25" s="11">
        <f>-SIN(RADIANS($R$1))*(B14)+COS(RADIANS($R$1))*(B15)</f>
        <v>0</v>
      </c>
      <c r="D25" s="11">
        <f>-SIN(RADIANS($R$1))*(C14)+COS(RADIANS($R$1))*(C15)</f>
        <v>0</v>
      </c>
      <c r="E25" s="11">
        <f>-SIN(RADIANS($R$1))*(D14)+COS(RADIANS($R$1))*(D15)</f>
        <v>0</v>
      </c>
      <c r="F25" s="11">
        <f>-SIN(RADIANS($R$1))*(E14+F14+N14+O14)+COS(RADIANS($R$1))*(E15+F15+N15+O15)</f>
        <v>0</v>
      </c>
      <c r="G25" s="11">
        <f>-SIN(RADIANS($R$1))*(I14+G14+H14)+COS(RADIANS($R$1))*(I15+G15+H15)</f>
        <v>0</v>
      </c>
      <c r="H25" s="11">
        <f>-SIN(RADIANS($R$1))*(J14+K14)+COS(RADIANS($R$1))*(J15+K15)</f>
        <v>0</v>
      </c>
      <c r="I25" s="11">
        <f>-SIN(RADIANS($R$1))*(L14+M14)+COS(RADIANS($R$1))*(L15+M15)</f>
        <v>0</v>
      </c>
      <c r="J25" s="11">
        <f t="shared" si="0"/>
        <v>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2"/>
  <sheetViews>
    <sheetView zoomScaleNormal="100" workbookViewId="0">
      <selection activeCell="E21" sqref="E21"/>
    </sheetView>
  </sheetViews>
  <sheetFormatPr baseColWidth="10" defaultRowHeight="20"/>
  <cols>
    <col min="8" max="11" width="10.7109375" style="11" customWidth="1"/>
    <col min="13" max="13" width="10.7109375" style="11" customWidth="1"/>
  </cols>
  <sheetData>
    <row r="1" spans="1:13">
      <c r="B1" s="15">
        <v>1</v>
      </c>
      <c r="C1" s="16"/>
      <c r="D1" s="15">
        <v>1.5</v>
      </c>
      <c r="E1" s="16"/>
      <c r="F1" s="11">
        <v>1</v>
      </c>
      <c r="G1" s="11">
        <v>1.5</v>
      </c>
      <c r="H1" s="15">
        <v>1</v>
      </c>
      <c r="I1" s="16"/>
      <c r="J1" s="10"/>
      <c r="K1" s="15">
        <v>1.5</v>
      </c>
      <c r="L1" s="16"/>
      <c r="M1" s="10"/>
    </row>
    <row r="2" spans="1:13">
      <c r="B2" s="11" t="s">
        <v>27</v>
      </c>
      <c r="C2" s="11" t="s">
        <v>28</v>
      </c>
      <c r="D2" s="11" t="s">
        <v>27</v>
      </c>
      <c r="E2" s="11" t="s">
        <v>28</v>
      </c>
      <c r="F2" s="11"/>
      <c r="G2" s="11"/>
    </row>
    <row r="3" spans="1:13">
      <c r="A3" s="11" t="s">
        <v>29</v>
      </c>
      <c r="B3" s="11" t="s">
        <v>30</v>
      </c>
      <c r="C3" s="11" t="s">
        <v>31</v>
      </c>
      <c r="D3" s="11" t="s">
        <v>30</v>
      </c>
      <c r="E3" s="11" t="s">
        <v>31</v>
      </c>
      <c r="F3" s="11" t="s">
        <v>32</v>
      </c>
      <c r="G3" s="11" t="s">
        <v>32</v>
      </c>
      <c r="H3" s="11" t="s">
        <v>33</v>
      </c>
      <c r="I3" s="11" t="s">
        <v>34</v>
      </c>
      <c r="J3" s="11" t="s">
        <v>35</v>
      </c>
      <c r="K3" s="11" t="s">
        <v>33</v>
      </c>
      <c r="L3" s="11" t="s">
        <v>34</v>
      </c>
      <c r="M3" s="11" t="s">
        <v>35</v>
      </c>
    </row>
    <row r="4" spans="1:13">
      <c r="A4" s="11">
        <v>0</v>
      </c>
      <c r="B4" s="11">
        <f>'alpha=0'!$J$20</f>
        <v>15.290605402799999</v>
      </c>
      <c r="C4" s="11">
        <f>'alpha=0'!$J$23</f>
        <v>14.834909841148473</v>
      </c>
      <c r="D4" s="11">
        <f>'alpha=0'!$J$21</f>
        <v>15.801879444000001</v>
      </c>
      <c r="E4" s="11">
        <f>'alpha=0'!$J$24</f>
        <v>4.3615335693399997</v>
      </c>
      <c r="F4" s="11">
        <f t="shared" ref="F4:F11" si="0">C4/B4</f>
        <v>0.97019767696260872</v>
      </c>
      <c r="G4" s="11">
        <f t="shared" ref="G4:G11" si="1">E4/D4</f>
        <v>0.27601359602803965</v>
      </c>
      <c r="H4" s="11">
        <f t="shared" ref="H4:H11" si="2">2*B4/(1.225*28*28*J4)</f>
        <v>5.9230208994950011E-2</v>
      </c>
      <c r="I4" s="11">
        <f t="shared" ref="I4:I11" si="3">2*C4/(1.225*28*28*J4)</f>
        <v>5.7465011172910314E-2</v>
      </c>
      <c r="J4" s="11">
        <f t="shared" ref="J4:J11" si="4">0.5376</f>
        <v>0.53759999999999997</v>
      </c>
      <c r="K4" s="11">
        <f t="shared" ref="K4:K11" si="5">2*D4/(1.225*28*28*M4)</f>
        <v>4.4093355190618855E-2</v>
      </c>
      <c r="L4" s="11">
        <f t="shared" ref="L4:L11" si="6">2*E4/(1.225*28*28*M4)</f>
        <v>1.2170365527104337E-2</v>
      </c>
      <c r="M4" s="11">
        <f t="shared" ref="M4:M11" si="7">0.7463</f>
        <v>0.74629999999999996</v>
      </c>
    </row>
    <row r="5" spans="1:13">
      <c r="A5" s="11">
        <v>2</v>
      </c>
      <c r="B5" s="11">
        <f>'alpha=2'!$J$20</f>
        <v>16.055294288890284</v>
      </c>
      <c r="C5" s="11">
        <f>'alpha=2'!$J$23</f>
        <v>36.771748382178224</v>
      </c>
      <c r="D5" s="11">
        <f>'alpha=2'!$J$21</f>
        <v>17.406416814637499</v>
      </c>
      <c r="E5" s="11">
        <f>'alpha=2'!$J$24</f>
        <v>44.787241017938577</v>
      </c>
      <c r="F5" s="11">
        <f t="shared" si="0"/>
        <v>2.2903191757514541</v>
      </c>
      <c r="G5" s="11">
        <f t="shared" si="1"/>
        <v>2.5730304803614632</v>
      </c>
      <c r="H5" s="11">
        <f t="shared" si="2"/>
        <v>6.2192333864835747E-2</v>
      </c>
      <c r="I5" s="11">
        <f t="shared" si="3"/>
        <v>0.14244029483536985</v>
      </c>
      <c r="J5" s="11">
        <f t="shared" si="4"/>
        <v>0.53759999999999997</v>
      </c>
      <c r="K5" s="11">
        <f t="shared" si="5"/>
        <v>4.8570635026278182E-2</v>
      </c>
      <c r="L5" s="11">
        <f t="shared" si="6"/>
        <v>0.12497372437312587</v>
      </c>
      <c r="M5" s="11">
        <f t="shared" si="7"/>
        <v>0.74629999999999996</v>
      </c>
    </row>
    <row r="6" spans="1:13">
      <c r="A6" s="11">
        <v>4</v>
      </c>
      <c r="B6" s="11">
        <f>'alpha=4'!$J$20</f>
        <v>18.070508787079429</v>
      </c>
      <c r="C6" s="11">
        <f>'alpha=4'!$J$23</f>
        <v>60.283438007054372</v>
      </c>
      <c r="D6" s="11">
        <f>'alpha=4'!$J$21</f>
        <v>19.309324430292762</v>
      </c>
      <c r="E6" s="11">
        <f>'alpha=4'!$J$24</f>
        <v>78.06731686924536</v>
      </c>
      <c r="F6" s="11">
        <f t="shared" si="0"/>
        <v>3.3360122129022485</v>
      </c>
      <c r="G6" s="11">
        <f t="shared" si="1"/>
        <v>4.042985405888782</v>
      </c>
      <c r="H6" s="11">
        <f t="shared" si="2"/>
        <v>6.9998537265751393E-2</v>
      </c>
      <c r="I6" s="11">
        <f t="shared" si="3"/>
        <v>0.23351597520383979</v>
      </c>
      <c r="J6" s="11">
        <f t="shared" si="4"/>
        <v>0.53759999999999997</v>
      </c>
      <c r="K6" s="11">
        <f t="shared" si="5"/>
        <v>5.3880483243344553E-2</v>
      </c>
      <c r="L6" s="11">
        <f t="shared" si="6"/>
        <v>0.21783800741507711</v>
      </c>
      <c r="M6" s="11">
        <f t="shared" si="7"/>
        <v>0.74629999999999996</v>
      </c>
    </row>
    <row r="7" spans="1:13">
      <c r="A7" s="11">
        <v>6</v>
      </c>
      <c r="B7" s="11">
        <f>'alpha=6'!$J$20</f>
        <v>20.803621994228205</v>
      </c>
      <c r="C7" s="11">
        <f>'alpha=6'!$J$23</f>
        <v>82.802535585092684</v>
      </c>
      <c r="D7" s="11">
        <f>'alpha=6'!$J$21</f>
        <v>21.989588469128783</v>
      </c>
      <c r="E7" s="11">
        <f>'alpha=6'!$J$24</f>
        <v>119.45472508969934</v>
      </c>
      <c r="F7" s="11">
        <f t="shared" si="0"/>
        <v>3.9801980447474756</v>
      </c>
      <c r="G7" s="11">
        <f t="shared" si="1"/>
        <v>5.4323310896610009</v>
      </c>
      <c r="H7" s="11">
        <f t="shared" si="2"/>
        <v>8.0585617515473634E-2</v>
      </c>
      <c r="I7" s="11">
        <f t="shared" si="3"/>
        <v>0.3207467172698561</v>
      </c>
      <c r="J7" s="11">
        <f t="shared" si="4"/>
        <v>0.53759999999999997</v>
      </c>
      <c r="K7" s="11">
        <f t="shared" si="5"/>
        <v>6.1359456531798112E-2</v>
      </c>
      <c r="L7" s="11">
        <f t="shared" si="6"/>
        <v>0.33332488336238963</v>
      </c>
      <c r="M7" s="11">
        <f t="shared" si="7"/>
        <v>0.74629999999999996</v>
      </c>
    </row>
    <row r="8" spans="1:13">
      <c r="A8" s="11">
        <v>8</v>
      </c>
      <c r="B8" s="11">
        <f>'alpha=8'!$J$20</f>
        <v>23.489026294253037</v>
      </c>
      <c r="C8" s="11">
        <f>'alpha=8'!$J$23</f>
        <v>105.2941379543939</v>
      </c>
      <c r="D8" s="11">
        <f>'alpha=8'!$J$21</f>
        <v>25.620195313855035</v>
      </c>
      <c r="E8" s="11">
        <f>'alpha=8'!$J$24</f>
        <v>154.93516292793052</v>
      </c>
      <c r="F8" s="11">
        <f t="shared" si="0"/>
        <v>4.4826948820843961</v>
      </c>
      <c r="G8" s="11">
        <f t="shared" si="1"/>
        <v>6.047384144809536</v>
      </c>
      <c r="H8" s="11">
        <f t="shared" si="2"/>
        <v>9.0987890920376346E-2</v>
      </c>
      <c r="I8" s="11">
        <f t="shared" si="3"/>
        <v>0.40787095296042436</v>
      </c>
      <c r="J8" s="11">
        <f t="shared" si="4"/>
        <v>0.53759999999999997</v>
      </c>
      <c r="K8" s="11">
        <f t="shared" si="5"/>
        <v>7.1490253803687898E-2</v>
      </c>
      <c r="L8" s="11">
        <f t="shared" si="6"/>
        <v>0.43232902736083184</v>
      </c>
      <c r="M8" s="11">
        <f t="shared" si="7"/>
        <v>0.74629999999999996</v>
      </c>
    </row>
    <row r="9" spans="1:13">
      <c r="A9" s="11">
        <v>10</v>
      </c>
      <c r="B9" s="11">
        <f>'alpha=10'!$J$20</f>
        <v>26.53653097574816</v>
      </c>
      <c r="C9" s="11">
        <f>'alpha=10'!$J$23</f>
        <v>124.61014205786402</v>
      </c>
      <c r="D9" s="11">
        <f>'alpha=10'!$J$21</f>
        <v>31.092044165992004</v>
      </c>
      <c r="E9" s="11">
        <f>'alpha=10'!$J$24</f>
        <v>194.18111735835637</v>
      </c>
      <c r="F9" s="11">
        <f t="shared" si="0"/>
        <v>4.6957962279148591</v>
      </c>
      <c r="G9" s="11">
        <f t="shared" si="1"/>
        <v>6.2453634866101426</v>
      </c>
      <c r="H9" s="11">
        <f t="shared" si="2"/>
        <v>0.10279280867497297</v>
      </c>
      <c r="I9" s="11">
        <f t="shared" si="3"/>
        <v>0.48269408323271185</v>
      </c>
      <c r="J9" s="11">
        <f t="shared" si="4"/>
        <v>0.53759999999999997</v>
      </c>
      <c r="K9" s="11">
        <f t="shared" si="5"/>
        <v>8.6758828395823953E-2</v>
      </c>
      <c r="L9" s="11">
        <f t="shared" si="6"/>
        <v>0.5418404190043542</v>
      </c>
      <c r="M9" s="11">
        <f t="shared" si="7"/>
        <v>0.74629999999999996</v>
      </c>
    </row>
    <row r="10" spans="1:13">
      <c r="A10" s="11">
        <v>12</v>
      </c>
      <c r="B10" s="11">
        <f>'alpha=12'!$J$20</f>
        <v>31.029939833651113</v>
      </c>
      <c r="C10" s="11">
        <f>'alpha=12'!$J$23</f>
        <v>147.63400524939749</v>
      </c>
      <c r="D10" s="11">
        <f>'alpha=12'!$J$21</f>
        <v>37.992395115765625</v>
      </c>
      <c r="E10" s="11">
        <f>'alpha=12'!$J$24</f>
        <v>236.0857258009668</v>
      </c>
      <c r="F10" s="11">
        <f t="shared" si="0"/>
        <v>4.7577921852524021</v>
      </c>
      <c r="G10" s="11">
        <f t="shared" si="1"/>
        <v>6.2140258617967152</v>
      </c>
      <c r="H10" s="11">
        <f t="shared" si="2"/>
        <v>0.12019863001051115</v>
      </c>
      <c r="I10" s="11">
        <f t="shared" si="3"/>
        <v>0.57188010254205479</v>
      </c>
      <c r="J10" s="11">
        <f t="shared" si="4"/>
        <v>0.53759999999999997</v>
      </c>
      <c r="K10" s="11">
        <f t="shared" si="5"/>
        <v>0.10601347632846721</v>
      </c>
      <c r="L10" s="11">
        <f t="shared" si="6"/>
        <v>0.65877048360406909</v>
      </c>
      <c r="M10" s="11">
        <f t="shared" si="7"/>
        <v>0.74629999999999996</v>
      </c>
    </row>
    <row r="11" spans="1:13">
      <c r="A11" s="11">
        <v>14</v>
      </c>
      <c r="B11" s="11">
        <f>'alpha=14'!$J$20</f>
        <v>36.552244526523658</v>
      </c>
      <c r="C11" s="11">
        <f>'alpha=14'!$J$23</f>
        <v>169.92105624497077</v>
      </c>
      <c r="D11" s="11">
        <f>'alpha=14'!$J$21</f>
        <v>44.651008050400954</v>
      </c>
      <c r="E11" s="11">
        <f>'alpha=14'!$J$24</f>
        <v>265.13703159866958</v>
      </c>
      <c r="F11" s="11">
        <f t="shared" si="0"/>
        <v>4.648717430243436</v>
      </c>
      <c r="G11" s="11">
        <f t="shared" si="1"/>
        <v>5.9379853484917842</v>
      </c>
      <c r="H11" s="11">
        <f t="shared" si="2"/>
        <v>0.14159001723660083</v>
      </c>
      <c r="I11" s="11">
        <f t="shared" si="3"/>
        <v>0.65821198107625489</v>
      </c>
      <c r="J11" s="11">
        <f t="shared" si="4"/>
        <v>0.53759999999999997</v>
      </c>
      <c r="K11" s="11">
        <f t="shared" si="5"/>
        <v>0.12459358170417333</v>
      </c>
      <c r="L11" s="11">
        <f t="shared" si="6"/>
        <v>0.73983486267549525</v>
      </c>
      <c r="M11" s="11">
        <f t="shared" si="7"/>
        <v>0.74629999999999996</v>
      </c>
    </row>
    <row r="12" spans="1:13" s="11" customFormat="1"/>
    <row r="13" spans="1:13">
      <c r="B13" s="2" t="s">
        <v>36</v>
      </c>
      <c r="C13" s="5" t="s">
        <v>37</v>
      </c>
      <c r="D13" s="6" t="s">
        <v>38</v>
      </c>
      <c r="E13" s="2" t="s">
        <v>39</v>
      </c>
      <c r="G13" s="11"/>
      <c r="L13" s="11"/>
    </row>
    <row r="14" spans="1:13">
      <c r="B14" s="4" t="s">
        <v>40</v>
      </c>
      <c r="C14" s="7">
        <v>2.752401375293668</v>
      </c>
      <c r="D14" s="8">
        <v>2.0441131456459671</v>
      </c>
      <c r="E14" s="9">
        <v>4.092166939887588</v>
      </c>
      <c r="G14" s="11"/>
      <c r="L14" s="11"/>
    </row>
    <row r="15" spans="1:13">
      <c r="B15" s="3" t="s">
        <v>41</v>
      </c>
      <c r="C15" s="12">
        <v>24.810638654515088</v>
      </c>
      <c r="D15" s="13">
        <v>26.603047561821828</v>
      </c>
      <c r="E15" s="14">
        <v>45.180575475391421</v>
      </c>
      <c r="G15" s="11"/>
      <c r="L15" s="11"/>
    </row>
    <row r="16" spans="1:13">
      <c r="G16" s="11"/>
      <c r="L16" s="11"/>
    </row>
    <row r="17" spans="7:12">
      <c r="G17" s="11"/>
      <c r="L17" s="11"/>
    </row>
    <row r="18" spans="7:12">
      <c r="G18" s="11"/>
      <c r="L18" s="11"/>
    </row>
    <row r="19" spans="7:12">
      <c r="G19" s="11"/>
      <c r="L19" s="11"/>
    </row>
    <row r="20" spans="7:12" ht="21" customHeight="1">
      <c r="G20" s="11"/>
      <c r="L20" s="11"/>
    </row>
    <row r="21" spans="7:12" ht="21" customHeight="1">
      <c r="G21" s="11"/>
      <c r="L21" s="11"/>
    </row>
    <row r="22" spans="7:12" ht="21" customHeight="1">
      <c r="G22" s="11"/>
      <c r="L22" s="11"/>
    </row>
    <row r="23" spans="7:12" ht="30" customHeight="1">
      <c r="G23" s="11"/>
      <c r="L23" s="11"/>
    </row>
    <row r="24" spans="7:12" ht="21" customHeight="1">
      <c r="G24" s="11"/>
      <c r="L24" s="11"/>
    </row>
    <row r="25" spans="7:12" ht="21" customHeight="1">
      <c r="G25" s="11"/>
      <c r="L25" s="11"/>
    </row>
    <row r="26" spans="7:12" ht="21" customHeight="1">
      <c r="G26" s="11"/>
      <c r="L26" s="11"/>
    </row>
    <row r="27" spans="7:12" ht="21" customHeight="1">
      <c r="G27" s="11"/>
      <c r="L27" s="11"/>
    </row>
    <row r="28" spans="7:12">
      <c r="G28" s="11"/>
      <c r="L28" s="11"/>
    </row>
    <row r="29" spans="7:12">
      <c r="G29" s="11"/>
      <c r="L29" s="11"/>
    </row>
    <row r="30" spans="7:12">
      <c r="G30" s="11"/>
      <c r="L30" s="11"/>
    </row>
    <row r="31" spans="7:12">
      <c r="G31" s="11"/>
      <c r="L31" s="11"/>
    </row>
    <row r="32" spans="7:12">
      <c r="G32" s="11"/>
      <c r="L32" s="11"/>
    </row>
  </sheetData>
  <mergeCells count="4">
    <mergeCell ref="H1:I1"/>
    <mergeCell ref="K1:L1"/>
    <mergeCell ref="B1:C1"/>
    <mergeCell ref="D1:E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alpha=0</vt:lpstr>
      <vt:lpstr>alpha=2</vt:lpstr>
      <vt:lpstr>alpha=4</vt:lpstr>
      <vt:lpstr>alpha=6</vt:lpstr>
      <vt:lpstr>alpha=8</vt:lpstr>
      <vt:lpstr>alpha=10</vt:lpstr>
      <vt:lpstr>alpha=12</vt:lpstr>
      <vt:lpstr>alpha=14</vt:lpstr>
      <vt:lpstr>plot_1.0vs1.5</vt:lpstr>
      <vt:lpstr>plot_1.0vs1.5vs1.5ori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2019-10-21T04:59:10Z</dcterms:created>
  <dcterms:modified xsi:type="dcterms:W3CDTF">2019-11-14T05:55:22Z</dcterms:modified>
</cp:coreProperties>
</file>