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1.xml"/>
  <Override ContentType="application/vnd.openxmlformats-officedocument.spreadsheetml.worksheet+xml" PartName="/xl/worksheets/sheet10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9" autoFilterDateGrouping="1" firstSheet="1" minimized="0" showHorizontalScroll="1" showSheetTabs="1" showVerticalScroll="1" tabRatio="600" visibility="visible" windowHeight="15000" windowWidth="20720" xWindow="2120" yWindow="500"/>
  </bookViews>
  <sheets>
    <sheet xmlns:r="http://schemas.openxmlformats.org/officeDocument/2006/relationships" name="alpha=0" sheetId="1" state="visible" r:id="rId1"/>
    <sheet xmlns:r="http://schemas.openxmlformats.org/officeDocument/2006/relationships" name="alpha=2" sheetId="2" state="visible" r:id="rId2"/>
    <sheet xmlns:r="http://schemas.openxmlformats.org/officeDocument/2006/relationships" name="alpha=4" sheetId="3" state="visible" r:id="rId3"/>
    <sheet xmlns:r="http://schemas.openxmlformats.org/officeDocument/2006/relationships" name="alpha=6" sheetId="4" state="visible" r:id="rId4"/>
    <sheet xmlns:r="http://schemas.openxmlformats.org/officeDocument/2006/relationships" name="alpha=8" sheetId="5" state="visible" r:id="rId5"/>
    <sheet xmlns:r="http://schemas.openxmlformats.org/officeDocument/2006/relationships" name="alpha=10" sheetId="6" state="visible" r:id="rId6"/>
    <sheet xmlns:r="http://schemas.openxmlformats.org/officeDocument/2006/relationships" name="alpha=12" sheetId="7" state="visible" r:id="rId7"/>
    <sheet xmlns:r="http://schemas.openxmlformats.org/officeDocument/2006/relationships" name="alpha=14" sheetId="8" state="visible" r:id="rId8"/>
    <sheet xmlns:r="http://schemas.openxmlformats.org/officeDocument/2006/relationships" name="plot_1.0vs1.5" sheetId="9" state="visible" r:id="rId9"/>
    <sheet xmlns:r="http://schemas.openxmlformats.org/officeDocument/2006/relationships" name="plot_1.0vs1.5vs1.5ori" sheetId="10" state="visible" r:id="rId10"/>
  </sheets>
  <definedNames/>
  <calcPr calcId="181029" fullCalcOnLoad="1"/>
</workbook>
</file>

<file path=xl/styles.xml><?xml version="1.0" encoding="utf-8"?>
<styleSheet xmlns="http://schemas.openxmlformats.org/spreadsheetml/2006/main">
  <numFmts count="1">
    <numFmt formatCode="0.0000" numFmtId="164"/>
  </numFmts>
  <fonts count="7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rgb="FF000000"/>
      <sz val="12"/>
      <scheme val="minor"/>
    </font>
    <font>
      <name val="游ゴシック"/>
      <charset val="128"/>
      <family val="2"/>
      <color theme="1"/>
      <sz val="10.5"/>
      <scheme val="minor"/>
    </font>
    <font>
      <name val="ＭＳ 明朝"/>
      <charset val="128"/>
      <family val="1"/>
      <color theme="1"/>
      <sz val="10.5"/>
    </font>
    <font>
      <name val="Times New Roman"/>
      <family val="1"/>
      <color theme="1"/>
      <sz val="10.5"/>
    </font>
    <font>
      <name val="游ゴシック"/>
      <charset val="128"/>
      <family val="3"/>
      <color theme="1"/>
      <sz val="12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22">
    <xf applyAlignment="1" borderId="0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2" fillId="0" fontId="4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  <xf applyAlignment="1" borderId="3" fillId="0" fontId="3" numFmtId="0" pivotButton="0" quotePrefix="0" xfId="0">
      <alignment vertical="center"/>
    </xf>
    <xf applyAlignment="1" borderId="5" fillId="0" fontId="3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8" fillId="0" fontId="5" numFmtId="164" pivotButton="0" quotePrefix="0" xfId="0">
      <alignment vertical="center"/>
    </xf>
    <xf applyAlignment="1" borderId="9" fillId="0" fontId="5" numFmtId="164" pivotButton="0" quotePrefix="0" xfId="0">
      <alignment vertical="center"/>
    </xf>
    <xf applyAlignment="1" borderId="10" fillId="0" fontId="5" numFmtId="164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8" fillId="0" fontId="5" numFmtId="164" pivotButton="0" quotePrefix="0" xfId="0">
      <alignment vertical="center"/>
    </xf>
    <xf applyAlignment="1" borderId="9" fillId="0" fontId="5" numFmtId="164" pivotButton="0" quotePrefix="0" xfId="0">
      <alignment vertical="center"/>
    </xf>
    <xf applyAlignment="1" borderId="10" fillId="0" fontId="5" numFmtId="164" pivotButton="0" quotePrefix="0" xfId="0">
      <alignment vertical="center"/>
    </xf>
    <xf borderId="0" fillId="0" fontId="0" numFmtId="0" pivotButton="0" quotePrefix="0" xfId="0"/>
  </cellXfs>
  <cellStyles count="1">
    <cellStyle builtinId="0" name="標準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styles.xml" Type="http://schemas.openxmlformats.org/officeDocument/2006/relationships/styles"/><Relationship Id="rId12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従来機</v>
          </tx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8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plot_1.0vs1.5!$H$4:$H$11</f>
              <numCache>
                <formatCode>General</formatCode>
                <ptCount val="8"/>
                <pt idx="0">
                  <v>0.05923020899495001</v>
                </pt>
                <pt idx="1">
                  <v>0.06219233386483575</v>
                </pt>
                <pt idx="2">
                  <v>0.06999853726575139</v>
                </pt>
                <pt idx="3">
                  <v>0.08058561751547363</v>
                </pt>
                <pt idx="4">
                  <v>0.09098789092037635</v>
                </pt>
                <pt idx="5">
                  <v>0.102792808674973</v>
                </pt>
                <pt idx="6">
                  <v>0.1201986300105111</v>
                </pt>
                <pt idx="7">
                  <v>0.1415900172366008</v>
                </pt>
              </numCache>
            </numRef>
          </xVal>
          <yVal>
            <numRef>
              <f>plot_1.0vs1.5!$I$4:$I$11</f>
              <numCache>
                <formatCode>General</formatCode>
                <ptCount val="8"/>
                <pt idx="0">
                  <v>0.05746501117291031</v>
                </pt>
                <pt idx="1">
                  <v>0.1424402948353699</v>
                </pt>
                <pt idx="2">
                  <v>0.2335159752038398</v>
                </pt>
                <pt idx="3">
                  <v>0.3207467172698561</v>
                </pt>
                <pt idx="4">
                  <v>0.4078709529604244</v>
                </pt>
                <pt idx="5">
                  <v>0.4826940832327118</v>
                </pt>
                <pt idx="6">
                  <v>0.5718801025420548</v>
                </pt>
                <pt idx="7">
                  <v>0.6582119810762549</v>
                </pt>
              </numCache>
            </numRef>
          </yVal>
          <smooth val="0"/>
        </ser>
        <ser>
          <idx val="1"/>
          <order val="1"/>
          <tx>
            <v>1.5倍機</v>
          </tx>
          <spPr>
            <a:ln xmlns:a="http://schemas.openxmlformats.org/drawingml/2006/main" cap="rnd" w="19050">
              <a:solidFill>
                <a:schemeClr val="accent2"/>
              </a:solidFill>
              <a:prstDash val="solid"/>
              <a:round/>
            </a:ln>
          </spPr>
          <marker>
            <symbol val="square"/>
            <size val="8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plot_1.0vs1.5!$K$4:$K$11</f>
              <numCache>
                <formatCode>General</formatCode>
                <ptCount val="8"/>
                <pt idx="0">
                  <v>0.04409335519061885</v>
                </pt>
                <pt idx="1">
                  <v>0.04857063502627818</v>
                </pt>
                <pt idx="2">
                  <v>0.05388048324334455</v>
                </pt>
                <pt idx="3">
                  <v>0.06135945653179811</v>
                </pt>
                <pt idx="4">
                  <v>0.0714902538036879</v>
                </pt>
                <pt idx="5">
                  <v>0.08675882839582395</v>
                </pt>
                <pt idx="6">
                  <v>0.1060134763284672</v>
                </pt>
                <pt idx="7">
                  <v>0.1245935817041733</v>
                </pt>
              </numCache>
            </numRef>
          </xVal>
          <yVal>
            <numRef>
              <f>plot_1.0vs1.5!$L$4:$L$11</f>
              <numCache>
                <formatCode>General</formatCode>
                <ptCount val="8"/>
                <pt idx="0">
                  <v>0.01217036552710434</v>
                </pt>
                <pt idx="1">
                  <v>0.1249737243731259</v>
                </pt>
                <pt idx="2">
                  <v>0.2178380074150771</v>
                </pt>
                <pt idx="3">
                  <v>0.3333248833623896</v>
                </pt>
                <pt idx="4">
                  <v>0.4323290273608318</v>
                </pt>
                <pt idx="5">
                  <v>0.5418404190043542</v>
                </pt>
                <pt idx="6">
                  <v>0.6587704836040691</v>
                </pt>
                <pt idx="7">
                  <v>0.7398348626754953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19693919"/>
        <axId val="819695599"/>
      </scatterChart>
      <valAx>
        <axId val="819693919"/>
        <scaling>
          <orientation val="minMax"/>
          <min val="0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vert="horz"/>
          <a:lstStyle xmlns:a="http://schemas.openxmlformats.org/drawingml/2006/main"/>
          <a:p xmlns:a="http://schemas.openxmlformats.org/drawingml/2006/main">
            <a:pPr>
              <a:defRPr/>
            </a:pPr>
            <a:r>
              <a:t>None</a:t>
            </a:r>
            <a:endParaRPr lang="ja-JP"/>
          </a:p>
        </txPr>
        <crossAx val="819695599"/>
        <crosses val="autoZero"/>
        <crossBetween val="midCat"/>
      </valAx>
      <valAx>
        <axId val="819695599"/>
        <scaling>
          <orientation val="minMax"/>
          <min val="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vert="horz"/>
          <a:lstStyle xmlns:a="http://schemas.openxmlformats.org/drawingml/2006/main"/>
          <a:p xmlns:a="http://schemas.openxmlformats.org/drawingml/2006/main">
            <a:pPr>
              <a:defRPr/>
            </a:pPr>
            <a:r>
              <a:t>None</a:t>
            </a:r>
            <a:endParaRPr lang="ja-JP"/>
          </a:p>
        </txPr>
        <crossAx val="819693919"/>
        <crosses val="autoZero"/>
        <crossBetween val="midCat"/>
      </valAx>
    </plotArea>
    <legend>
      <legendPos val="l"/>
      <layout>
        <manualLayout>
          <xMode val="edge"/>
          <yMode val="edge"/>
          <wMode val="factor"/>
          <hMode val="factor"/>
          <x val="0.2082252573652462"/>
          <y val="0.06362574446336165"/>
          <w val="0.2635086848171856"/>
          <h val="0.1625542626638965"/>
        </manualLayout>
      </layout>
      <overlay val="1"/>
      <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200"/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従来機</v>
          </tx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7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plot_1.0vs1.5!$A$4:$A$11</f>
              <numCache>
                <formatCode>General</formatCode>
                <ptCount val="8"/>
                <pt idx="0">
                  <v>0</v>
                </pt>
                <pt idx="1">
                  <v>2</v>
                </pt>
                <pt idx="2">
                  <v>4</v>
                </pt>
                <pt idx="3">
                  <v>6</v>
                </pt>
                <pt idx="4">
                  <v>8</v>
                </pt>
                <pt idx="5">
                  <v>10</v>
                </pt>
                <pt idx="6">
                  <v>12</v>
                </pt>
                <pt idx="7">
                  <v>14</v>
                </pt>
              </numCache>
            </numRef>
          </xVal>
          <yVal>
            <numRef>
              <f>plot_1.0vs1.5!$F$4:$F$11</f>
              <numCache>
                <formatCode>General</formatCode>
                <ptCount val="8"/>
                <pt idx="0">
                  <v>0.9701976769626087</v>
                </pt>
                <pt idx="1">
                  <v>2.290319175751454</v>
                </pt>
                <pt idx="2">
                  <v>3.336012212902248</v>
                </pt>
                <pt idx="3">
                  <v>3.980198044747476</v>
                </pt>
                <pt idx="4">
                  <v>4.482694882084396</v>
                </pt>
                <pt idx="5">
                  <v>4.695796227914859</v>
                </pt>
                <pt idx="6">
                  <v>4.757792185252402</v>
                </pt>
                <pt idx="7">
                  <v>4.648717430243436</v>
                </pt>
              </numCache>
            </numRef>
          </yVal>
          <smooth val="0"/>
        </ser>
        <ser>
          <idx val="1"/>
          <order val="1"/>
          <tx>
            <v>1.5倍機</v>
          </tx>
          <spPr>
            <a:ln xmlns:a="http://schemas.openxmlformats.org/drawingml/2006/main" cap="rnd" w="19050">
              <a:solidFill>
                <a:schemeClr val="accent2"/>
              </a:solidFill>
              <a:prstDash val="solid"/>
              <a:round/>
            </a:ln>
          </spPr>
          <marker>
            <symbol val="square"/>
            <size val="7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dPt>
            <idx val="2"/>
            <bubble3D val="0"/>
            <spPr>
              <a:ln xmlns:a="http://schemas.openxmlformats.org/drawingml/2006/main" cap="rnd" w="19050">
                <a:solidFill>
                  <a:schemeClr val="accent2"/>
                </a:solidFill>
                <a:prstDash val="solid"/>
                <a:miter lim="800000"/>
              </a:ln>
            </spPr>
          </dPt>
          <xVal>
            <numRef>
              <f>plot_1.0vs1.5!$A$4:$A$11</f>
              <numCache>
                <formatCode>General</formatCode>
                <ptCount val="8"/>
                <pt idx="0">
                  <v>0</v>
                </pt>
                <pt idx="1">
                  <v>2</v>
                </pt>
                <pt idx="2">
                  <v>4</v>
                </pt>
                <pt idx="3">
                  <v>6</v>
                </pt>
                <pt idx="4">
                  <v>8</v>
                </pt>
                <pt idx="5">
                  <v>10</v>
                </pt>
                <pt idx="6">
                  <v>12</v>
                </pt>
                <pt idx="7">
                  <v>14</v>
                </pt>
              </numCache>
            </numRef>
          </xVal>
          <yVal>
            <numRef>
              <f>plot_1.0vs1.5!$G$4:$G$11</f>
              <numCache>
                <formatCode>General</formatCode>
                <ptCount val="8"/>
                <pt idx="0">
                  <v>0.2760135960280397</v>
                </pt>
                <pt idx="1">
                  <v>2.573030480361463</v>
                </pt>
                <pt idx="2">
                  <v>4.042985405888782</v>
                </pt>
                <pt idx="3">
                  <v>5.432331089661001</v>
                </pt>
                <pt idx="4">
                  <v>6.047384144809536</v>
                </pt>
                <pt idx="5">
                  <v>6.245363486610143</v>
                </pt>
                <pt idx="6">
                  <v>6.214025861796715</v>
                </pt>
                <pt idx="7">
                  <v>5.937985348491784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496373711"/>
        <axId val="1498255007"/>
      </scatterChart>
      <valAx>
        <axId val="1496373711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α[deg]</a:t>
                </a:r>
                <a:endParaRPr lang="ja-JP" sz="1200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0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498255007"/>
        <crosses val="autoZero"/>
        <crossBetween val="midCat"/>
      </valAx>
      <valAx>
        <axId val="1498255007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L/D</a:t>
                </a:r>
                <a:endParaRPr lang="ja-JP" sz="1200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0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496373711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804730917631679"/>
          <y val="0.5630856993827896"/>
          <w val="0.2629226985718142"/>
          <h val="0.1924103438988183"/>
        </manualLayout>
      </layout>
      <overlay val="1"/>
      <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従来機</v>
          </tx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8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plot_1.0vs1.5!$H$4:$H$11</f>
              <numCache>
                <formatCode>General</formatCode>
                <ptCount val="8"/>
                <pt idx="0">
                  <v>0.05923020899495001</v>
                </pt>
                <pt idx="1">
                  <v>0.06219233386483575</v>
                </pt>
                <pt idx="2">
                  <v>0.06999853726575139</v>
                </pt>
                <pt idx="3">
                  <v>0.08058561751547363</v>
                </pt>
                <pt idx="4">
                  <v>0.09098789092037635</v>
                </pt>
                <pt idx="5">
                  <v>0.102792808674973</v>
                </pt>
                <pt idx="6">
                  <v>0.1201986300105111</v>
                </pt>
                <pt idx="7">
                  <v>0.1415900172366008</v>
                </pt>
              </numCache>
            </numRef>
          </xVal>
          <yVal>
            <numRef>
              <f>plot_1.0vs1.5!$I$4:$I$11</f>
              <numCache>
                <formatCode>General</formatCode>
                <ptCount val="8"/>
                <pt idx="0">
                  <v>0.05746501117291031</v>
                </pt>
                <pt idx="1">
                  <v>0.1424402948353699</v>
                </pt>
                <pt idx="2">
                  <v>0.2335159752038398</v>
                </pt>
                <pt idx="3">
                  <v>0.3207467172698561</v>
                </pt>
                <pt idx="4">
                  <v>0.4078709529604244</v>
                </pt>
                <pt idx="5">
                  <v>0.4826940832327118</v>
                </pt>
                <pt idx="6">
                  <v>0.5718801025420548</v>
                </pt>
                <pt idx="7">
                  <v>0.6582119810762549</v>
                </pt>
              </numCache>
            </numRef>
          </yVal>
          <smooth val="0"/>
        </ser>
        <ser>
          <idx val="1"/>
          <order val="1"/>
          <tx>
            <v>1.5倍機</v>
          </tx>
          <spPr>
            <a:ln xmlns:a="http://schemas.openxmlformats.org/drawingml/2006/main" cap="rnd" w="19050">
              <a:solidFill>
                <a:schemeClr val="accent2"/>
              </a:solidFill>
              <a:prstDash val="solid"/>
              <a:round/>
            </a:ln>
          </spPr>
          <marker>
            <symbol val="square"/>
            <size val="8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xVal>
            <numRef>
              <f>plot_1.0vs1.5!$K$4:$K$11</f>
              <numCache>
                <formatCode>General</formatCode>
                <ptCount val="8"/>
                <pt idx="0">
                  <v>0.04409335519061885</v>
                </pt>
                <pt idx="1">
                  <v>0.04857063502627818</v>
                </pt>
                <pt idx="2">
                  <v>0.05388048324334455</v>
                </pt>
                <pt idx="3">
                  <v>0.06135945653179811</v>
                </pt>
                <pt idx="4">
                  <v>0.0714902538036879</v>
                </pt>
                <pt idx="5">
                  <v>0.08675882839582395</v>
                </pt>
                <pt idx="6">
                  <v>0.1060134763284672</v>
                </pt>
                <pt idx="7">
                  <v>0.1245935817041733</v>
                </pt>
              </numCache>
            </numRef>
          </xVal>
          <yVal>
            <numRef>
              <f>plot_1.0vs1.5!$L$4:$L$11</f>
              <numCache>
                <formatCode>General</formatCode>
                <ptCount val="8"/>
                <pt idx="0">
                  <v>0.01217036552710434</v>
                </pt>
                <pt idx="1">
                  <v>0.1249737243731259</v>
                </pt>
                <pt idx="2">
                  <v>0.2178380074150771</v>
                </pt>
                <pt idx="3">
                  <v>0.3333248833623896</v>
                </pt>
                <pt idx="4">
                  <v>0.4323290273608318</v>
                </pt>
                <pt idx="5">
                  <v>0.5418404190043542</v>
                </pt>
                <pt idx="6">
                  <v>0.6587704836040691</v>
                </pt>
                <pt idx="7">
                  <v>0.7398348626754953</v>
                </pt>
              </numCache>
            </numRef>
          </yVal>
          <smooth val="0"/>
        </ser>
        <ser>
          <idx val="2"/>
          <order val="2"/>
          <tx>
            <v>1.5倍機(hole_original)</v>
          </tx>
          <spPr>
            <a:ln xmlns:a="http://schemas.openxmlformats.org/drawingml/2006/main">
              <a:prstDash val="solid"/>
            </a:ln>
          </spPr>
          <marker>
            <symbol val="triangle"/>
            <size val="7"/>
            <spPr>
              <a:ln xmlns:a="http://schemas.openxmlformats.org/drawingml/2006/main">
                <a:prstDash val="solid"/>
              </a:ln>
            </spPr>
          </marker>
          <xVal>
            <numRef>
              <f>plot_1.0vs1.5vs1.5ori!$Q$4:$Q$11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0.05278292818219132</v>
                </pt>
                <pt idx="3">
                  <v>0.06026646336460216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xVal>
          <yVal>
            <numRef>
              <f>plot_1.0vs1.5vs1.5ori!$R$4:$R$11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0.2235637310316594</v>
                </pt>
                <pt idx="3">
                  <v>0.3368930892841539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19693919"/>
        <axId val="819695599"/>
      </scatterChart>
      <valAx>
        <axId val="819693919"/>
        <scaling>
          <orientation val="minMax"/>
          <min val="0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200"/>
                </a:pPr>
                <a:r>
                  <a:rPr lang="en-US" sz="1200"/>
                  <a:t>CD</a:t>
                </a:r>
                <a:endParaRPr lang="ja-JP" sz="1200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vert="horz"/>
          <a:lstStyle xmlns:a="http://schemas.openxmlformats.org/drawingml/2006/main"/>
          <a:p xmlns:a="http://schemas.openxmlformats.org/drawingml/2006/main">
            <a:pPr>
              <a:defRPr/>
            </a:pPr>
            <a:r>
              <a:t>None</a:t>
            </a:r>
            <a:endParaRPr lang="ja-JP"/>
          </a:p>
        </txPr>
        <crossAx val="819695599"/>
        <crosses val="autoZero"/>
        <crossBetween val="midCat"/>
      </valAx>
      <valAx>
        <axId val="819695599"/>
        <scaling>
          <orientation val="minMax"/>
          <min val="0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200"/>
                </a:pPr>
                <a:r>
                  <a:rPr lang="en-US" sz="1200"/>
                  <a:t>CL</a:t>
                </a:r>
                <a:endParaRPr lang="ja-JP" sz="1200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vert="horz"/>
          <a:lstStyle xmlns:a="http://schemas.openxmlformats.org/drawingml/2006/main"/>
          <a:p xmlns:a="http://schemas.openxmlformats.org/drawingml/2006/main">
            <a:pPr>
              <a:defRPr/>
            </a:pPr>
            <a:r>
              <a:t>None</a:t>
            </a:r>
            <a:endParaRPr lang="ja-JP"/>
          </a:p>
        </txPr>
        <crossAx val="819693919"/>
        <crosses val="autoZero"/>
        <crossBetween val="midCat"/>
      </valAx>
    </plotArea>
    <legend>
      <legendPos val="l"/>
      <layout>
        <manualLayout>
          <xMode val="edge"/>
          <yMode val="edge"/>
          <wMode val="factor"/>
          <hMode val="factor"/>
          <x val="0.1675153426195768"/>
          <y val="0.0525842489531461"/>
          <w val="0.3948852099095236"/>
          <h val="0.2540357743067319"/>
        </manualLayout>
      </layout>
      <overlay val="1"/>
      <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/>
          </a:pPr>
          <a:r>
            <a:t>None</a:t>
          </a:r>
          <a:endParaRPr lang="ja-JP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従来機</v>
          </tx>
          <spPr>
            <a:ln xmlns:a="http://schemas.openxmlformats.org/drawingml/2006/main" cap="rnd" w="19050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7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>
                <a:solidFill>
                  <a:schemeClr val="accent1"/>
                </a:solidFill>
                <a:prstDash val="solid"/>
              </a:ln>
            </spPr>
          </marker>
          <xVal>
            <numRef>
              <f>plot_1.0vs1.5!$A$4:$A$11</f>
              <numCache>
                <formatCode>General</formatCode>
                <ptCount val="8"/>
                <pt idx="0">
                  <v>0</v>
                </pt>
                <pt idx="1">
                  <v>2</v>
                </pt>
                <pt idx="2">
                  <v>4</v>
                </pt>
                <pt idx="3">
                  <v>6</v>
                </pt>
                <pt idx="4">
                  <v>8</v>
                </pt>
                <pt idx="5">
                  <v>10</v>
                </pt>
                <pt idx="6">
                  <v>12</v>
                </pt>
                <pt idx="7">
                  <v>14</v>
                </pt>
              </numCache>
            </numRef>
          </xVal>
          <yVal>
            <numRef>
              <f>plot_1.0vs1.5!$F$4:$F$11</f>
              <numCache>
                <formatCode>General</formatCode>
                <ptCount val="8"/>
                <pt idx="0">
                  <v>0.9701976769626087</v>
                </pt>
                <pt idx="1">
                  <v>2.290319175751454</v>
                </pt>
                <pt idx="2">
                  <v>3.336012212902248</v>
                </pt>
                <pt idx="3">
                  <v>3.980198044747476</v>
                </pt>
                <pt idx="4">
                  <v>4.482694882084396</v>
                </pt>
                <pt idx="5">
                  <v>4.695796227914859</v>
                </pt>
                <pt idx="6">
                  <v>4.757792185252402</v>
                </pt>
                <pt idx="7">
                  <v>4.648717430243436</v>
                </pt>
              </numCache>
            </numRef>
          </yVal>
          <smooth val="0"/>
        </ser>
        <ser>
          <idx val="1"/>
          <order val="1"/>
          <tx>
            <v>1.5倍機</v>
          </tx>
          <spPr>
            <a:ln xmlns:a="http://schemas.openxmlformats.org/drawingml/2006/main" cap="rnd" w="19050">
              <a:solidFill>
                <a:schemeClr val="accent2"/>
              </a:solidFill>
              <a:prstDash val="solid"/>
              <a:round/>
            </a:ln>
          </spPr>
          <marker>
            <symbol val="square"/>
            <size val="7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>
                <a:solidFill>
                  <a:schemeClr val="accent2"/>
                </a:solidFill>
                <a:prstDash val="solid"/>
              </a:ln>
            </spPr>
          </marker>
          <dPt>
            <idx val="2"/>
            <bubble3D val="0"/>
            <spPr>
              <a:ln xmlns:a="http://schemas.openxmlformats.org/drawingml/2006/main" cap="rnd" w="19050">
                <a:solidFill>
                  <a:schemeClr val="accent2"/>
                </a:solidFill>
                <a:prstDash val="solid"/>
                <a:miter lim="800000"/>
              </a:ln>
            </spPr>
          </dPt>
          <xVal>
            <numRef>
              <f>plot_1.0vs1.5!$A$4:$A$11</f>
              <numCache>
                <formatCode>General</formatCode>
                <ptCount val="8"/>
                <pt idx="0">
                  <v>0</v>
                </pt>
                <pt idx="1">
                  <v>2</v>
                </pt>
                <pt idx="2">
                  <v>4</v>
                </pt>
                <pt idx="3">
                  <v>6</v>
                </pt>
                <pt idx="4">
                  <v>8</v>
                </pt>
                <pt idx="5">
                  <v>10</v>
                </pt>
                <pt idx="6">
                  <v>12</v>
                </pt>
                <pt idx="7">
                  <v>14</v>
                </pt>
              </numCache>
            </numRef>
          </xVal>
          <yVal>
            <numRef>
              <f>plot_1.0vs1.5!$G$4:$G$11</f>
              <numCache>
                <formatCode>General</formatCode>
                <ptCount val="8"/>
                <pt idx="0">
                  <v>0.2760135960280397</v>
                </pt>
                <pt idx="1">
                  <v>2.573030480361463</v>
                </pt>
                <pt idx="2">
                  <v>4.042985405888782</v>
                </pt>
                <pt idx="3">
                  <v>5.432331089661001</v>
                </pt>
                <pt idx="4">
                  <v>6.047384144809536</v>
                </pt>
                <pt idx="5">
                  <v>6.245363486610143</v>
                </pt>
                <pt idx="6">
                  <v>6.214025861796715</v>
                </pt>
                <pt idx="7">
                  <v>5.937985348491784</v>
                </pt>
              </numCache>
            </numRef>
          </yVal>
          <smooth val="0"/>
        </ser>
        <ser>
          <idx val="2"/>
          <order val="2"/>
          <tx>
            <v>1.5倍機(hole_original)</v>
          </tx>
          <spPr>
            <a:ln xmlns:a="http://schemas.openxmlformats.org/drawingml/2006/main">
              <a:prstDash val="solid"/>
            </a:ln>
          </spPr>
          <marker>
            <symbol val="triangle"/>
            <size val="7"/>
            <spPr>
              <a:ln xmlns:a="http://schemas.openxmlformats.org/drawingml/2006/main">
                <a:prstDash val="solid"/>
              </a:ln>
            </spPr>
          </marker>
          <xVal>
            <numRef>
              <f>plot_1.0vs1.5vs1.5ori!$A$4:$A$11</f>
              <numCache>
                <formatCode>General</formatCode>
                <ptCount val="8"/>
                <pt idx="0">
                  <v>0</v>
                </pt>
                <pt idx="1">
                  <v>2</v>
                </pt>
                <pt idx="2">
                  <v>4</v>
                </pt>
                <pt idx="3">
                  <v>6</v>
                </pt>
                <pt idx="4">
                  <v>8</v>
                </pt>
                <pt idx="5">
                  <v>10</v>
                </pt>
                <pt idx="6">
                  <v>12</v>
                </pt>
                <pt idx="7">
                  <v>14</v>
                </pt>
              </numCache>
            </numRef>
          </xVal>
          <yVal>
            <numRef>
              <f>plot_1.0vs1.5vs1.5ori!$J$4:$J$11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4.235531046325858</v>
                </pt>
                <pt idx="3">
                  <v>5.59005905566428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496373711"/>
        <axId val="1498255007"/>
      </scatterChart>
      <valAx>
        <axId val="1496373711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α[deg]</a:t>
                </a:r>
                <a:endParaRPr lang="ja-JP" sz="1200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0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498255007"/>
        <crosses val="autoZero"/>
        <crossBetween val="midCat"/>
      </valAx>
      <valAx>
        <axId val="1498255007"/>
        <scaling>
          <orientation val="minMax"/>
        </scaling>
        <delete val="0"/>
        <axPos val="l"/>
        <majorGridlines>
          <spPr>
            <a:ln xmlns:a="http://schemas.openxmlformats.org/drawingml/2006/main"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anchor="ctr" anchorCtr="1" rot="-5400000" spcFirstLastPara="1" vert="horz" vertOverflow="ellipsis" wrap="square"/>
              <a:lstStyle xmlns:a="http://schemas.openxmlformats.org/drawingml/2006/main"/>
              <a:p xmlns:a="http://schemas.openxmlformats.org/drawingml/2006/main">
                <a:pPr>
                  <a:defRPr b="0" baseline="0" i="0" kern="1200" strike="noStrike" sz="120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L/D</a:t>
                </a:r>
                <a:endParaRPr lang="ja-JP" sz="1200"/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anchor="ctr" anchorCtr="1" rot="-60000000" spcFirstLastPara="1" vert="horz" vertOverflow="ellipsis" wrap="square"/>
          <a:lstStyle xmlns:a="http://schemas.openxmlformats.org/drawingml/2006/main"/>
          <a:p xmlns:a="http://schemas.openxmlformats.org/drawingml/2006/main">
            <a:pPr>
              <a:defRPr b="0" baseline="0" i="0" kern="1200" strike="noStrike" sz="10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ja-JP"/>
          </a:p>
        </txPr>
        <crossAx val="1496373711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544969402287665"/>
          <y val="0.5377743181444167"/>
          <w val="0.3587313060853234"/>
          <h val="0.2531906860950262"/>
        </manualLayout>
      </layout>
      <overlay val="1"/>
      <spPr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/>
          </a:solidFill>
          <a:prstDash val="solid"/>
        </a:ln>
      </spPr>
      <txPr>
        <a:bodyPr xmlns:a="http://schemas.openxmlformats.org/drawingml/2006/main" anchor="ctr" anchorCtr="1" rot="0" spcFirstLastPara="1" vert="horz" vertOverflow="ellipsis" wrap="square"/>
        <a:lstStyle xmlns:a="http://schemas.openxmlformats.org/drawingml/2006/main"/>
        <a:p xmlns:a="http://schemas.openxmlformats.org/drawingml/2006/main">
          <a:pPr>
            <a:defRPr b="0" baseline="0" i="0" kern="1200" strike="noStrike" sz="10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ja-JP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/><Relationship Id="rId2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>
    <from>
      <col>5</col>
      <colOff>190500</colOff>
      <row>12</row>
      <rowOff>28222</rowOff>
    </from>
    <to>
      <col>9</col>
      <colOff>436033</colOff>
      <row>24</row>
      <rowOff>252999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9</col>
      <colOff>470309</colOff>
      <row>12</row>
      <rowOff>18346</rowOff>
    </from>
    <to>
      <col>13</col>
      <colOff>596900</colOff>
      <row>25</row>
      <rowOff>38100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889000</colOff>
      <row>11</row>
      <rowOff>206022</rowOff>
    </from>
    <to>
      <col>5</col>
      <colOff>182033</colOff>
      <row>24</row>
      <rowOff>176799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470309</colOff>
      <row>11</row>
      <rowOff>196146</rowOff>
    </from>
    <to>
      <col>10</col>
      <colOff>596900</colOff>
      <row>24</row>
      <rowOff>228600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9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5"/>
  <sheetViews>
    <sheetView workbookViewId="0">
      <selection activeCell="C20" sqref="C20"/>
    </sheetView>
  </sheetViews>
  <sheetFormatPr baseColWidth="10" defaultRowHeight="20"/>
  <sheetData>
    <row r="1">
      <c r="A1" s="1" t="inlineStr">
        <is>
          <t>翼1.0</t>
        </is>
      </c>
      <c r="B1" s="1" t="inlineStr">
        <is>
          <t>機首</t>
        </is>
      </c>
      <c r="C1" s="1" t="inlineStr">
        <is>
          <t>左翼</t>
        </is>
      </c>
      <c r="D1" s="1" t="inlineStr">
        <is>
          <t>右翼</t>
        </is>
      </c>
      <c r="E1" s="1" t="inlineStr">
        <is>
          <t>左タンク</t>
        </is>
      </c>
      <c r="F1" s="1" t="inlineStr">
        <is>
          <t>右タンク</t>
        </is>
      </c>
      <c r="G1" s="1" t="inlineStr">
        <is>
          <t>左足</t>
        </is>
      </c>
      <c r="H1" s="1" t="inlineStr">
        <is>
          <t>右足</t>
        </is>
      </c>
      <c r="I1" s="1" t="inlineStr">
        <is>
          <t>前足</t>
        </is>
      </c>
      <c r="J1" s="1" t="inlineStr">
        <is>
          <t>左垂直尾翼</t>
        </is>
      </c>
      <c r="K1" s="1" t="inlineStr">
        <is>
          <t>右垂直尾翼</t>
        </is>
      </c>
      <c r="L1" s="1" t="inlineStr">
        <is>
          <t>前フレーム</t>
        </is>
      </c>
      <c r="M1" s="1" t="inlineStr">
        <is>
          <t>後フレーム</t>
        </is>
      </c>
      <c r="N1" s="1" t="inlineStr">
        <is>
          <t>左翼タンク接続</t>
        </is>
      </c>
      <c r="O1" s="1" t="inlineStr">
        <is>
          <t>右翼タンク接続</t>
        </is>
      </c>
      <c r="P1" s="1" t="inlineStr">
        <is>
          <t>合計</t>
        </is>
      </c>
      <c r="R1" s="16" t="n">
        <v>0</v>
      </c>
    </row>
    <row r="2">
      <c r="A2" s="1" t="inlineStr">
        <is>
          <t>drag</t>
        </is>
      </c>
      <c r="B2" s="1" t="n">
        <v>6.446170639999999</v>
      </c>
      <c r="C2" s="1" t="n">
        <v>1.43954742</v>
      </c>
      <c r="D2" s="1" t="n">
        <v>1.44346932</v>
      </c>
      <c r="E2" s="1" t="n">
        <v>0.7104395339999998</v>
      </c>
      <c r="F2" s="1" t="n">
        <v>0.6913909989999998</v>
      </c>
      <c r="G2" s="1" t="n">
        <v>0.305663745</v>
      </c>
      <c r="H2" s="1" t="n">
        <v>0.30737956</v>
      </c>
      <c r="I2" s="1" t="n">
        <v>0.5488312570000001</v>
      </c>
      <c r="J2" s="1" t="n">
        <v>0.342128748</v>
      </c>
      <c r="K2" s="1" t="n">
        <v>0.346889789</v>
      </c>
      <c r="L2" s="1" t="n">
        <v>1.07084669</v>
      </c>
      <c r="M2" s="1" t="n">
        <v>1.52597864</v>
      </c>
      <c r="N2" s="1" t="n">
        <v>0.056765605</v>
      </c>
      <c r="O2" s="1" t="n">
        <v>0.05510345580000001</v>
      </c>
      <c r="P2" s="1">
        <f>SUM(B2:O2)</f>
        <v/>
      </c>
    </row>
    <row r="3">
      <c r="A3" s="1" t="inlineStr">
        <is>
          <t>lift</t>
        </is>
      </c>
      <c r="B3" s="1" t="n">
        <v>5.775704349999999</v>
      </c>
      <c r="C3" s="1" t="n">
        <v>4.23031649</v>
      </c>
      <c r="D3" s="1" t="n">
        <v>4.246185780000001</v>
      </c>
      <c r="E3" s="1" t="n">
        <v>0.3605204759999999</v>
      </c>
      <c r="F3" s="1" t="n">
        <v>0.4154489139999999</v>
      </c>
      <c r="G3" s="1" t="n">
        <v>-0.09590098970000001</v>
      </c>
      <c r="H3" s="1" t="n">
        <v>-0.09583707609999999</v>
      </c>
      <c r="I3" s="1" t="n">
        <v>-0.08924501830000002</v>
      </c>
      <c r="J3" s="1" t="n">
        <v>-0.07405781489999998</v>
      </c>
      <c r="K3" s="1" t="n">
        <v>-0.08932830889999999</v>
      </c>
      <c r="L3" s="1" t="n">
        <v>0.321288223</v>
      </c>
      <c r="M3" s="1" t="n">
        <v>-0.07019818449600004</v>
      </c>
      <c r="N3" s="1" t="n">
        <v>3.787813959999938e-07</v>
      </c>
      <c r="O3" s="1" t="n">
        <v>1.262176308000001e-05</v>
      </c>
      <c r="P3" s="1">
        <f>SUM(B3:O3)</f>
        <v/>
      </c>
    </row>
    <row r="4">
      <c r="A4" s="1" t="inlineStr">
        <is>
          <t>moment</t>
        </is>
      </c>
      <c r="B4" s="1" t="n">
        <v>1.57942142</v>
      </c>
      <c r="C4" s="1" t="n">
        <v>-0.282314671</v>
      </c>
      <c r="D4" s="1" t="n">
        <v>-0.301871615</v>
      </c>
      <c r="E4" s="1" t="n">
        <v>-0.08905831270000003</v>
      </c>
      <c r="F4" s="1" t="n">
        <v>-0.09051823640000002</v>
      </c>
      <c r="G4" s="1" t="n">
        <v>-0.0287516709</v>
      </c>
      <c r="H4" s="1" t="n">
        <v>-0.0290240128</v>
      </c>
      <c r="I4" s="1" t="n">
        <v>-0.08282495430000004</v>
      </c>
      <c r="J4" s="1" t="n">
        <v>0.07167391060000004</v>
      </c>
      <c r="K4" s="1" t="n">
        <v>0.07194692000000001</v>
      </c>
      <c r="L4" s="1" t="n">
        <v>1.39003753e-05</v>
      </c>
      <c r="M4" s="1" t="n">
        <v>0.0512138064</v>
      </c>
      <c r="N4" s="1" t="n">
        <v>-0.000193648659</v>
      </c>
      <c r="O4" s="1" t="n">
        <v>-0.000188609689</v>
      </c>
      <c r="P4" s="1">
        <f>SUM(B4:O4)</f>
        <v/>
      </c>
    </row>
    <row r="5">
      <c r="A5" s="1" t="inlineStr">
        <is>
          <t>メッシュ数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>
        <v>17117186</v>
      </c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</row>
    <row r="7">
      <c r="A7" s="1" t="inlineStr">
        <is>
          <t>翼1.5</t>
        </is>
      </c>
      <c r="B7" s="1" t="inlineStr">
        <is>
          <t>機首</t>
        </is>
      </c>
      <c r="C7" s="1" t="inlineStr">
        <is>
          <t>左翼</t>
        </is>
      </c>
      <c r="D7" s="1" t="inlineStr">
        <is>
          <t>右翼</t>
        </is>
      </c>
      <c r="E7" s="1" t="inlineStr">
        <is>
          <t>左タンク</t>
        </is>
      </c>
      <c r="F7" s="1" t="inlineStr">
        <is>
          <t>右タンク</t>
        </is>
      </c>
      <c r="G7" s="1" t="inlineStr">
        <is>
          <t>左足</t>
        </is>
      </c>
      <c r="H7" s="1" t="inlineStr">
        <is>
          <t>右足</t>
        </is>
      </c>
      <c r="I7" s="1" t="inlineStr">
        <is>
          <t>前足</t>
        </is>
      </c>
      <c r="J7" s="1" t="inlineStr">
        <is>
          <t>左垂直尾翼</t>
        </is>
      </c>
      <c r="K7" s="1" t="inlineStr">
        <is>
          <t>右垂直尾翼</t>
        </is>
      </c>
      <c r="L7" s="1" t="inlineStr">
        <is>
          <t>前フレーム</t>
        </is>
      </c>
      <c r="M7" s="1" t="inlineStr">
        <is>
          <t>後フレーム</t>
        </is>
      </c>
      <c r="N7" s="1" t="inlineStr">
        <is>
          <t>左翼タンク接続</t>
        </is>
      </c>
      <c r="O7" s="1" t="inlineStr">
        <is>
          <t>右翼タンク接続</t>
        </is>
      </c>
      <c r="P7" s="1" t="inlineStr">
        <is>
          <t>合計</t>
        </is>
      </c>
    </row>
    <row r="8">
      <c r="A8" s="1" t="inlineStr">
        <is>
          <t>drag</t>
        </is>
      </c>
      <c r="B8" s="1" t="n">
        <v>6.0136276</v>
      </c>
      <c r="C8" s="1" t="n">
        <v>2.1307694</v>
      </c>
      <c r="D8" s="1" t="n">
        <v>2.130056</v>
      </c>
      <c r="E8" s="1" t="n">
        <v>0.5776095800000001</v>
      </c>
      <c r="F8" s="1" t="n">
        <v>0.54491282</v>
      </c>
      <c r="G8" s="1" t="n">
        <v>0.30779722</v>
      </c>
      <c r="H8" s="1" t="n">
        <v>0.31569542</v>
      </c>
      <c r="I8" s="1" t="n">
        <v>0.52497986</v>
      </c>
      <c r="J8" s="1" t="n">
        <v>0.34680388</v>
      </c>
      <c r="K8" s="1" t="n">
        <v>0.35653526</v>
      </c>
      <c r="L8" s="1" t="n">
        <v>0.9067570199999999</v>
      </c>
      <c r="M8" s="1" t="n">
        <v>1.5332074</v>
      </c>
      <c r="N8" s="1" t="n">
        <v>0.057825412</v>
      </c>
      <c r="O8" s="1" t="n">
        <v>0.05530257199999999</v>
      </c>
      <c r="P8" s="1">
        <f>SUM(B8:O8)</f>
        <v/>
      </c>
    </row>
    <row r="9">
      <c r="A9" s="1" t="inlineStr">
        <is>
          <t>lift</t>
        </is>
      </c>
      <c r="B9" s="1" t="n">
        <v>3.642614</v>
      </c>
      <c r="C9" s="1" t="n">
        <v>-0.06664678</v>
      </c>
      <c r="D9" s="1" t="n">
        <v>0.24389136</v>
      </c>
      <c r="E9" s="1" t="n">
        <v>0.45481468</v>
      </c>
      <c r="F9" s="1" t="n">
        <v>0.4328962200000001</v>
      </c>
      <c r="G9" s="1" t="n">
        <v>-0.09313553000000001</v>
      </c>
      <c r="H9" s="1" t="n">
        <v>-0.093406906</v>
      </c>
      <c r="I9" s="1" t="n">
        <v>-0.080481714</v>
      </c>
      <c r="J9" s="1" t="n">
        <v>-0.1287873</v>
      </c>
      <c r="K9" s="1" t="n">
        <v>-0.11294626</v>
      </c>
      <c r="L9" s="1" t="n">
        <v>0.2508608600000001</v>
      </c>
      <c r="M9" s="1" t="n">
        <v>-0.09017624399999999</v>
      </c>
      <c r="N9" s="1" t="n">
        <v>0.0010798126</v>
      </c>
      <c r="O9" s="1" t="n">
        <v>0.0009573707400000001</v>
      </c>
      <c r="P9" s="1">
        <f>SUM(B9:O9)</f>
        <v/>
      </c>
    </row>
    <row r="10">
      <c r="A10" s="1" t="inlineStr">
        <is>
          <t>moment</t>
        </is>
      </c>
      <c r="B10" s="1" t="n">
        <v>0.8886617999999998</v>
      </c>
      <c r="C10" s="1" t="n">
        <v>-0.08124394199999999</v>
      </c>
      <c r="D10" s="1" t="n">
        <v>-0.1369066</v>
      </c>
      <c r="E10" s="1" t="n">
        <v>-0.07143878000000001</v>
      </c>
      <c r="F10" s="1" t="n">
        <v>-0.074068774</v>
      </c>
      <c r="G10" s="1" t="n">
        <v>-0.028476776</v>
      </c>
      <c r="H10" s="1" t="n">
        <v>-0.029529694</v>
      </c>
      <c r="I10" s="1" t="n">
        <v>-0.08076750599999999</v>
      </c>
      <c r="J10" s="1" t="n">
        <v>0.06330363399999998</v>
      </c>
      <c r="K10" s="1" t="n">
        <v>0.06153816000000001</v>
      </c>
      <c r="L10" s="1" t="n">
        <v>1.1044526e-05</v>
      </c>
      <c r="M10" s="1" t="n">
        <v>0.060303032</v>
      </c>
      <c r="N10" s="1" t="n">
        <v>-0.00020040336</v>
      </c>
      <c r="O10" s="1" t="n">
        <v>-0.00018795824</v>
      </c>
      <c r="P10" s="1">
        <f>SUM(B10:O10)</f>
        <v/>
      </c>
    </row>
    <row r="11">
      <c r="A11" s="1" t="inlineStr">
        <is>
          <t>メッシュ数</t>
        </is>
      </c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>
        <v>18917500</v>
      </c>
    </row>
    <row customFormat="1" r="12" s="16"/>
    <row customFormat="1" r="13" s="16">
      <c r="A13" s="16" t="inlineStr">
        <is>
          <t>翼1.5hole_original</t>
        </is>
      </c>
      <c r="B13" s="16" t="inlineStr">
        <is>
          <t>機首</t>
        </is>
      </c>
      <c r="C13" s="16" t="inlineStr">
        <is>
          <t>左翼</t>
        </is>
      </c>
      <c r="D13" s="16" t="inlineStr">
        <is>
          <t>右翼</t>
        </is>
      </c>
      <c r="E13" s="16" t="inlineStr">
        <is>
          <t>左タンク</t>
        </is>
      </c>
      <c r="F13" s="16" t="inlineStr">
        <is>
          <t>右タンク</t>
        </is>
      </c>
      <c r="G13" s="16" t="inlineStr">
        <is>
          <t>左足</t>
        </is>
      </c>
      <c r="H13" s="16" t="inlineStr">
        <is>
          <t>右足</t>
        </is>
      </c>
      <c r="I13" s="16" t="inlineStr">
        <is>
          <t>前足</t>
        </is>
      </c>
      <c r="J13" s="16" t="inlineStr">
        <is>
          <t>左垂直尾翼</t>
        </is>
      </c>
      <c r="K13" s="16" t="inlineStr">
        <is>
          <t>右垂直尾翼</t>
        </is>
      </c>
      <c r="L13" s="16" t="inlineStr">
        <is>
          <t>前フレーム</t>
        </is>
      </c>
      <c r="M13" s="16" t="inlineStr">
        <is>
          <t>後フレーム</t>
        </is>
      </c>
      <c r="N13" s="16" t="inlineStr">
        <is>
          <t>左翼タンク接続</t>
        </is>
      </c>
      <c r="O13" s="16" t="inlineStr">
        <is>
          <t>右翼タンク接続</t>
        </is>
      </c>
      <c r="P13" s="16" t="inlineStr">
        <is>
          <t>合計</t>
        </is>
      </c>
    </row>
    <row customFormat="1" r="14" s="16">
      <c r="A14" s="16" t="inlineStr">
        <is>
          <t>drag</t>
        </is>
      </c>
      <c r="B14" s="16" t="n">
        <v>0.011030029612</v>
      </c>
      <c r="C14" s="16" t="n">
        <v>0.003087971479</v>
      </c>
      <c r="D14" s="16" t="n">
        <v>0.01050618067000001</v>
      </c>
      <c r="E14" s="16" t="n">
        <v>-0.0001359167491999998</v>
      </c>
      <c r="F14" s="16" t="n">
        <v>0.0006919004541000001</v>
      </c>
      <c r="G14" s="16" t="n">
        <v>0.000334044689</v>
      </c>
      <c r="H14" s="16" t="n">
        <v>0.0005144317729999999</v>
      </c>
      <c r="I14" s="16" t="n">
        <v>0.0002348491557000001</v>
      </c>
      <c r="J14" s="16" t="n">
        <v>0.000250731884</v>
      </c>
      <c r="K14" s="16" t="n">
        <v>4.649961333000011e-05</v>
      </c>
      <c r="L14" s="16" t="n">
        <v>0.00269993066</v>
      </c>
      <c r="M14" s="16" t="n">
        <v>0.0009683745269999998</v>
      </c>
      <c r="N14" s="16" t="n">
        <v>1.18517217e-05</v>
      </c>
      <c r="O14" s="16" t="n">
        <v>-2.010913194e-05</v>
      </c>
      <c r="P14" s="16">
        <f>SUM(B14:O14)</f>
        <v/>
      </c>
    </row>
    <row customFormat="1" r="15" s="16">
      <c r="A15" s="16" t="inlineStr">
        <is>
          <t>lift</t>
        </is>
      </c>
      <c r="B15" s="16" t="n">
        <v>0.1216669045</v>
      </c>
      <c r="C15" s="16" t="n">
        <v>0.132762945</v>
      </c>
      <c r="D15" s="16" t="n">
        <v>0.09589208959999997</v>
      </c>
      <c r="E15" s="16" t="n">
        <v>0.007095855340000002</v>
      </c>
      <c r="F15" s="16" t="n">
        <v>3.928818579999988e-05</v>
      </c>
      <c r="G15" s="16" t="n">
        <v>6.53661653e-05</v>
      </c>
      <c r="H15" s="16" t="n">
        <v>-3.0783658149e-05</v>
      </c>
      <c r="I15" s="16" t="n">
        <v>2.413149657940001e-05</v>
      </c>
      <c r="J15" s="16" t="n">
        <v>-0.0003770260195900001</v>
      </c>
      <c r="K15" s="16" t="n">
        <v>0.00247898981</v>
      </c>
      <c r="L15" s="16" t="n">
        <v>0.00232915363</v>
      </c>
      <c r="M15" s="16" t="n">
        <v>0.00254978222</v>
      </c>
      <c r="N15" s="16" t="n">
        <v>-5.29566069599999e-08</v>
      </c>
      <c r="O15" s="16" t="n">
        <v>-4.451951424000001e-07</v>
      </c>
      <c r="P15" s="16">
        <f>SUM(B15:O15)</f>
        <v/>
      </c>
    </row>
    <row customFormat="1" r="16" s="16">
      <c r="A16" s="16" t="inlineStr">
        <is>
          <t>moment</t>
        </is>
      </c>
      <c r="B16" s="16" t="n">
        <v>0.03562600129999999</v>
      </c>
      <c r="C16" s="16" t="n">
        <v>-0.01892937360000001</v>
      </c>
      <c r="D16" s="16" t="n">
        <v>-0.0139921101</v>
      </c>
      <c r="E16" s="16" t="n">
        <v>0.0002915800299000001</v>
      </c>
      <c r="F16" s="16" t="n">
        <v>-0.0002987513654</v>
      </c>
      <c r="G16" s="16" t="n">
        <v>-4.187373340000001e-05</v>
      </c>
      <c r="H16" s="16" t="n">
        <v>-5.678264420000002e-05</v>
      </c>
      <c r="I16" s="16" t="n">
        <v>-1.925999052e-05</v>
      </c>
      <c r="J16" s="16" t="n">
        <v>0.0001178455620999999</v>
      </c>
      <c r="K16" s="16" t="n">
        <v>-0.0001410187417</v>
      </c>
      <c r="L16" s="16" t="n">
        <v>-4.2603352419e-08</v>
      </c>
      <c r="M16" s="16" t="n">
        <v>-0.0004455510749999997</v>
      </c>
      <c r="N16" s="16" t="n">
        <v>-2.7468335933e-08</v>
      </c>
      <c r="O16" s="16" t="n">
        <v>7.045075590000001e-08</v>
      </c>
      <c r="P16" s="16">
        <f>SUM(B16:O16)</f>
        <v/>
      </c>
    </row>
    <row customFormat="1" r="17" s="16">
      <c r="A17" s="16" t="inlineStr">
        <is>
          <t>メッシュ数</t>
        </is>
      </c>
    </row>
    <row customFormat="1" r="18" s="16"/>
    <row customFormat="1" r="19" s="16">
      <c r="C19" s="16" t="inlineStr">
        <is>
          <t>機首</t>
        </is>
      </c>
      <c r="D19" s="16" t="inlineStr">
        <is>
          <t>左翼</t>
        </is>
      </c>
      <c r="E19" s="16" t="inlineStr">
        <is>
          <t>右翼</t>
        </is>
      </c>
      <c r="F19" s="16" t="inlineStr">
        <is>
          <t>左右バッテリーカバー</t>
        </is>
      </c>
      <c r="G19" s="16" t="inlineStr">
        <is>
          <t>脚3本</t>
        </is>
      </c>
      <c r="H19" s="16" t="inlineStr">
        <is>
          <t>左右垂直尾翼</t>
        </is>
      </c>
      <c r="I19" s="16" t="inlineStr">
        <is>
          <t>フレーム</t>
        </is>
      </c>
      <c r="J19" s="16" t="inlineStr">
        <is>
          <t>合計</t>
        </is>
      </c>
    </row>
    <row customFormat="1" r="20" s="16">
      <c r="A20" s="16" t="inlineStr">
        <is>
          <t>drag</t>
        </is>
      </c>
      <c r="B20" s="16" t="inlineStr">
        <is>
          <t>翼1.0</t>
        </is>
      </c>
      <c r="C20" s="16">
        <f>COS(RADIANS($R$1))*(B2)+SIN(RADIANS($R$1))*(B3)</f>
        <v/>
      </c>
      <c r="D20" s="16">
        <f>COS(RADIANS($R$1))*(C2)+SIN(RADIANS($R$1))*(C3)</f>
        <v/>
      </c>
      <c r="E20" s="16">
        <f>COS(RADIANS($R$1))*(D2)+SIN(RADIANS($R$1))*(D3)</f>
        <v/>
      </c>
      <c r="F20" s="16">
        <f>COS(RADIANS($R$1))*(E2+F2+N2+O2)+SIN(RADIANS($R$1))*(E3+F3+N3+O3)</f>
        <v/>
      </c>
      <c r="G20" s="16">
        <f>COS(RADIANS($R$1))*(I2+G2+H2)+SIN(RADIANS($R$1))*(I3+G3+H3)</f>
        <v/>
      </c>
      <c r="H20" s="16">
        <f>COS(RADIANS($R$1))*(J2+K2)+SIN(RADIANS($R$1))*(J3+K3)</f>
        <v/>
      </c>
      <c r="I20" s="16">
        <f>COS(RADIANS($R$1))*(L2+M2)+SIN(RADIANS($R$1))*(L3+M3)</f>
        <v/>
      </c>
      <c r="J20" s="16">
        <f>+SUM(C20:I20)</f>
        <v/>
      </c>
    </row>
    <row customFormat="1" r="21" s="16">
      <c r="B21" s="16" t="inlineStr">
        <is>
          <t>翼1.5</t>
        </is>
      </c>
      <c r="C21" s="16">
        <f>COS(RADIANS($R$1))*(B8)+SIN(RADIANS($R$1))*(B9)</f>
        <v/>
      </c>
      <c r="D21" s="16">
        <f>COS(RADIANS($R$1))*(C8)+SIN(RADIANS($R$1))*(C9)</f>
        <v/>
      </c>
      <c r="E21" s="16">
        <f>COS(RADIANS($R$1))*(D8)+SIN(RADIANS($R$1))*(D9)</f>
        <v/>
      </c>
      <c r="F21" s="16">
        <f>COS(RADIANS($R$1))*(E8+F8+N8+O8)+SIN(RADIANS($R$1))*(E9+F9+N9+O9)</f>
        <v/>
      </c>
      <c r="G21" s="16">
        <f>COS(RADIANS($R$1))*(I8+G8+H8)+SIN(RADIANS($R$1))*(I9+G9+H9)</f>
        <v/>
      </c>
      <c r="H21" s="16">
        <f>COS(RADIANS($R$1))*(J8+K8)+SIN(RADIANS($R$1))*(J9+K9)</f>
        <v/>
      </c>
      <c r="I21" s="16">
        <f>COS(RADIANS($R$1))*(L8+M8)+SIN(RADIANS($R$1))*(L9+M9)</f>
        <v/>
      </c>
      <c r="J21" s="16">
        <f>+SUM(C21:I21)</f>
        <v/>
      </c>
    </row>
    <row customFormat="1" r="22" s="16">
      <c r="B22" s="16" t="inlineStr">
        <is>
          <t>翼1.5hole_original</t>
        </is>
      </c>
      <c r="C22" s="16">
        <f>COS(RADIANS($R$1))*(B14)+SIN(RADIANS($R$1))*(B15)</f>
        <v/>
      </c>
      <c r="D22" s="16">
        <f>COS(RADIANS($R$1))*(C14)+SIN(RADIANS($R$1))*(C15)</f>
        <v/>
      </c>
      <c r="E22" s="16">
        <f>COS(RADIANS($R$1))*(D14)+SIN(RADIANS($R$1))*(D15)</f>
        <v/>
      </c>
      <c r="F22" s="16">
        <f>COS(RADIANS($R$1))*(E14+F14+N14+O14)+SIN(RADIANS($R$1))*(E15+F15+N15+O15)</f>
        <v/>
      </c>
      <c r="G22" s="16">
        <f>COS(RADIANS($R$1))*(I14+G14+H14)+SIN(RADIANS($R$1))*(I15+G15+H15)</f>
        <v/>
      </c>
      <c r="H22" s="16">
        <f>COS(RADIANS($R$1))*(J14+K14)+SIN(RADIANS($R$1))*(J15+K15)</f>
        <v/>
      </c>
      <c r="I22" s="16">
        <f>COS(RADIANS($R$1))*(L14+M14)+SIN(RADIANS($R$1))*(L15+M15)</f>
        <v/>
      </c>
      <c r="J22" s="16">
        <f>+SUM(C22:I22)</f>
        <v/>
      </c>
    </row>
    <row customFormat="1" r="23" s="16">
      <c r="A23" s="16" t="inlineStr">
        <is>
          <t>lift</t>
        </is>
      </c>
      <c r="B23" s="16" t="inlineStr">
        <is>
          <t>翼1.0</t>
        </is>
      </c>
      <c r="C23" s="16">
        <f>-SIN(RADIANS($R$1))*(B2)+COS(RADIANS($R$1))*(B3)</f>
        <v/>
      </c>
      <c r="D23" s="16">
        <f>-SIN(RADIANS($R$1))*(C2)+COS(RADIANS($R$1))*(C3)</f>
        <v/>
      </c>
      <c r="E23" s="16">
        <f>-SIN(RADIANS($R$1))*(D2)+COS(RADIANS($R$1))*(D3)</f>
        <v/>
      </c>
      <c r="F23" s="16">
        <f>-SIN(RADIANS($R$1))*(E2+F2+N2+O2)+COS(RADIANS($R$1))*(E3+F3+N3+O3)</f>
        <v/>
      </c>
      <c r="G23" s="16">
        <f>-SIN(RADIANS($R$1))*(I2+G2+H2)+COS(RADIANS($R$1))*(I3+G3+H3)</f>
        <v/>
      </c>
      <c r="H23" s="16">
        <f>-SIN(RADIANS($R$1))*(J2+K2)+COS(RADIANS($R$1))*(J3+K3)</f>
        <v/>
      </c>
      <c r="I23" s="16">
        <f>-SIN(RADIANS($R$1))*(L2+M2)+COS(RADIANS($R$1))*(L3+M3)</f>
        <v/>
      </c>
      <c r="J23" s="16">
        <f>+SUM(C23:I23)</f>
        <v/>
      </c>
    </row>
    <row customFormat="1" r="24" s="16">
      <c r="B24" s="16" t="inlineStr">
        <is>
          <t>翼1.5</t>
        </is>
      </c>
      <c r="C24" s="16">
        <f>-SIN(RADIANS($R$1))*(B8)+COS(RADIANS($R$1))*(B9)</f>
        <v/>
      </c>
      <c r="D24" s="16">
        <f>-SIN(RADIANS($R$1))*(C8)+COS(RADIANS($R$1))*(C9)</f>
        <v/>
      </c>
      <c r="E24" s="16">
        <f>-SIN(RADIANS($R$1))*(D8)+COS(RADIANS($R$1))*(D9)</f>
        <v/>
      </c>
      <c r="F24" s="16">
        <f>-SIN(RADIANS($R$1))*(E8+F8+N8+O8)+COS(RADIANS($R$1))*(E9+F9+N9+O9)</f>
        <v/>
      </c>
      <c r="G24" s="16">
        <f>-SIN(RADIANS($R$1))*(I8+G8+H8)+COS(RADIANS($R$1))*(I9+G9+H9)</f>
        <v/>
      </c>
      <c r="H24" s="16">
        <f>-SIN(RADIANS($R$1))*(J8+K8)+COS(RADIANS($R$1))*(J9+K9)</f>
        <v/>
      </c>
      <c r="I24" s="16">
        <f>-SIN(RADIANS($R$1))*(L8+M8)+COS(RADIANS($R$1))*(L9+M9)</f>
        <v/>
      </c>
      <c r="J24" s="16">
        <f>+SUM(C24:I24)</f>
        <v/>
      </c>
    </row>
    <row customFormat="1" r="25" s="16">
      <c r="B25" s="16" t="inlineStr">
        <is>
          <t>翼1.5hole_original</t>
        </is>
      </c>
      <c r="C25" s="16">
        <f>-SIN(RADIANS($R$1))*(B14)+COS(RADIANS($R$1))*(B15)</f>
        <v/>
      </c>
      <c r="D25" s="16">
        <f>-SIN(RADIANS($R$1))*(C14)+COS(RADIANS($R$1))*(C15)</f>
        <v/>
      </c>
      <c r="E25" s="16">
        <f>-SIN(RADIANS($R$1))*(D14)+COS(RADIANS($R$1))*(D15)</f>
        <v/>
      </c>
      <c r="F25" s="16">
        <f>-SIN(RADIANS($R$1))*(E14+F14+N14+O14)+COS(RADIANS($R$1))*(E15+F15+N15+O15)</f>
        <v/>
      </c>
      <c r="G25" s="16">
        <f>-SIN(RADIANS($R$1))*(I14+G14+H14)+COS(RADIANS($R$1))*(I15+G15+H15)</f>
        <v/>
      </c>
      <c r="H25" s="16">
        <f>-SIN(RADIANS($R$1))*(J14+K14)+COS(RADIANS($R$1))*(J15+K15)</f>
        <v/>
      </c>
      <c r="I25" s="16">
        <f>-SIN(RADIANS($R$1))*(L14+M14)+COS(RADIANS($R$1))*(L15+M15)</f>
        <v/>
      </c>
      <c r="J25" s="16">
        <f>+SUM(C25:I25)</f>
        <v/>
      </c>
    </row>
    <row customFormat="1" r="26" s="16"/>
    <row customFormat="1" r="27" s="16"/>
    <row customFormat="1" r="28" s="16"/>
    <row customFormat="1" r="29" s="16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1"/>
  <sheetViews>
    <sheetView tabSelected="1" workbookViewId="0">
      <selection activeCell="L15" sqref="L15"/>
    </sheetView>
  </sheetViews>
  <sheetFormatPr baseColWidth="10" defaultRowHeight="20"/>
  <cols>
    <col customWidth="1" max="2" min="1" style="16" width="10.7109375"/>
    <col customWidth="1" max="16384" min="3" style="16" width="10.7109375"/>
  </cols>
  <sheetData>
    <row r="1">
      <c r="B1" s="15" t="n">
        <v>1</v>
      </c>
      <c r="D1" s="15" t="n">
        <v>1.5</v>
      </c>
      <c r="F1" s="17" t="inlineStr">
        <is>
          <t>1.5_hole_original</t>
        </is>
      </c>
      <c r="H1" s="16" t="n">
        <v>1</v>
      </c>
      <c r="I1" s="16" t="n">
        <v>1.5</v>
      </c>
      <c r="J1" s="16" t="inlineStr">
        <is>
          <t>1.5_hole_original</t>
        </is>
      </c>
      <c r="K1" s="15" t="n">
        <v>1</v>
      </c>
      <c r="M1" s="15" t="n"/>
      <c r="N1" s="15" t="n">
        <v>1.5</v>
      </c>
      <c r="P1" s="15" t="n"/>
      <c r="Q1" s="17" t="inlineStr">
        <is>
          <t>1.5_hole_original</t>
        </is>
      </c>
      <c r="S1" s="15" t="n"/>
    </row>
    <row r="2">
      <c r="B2" s="16" t="inlineStr">
        <is>
          <t>X</t>
        </is>
      </c>
      <c r="C2" s="16" t="inlineStr">
        <is>
          <t>Y</t>
        </is>
      </c>
      <c r="D2" s="16" t="inlineStr">
        <is>
          <t>X</t>
        </is>
      </c>
      <c r="E2" s="16" t="inlineStr">
        <is>
          <t>Y</t>
        </is>
      </c>
      <c r="F2" s="16" t="inlineStr">
        <is>
          <t>X</t>
        </is>
      </c>
      <c r="G2" s="16" t="inlineStr">
        <is>
          <t>Y</t>
        </is>
      </c>
    </row>
    <row r="3">
      <c r="A3" s="16" t="inlineStr">
        <is>
          <t>alpha</t>
        </is>
      </c>
      <c r="B3" s="16" t="inlineStr">
        <is>
          <t>Drag</t>
        </is>
      </c>
      <c r="C3" s="16" t="inlineStr">
        <is>
          <t>Lift</t>
        </is>
      </c>
      <c r="D3" s="16" t="inlineStr">
        <is>
          <t>Drag</t>
        </is>
      </c>
      <c r="E3" s="16" t="inlineStr">
        <is>
          <t>Lift</t>
        </is>
      </c>
      <c r="F3" s="16" t="inlineStr">
        <is>
          <t>Drag</t>
        </is>
      </c>
      <c r="G3" s="16" t="inlineStr">
        <is>
          <t>Lift</t>
        </is>
      </c>
      <c r="H3" s="16" t="inlineStr">
        <is>
          <t>L/D=CL/CD</t>
        </is>
      </c>
      <c r="I3" s="16" t="inlineStr">
        <is>
          <t>L/D=CL/CD</t>
        </is>
      </c>
      <c r="J3" s="16" t="inlineStr">
        <is>
          <t>L/D=CL/CD</t>
        </is>
      </c>
      <c r="K3" s="16" t="inlineStr">
        <is>
          <t>CD</t>
        </is>
      </c>
      <c r="L3" s="16" t="inlineStr">
        <is>
          <t>CL</t>
        </is>
      </c>
      <c r="M3" s="16" t="inlineStr">
        <is>
          <t>S</t>
        </is>
      </c>
      <c r="N3" s="16" t="inlineStr">
        <is>
          <t>CD</t>
        </is>
      </c>
      <c r="O3" s="16" t="inlineStr">
        <is>
          <t>CL</t>
        </is>
      </c>
      <c r="P3" s="16" t="inlineStr">
        <is>
          <t>S</t>
        </is>
      </c>
      <c r="Q3" s="16" t="inlineStr">
        <is>
          <t>CD</t>
        </is>
      </c>
      <c r="R3" s="16" t="inlineStr">
        <is>
          <t>CL</t>
        </is>
      </c>
      <c r="S3" s="16" t="inlineStr">
        <is>
          <t>S</t>
        </is>
      </c>
    </row>
    <row r="4">
      <c r="A4" s="16" t="n">
        <v>0</v>
      </c>
      <c r="B4" s="16">
        <f>'alpha=0'!$J$20</f>
        <v/>
      </c>
      <c r="C4" s="16">
        <f>'alpha=0'!$J$23</f>
        <v/>
      </c>
      <c r="D4" s="16">
        <f>'alpha=0'!$J$21</f>
        <v/>
      </c>
      <c r="E4" s="16">
        <f>'alpha=0'!$J$24</f>
        <v/>
      </c>
      <c r="F4" s="16">
        <f>'alpha=0'!$J$22</f>
        <v/>
      </c>
      <c r="G4" s="16">
        <f>'alpha=0'!$J$25</f>
        <v/>
      </c>
      <c r="H4" s="16">
        <f>C4/B4</f>
        <v/>
      </c>
      <c r="I4" s="16">
        <f>E4/D4</f>
        <v/>
      </c>
      <c r="J4" s="16">
        <f>G4/F4</f>
        <v/>
      </c>
      <c r="K4" s="16">
        <f>2*B4/(1.225*28*28*M4)</f>
        <v/>
      </c>
      <c r="L4" s="16">
        <f>2*C4/(1.225*28*28*M4)</f>
        <v/>
      </c>
      <c r="M4" s="16">
        <f>0.5376</f>
        <v/>
      </c>
      <c r="N4" s="16">
        <f>2*D4/(1.225*28*28*P4)</f>
        <v/>
      </c>
      <c r="O4" s="16">
        <f>2*E4/(1.225*28*28*P4)</f>
        <v/>
      </c>
      <c r="P4" s="16">
        <f>0.7463</f>
        <v/>
      </c>
      <c r="Q4" s="16">
        <f>2*F4/(1.225*28*28*S4)</f>
        <v/>
      </c>
      <c r="R4" s="16">
        <f>2*G4/(1.225*28*28*S4)</f>
        <v/>
      </c>
      <c r="S4" s="16">
        <f>0.7463</f>
        <v/>
      </c>
    </row>
    <row r="5">
      <c r="A5" s="16" t="n">
        <v>2</v>
      </c>
      <c r="B5" s="16">
        <f>'alpha=2'!$J$20</f>
        <v/>
      </c>
      <c r="C5" s="16">
        <f>'alpha=2'!$J$23</f>
        <v/>
      </c>
      <c r="D5" s="16">
        <f>'alpha=2'!$J$21</f>
        <v/>
      </c>
      <c r="E5" s="16">
        <f>'alpha=2'!$J$24</f>
        <v/>
      </c>
      <c r="F5" s="16">
        <f>'alpha=2'!$J$22</f>
        <v/>
      </c>
      <c r="G5" s="16">
        <f>'alpha=2'!$J$25</f>
        <v/>
      </c>
      <c r="H5" s="16">
        <f>C5/B5</f>
        <v/>
      </c>
      <c r="I5" s="16">
        <f>E5/D5</f>
        <v/>
      </c>
      <c r="J5" s="16">
        <f>G5/F5</f>
        <v/>
      </c>
      <c r="K5" s="16">
        <f>2*B5/(1.225*28*28*M5)</f>
        <v/>
      </c>
      <c r="L5" s="16">
        <f>2*C5/(1.225*28*28*M5)</f>
        <v/>
      </c>
      <c r="M5" s="16">
        <f>0.5376</f>
        <v/>
      </c>
      <c r="N5" s="16">
        <f>2*D5/(1.225*28*28*P5)</f>
        <v/>
      </c>
      <c r="O5" s="16">
        <f>2*E5/(1.225*28*28*P5)</f>
        <v/>
      </c>
      <c r="P5" s="16">
        <f>0.7463</f>
        <v/>
      </c>
      <c r="Q5" s="16">
        <f>2*F5/(1.225*28*28*S5)</f>
        <v/>
      </c>
      <c r="R5" s="16">
        <f>2*G5/(1.225*28*28*S5)</f>
        <v/>
      </c>
      <c r="S5" s="16">
        <f>0.7463</f>
        <v/>
      </c>
    </row>
    <row r="6">
      <c r="A6" s="16" t="n">
        <v>4</v>
      </c>
      <c r="B6" s="16">
        <f>'alpha=4'!$J$20</f>
        <v/>
      </c>
      <c r="C6" s="16">
        <f>'alpha=4'!$J$23</f>
        <v/>
      </c>
      <c r="D6" s="16">
        <f>'alpha=4'!$J$21</f>
        <v/>
      </c>
      <c r="E6" s="16">
        <f>'alpha=4'!$J$24</f>
        <v/>
      </c>
      <c r="F6" s="16">
        <f>'alpha=4'!$J$22</f>
        <v/>
      </c>
      <c r="G6" s="16">
        <f>'alpha=4'!$J$25</f>
        <v/>
      </c>
      <c r="H6" s="16">
        <f>C6/B6</f>
        <v/>
      </c>
      <c r="I6" s="16">
        <f>E6/D6</f>
        <v/>
      </c>
      <c r="J6" s="16">
        <f>G6/F6</f>
        <v/>
      </c>
      <c r="K6" s="16">
        <f>2*B6/(1.225*28*28*M6)</f>
        <v/>
      </c>
      <c r="L6" s="16">
        <f>2*C6/(1.225*28*28*M6)</f>
        <v/>
      </c>
      <c r="M6" s="16">
        <f>0.5376</f>
        <v/>
      </c>
      <c r="N6" s="16">
        <f>2*D6/(1.225*28*28*P6)</f>
        <v/>
      </c>
      <c r="O6" s="16">
        <f>2*E6/(1.225*28*28*P6)</f>
        <v/>
      </c>
      <c r="P6" s="16">
        <f>0.7463</f>
        <v/>
      </c>
      <c r="Q6" s="16">
        <f>2*F6/(1.225*28*28*S6)</f>
        <v/>
      </c>
      <c r="R6" s="16">
        <f>2*G6/(1.225*28*28*S6)</f>
        <v/>
      </c>
      <c r="S6" s="16">
        <f>0.7463</f>
        <v/>
      </c>
    </row>
    <row r="7">
      <c r="A7" s="16" t="n">
        <v>6</v>
      </c>
      <c r="B7" s="16">
        <f>'alpha=6'!$J$20</f>
        <v/>
      </c>
      <c r="C7" s="16">
        <f>'alpha=6'!$J$23</f>
        <v/>
      </c>
      <c r="D7" s="16">
        <f>'alpha=6'!$J$21</f>
        <v/>
      </c>
      <c r="E7" s="16">
        <f>'alpha=6'!$J$24</f>
        <v/>
      </c>
      <c r="F7" s="16">
        <f>'alpha=6'!$J$22</f>
        <v/>
      </c>
      <c r="G7" s="16">
        <f>'alpha=6'!$J$25</f>
        <v/>
      </c>
      <c r="H7" s="16">
        <f>C7/B7</f>
        <v/>
      </c>
      <c r="I7" s="16">
        <f>E7/D7</f>
        <v/>
      </c>
      <c r="J7" s="16">
        <f>G7/F7</f>
        <v/>
      </c>
      <c r="K7" s="16">
        <f>2*B7/(1.225*28*28*M7)</f>
        <v/>
      </c>
      <c r="L7" s="16">
        <f>2*C7/(1.225*28*28*M7)</f>
        <v/>
      </c>
      <c r="M7" s="16">
        <f>0.5376</f>
        <v/>
      </c>
      <c r="N7" s="16">
        <f>2*D7/(1.225*28*28*P7)</f>
        <v/>
      </c>
      <c r="O7" s="16">
        <f>2*E7/(1.225*28*28*P7)</f>
        <v/>
      </c>
      <c r="P7" s="16">
        <f>0.7463</f>
        <v/>
      </c>
      <c r="Q7" s="16">
        <f>2*F7/(1.225*28*28*S7)</f>
        <v/>
      </c>
      <c r="R7" s="16">
        <f>2*G7/(1.225*28*28*S7)</f>
        <v/>
      </c>
      <c r="S7" s="16">
        <f>0.7463</f>
        <v/>
      </c>
    </row>
    <row r="8">
      <c r="A8" s="16" t="n">
        <v>8</v>
      </c>
      <c r="B8" s="16">
        <f>'alpha=8'!$J$20</f>
        <v/>
      </c>
      <c r="C8" s="16">
        <f>'alpha=8'!$J$23</f>
        <v/>
      </c>
      <c r="D8" s="16">
        <f>'alpha=8'!$J$21</f>
        <v/>
      </c>
      <c r="E8" s="16">
        <f>'alpha=8'!$J$24</f>
        <v/>
      </c>
      <c r="F8" s="16">
        <f>'alpha=8'!$J$22</f>
        <v/>
      </c>
      <c r="G8" s="16">
        <f>'alpha=8'!$J$25</f>
        <v/>
      </c>
      <c r="H8" s="16">
        <f>C8/B8</f>
        <v/>
      </c>
      <c r="I8" s="16">
        <f>E8/D8</f>
        <v/>
      </c>
      <c r="J8" s="16">
        <f>G8/F8</f>
        <v/>
      </c>
      <c r="K8" s="16">
        <f>2*B8/(1.225*28*28*M8)</f>
        <v/>
      </c>
      <c r="L8" s="16">
        <f>2*C8/(1.225*28*28*M8)</f>
        <v/>
      </c>
      <c r="M8" s="16">
        <f>0.5376</f>
        <v/>
      </c>
      <c r="N8" s="16">
        <f>2*D8/(1.225*28*28*P8)</f>
        <v/>
      </c>
      <c r="O8" s="16">
        <f>2*E8/(1.225*28*28*P8)</f>
        <v/>
      </c>
      <c r="P8" s="16">
        <f>0.7463</f>
        <v/>
      </c>
      <c r="Q8" s="16">
        <f>2*F8/(1.225*28*28*S8)</f>
        <v/>
      </c>
      <c r="R8" s="16">
        <f>2*G8/(1.225*28*28*S8)</f>
        <v/>
      </c>
      <c r="S8" s="16">
        <f>0.7463</f>
        <v/>
      </c>
    </row>
    <row r="9">
      <c r="A9" s="16" t="n">
        <v>10</v>
      </c>
      <c r="B9" s="16">
        <f>'alpha=10'!$J$20</f>
        <v/>
      </c>
      <c r="C9" s="16">
        <f>'alpha=10'!$J$23</f>
        <v/>
      </c>
      <c r="D9" s="16">
        <f>'alpha=10'!$J$21</f>
        <v/>
      </c>
      <c r="E9" s="16">
        <f>'alpha=10'!$J$24</f>
        <v/>
      </c>
      <c r="F9" s="16">
        <f>'alpha=10'!$J$22</f>
        <v/>
      </c>
      <c r="G9" s="16">
        <f>'alpha=10'!$J$25</f>
        <v/>
      </c>
      <c r="H9" s="16">
        <f>C9/B9</f>
        <v/>
      </c>
      <c r="I9" s="16">
        <f>E9/D9</f>
        <v/>
      </c>
      <c r="J9" s="16">
        <f>G9/F9</f>
        <v/>
      </c>
      <c r="K9" s="16">
        <f>2*B9/(1.225*28*28*M9)</f>
        <v/>
      </c>
      <c r="L9" s="16">
        <f>2*C9/(1.225*28*28*M9)</f>
        <v/>
      </c>
      <c r="M9" s="16">
        <f>0.5376</f>
        <v/>
      </c>
      <c r="N9" s="16">
        <f>2*D9/(1.225*28*28*P9)</f>
        <v/>
      </c>
      <c r="O9" s="16">
        <f>2*E9/(1.225*28*28*P9)</f>
        <v/>
      </c>
      <c r="P9" s="16">
        <f>0.7463</f>
        <v/>
      </c>
      <c r="Q9" s="16">
        <f>2*F9/(1.225*28*28*S9)</f>
        <v/>
      </c>
      <c r="R9" s="16">
        <f>2*G9/(1.225*28*28*S9)</f>
        <v/>
      </c>
      <c r="S9" s="16">
        <f>0.7463</f>
        <v/>
      </c>
    </row>
    <row r="10">
      <c r="A10" s="16" t="n">
        <v>12</v>
      </c>
      <c r="B10" s="16">
        <f>'alpha=12'!$J$20</f>
        <v/>
      </c>
      <c r="C10" s="16">
        <f>'alpha=12'!$J$23</f>
        <v/>
      </c>
      <c r="D10" s="16">
        <f>'alpha=12'!$J$21</f>
        <v/>
      </c>
      <c r="E10" s="16">
        <f>'alpha=12'!$J$24</f>
        <v/>
      </c>
      <c r="F10" s="16">
        <f>'alpha=12'!$J$22</f>
        <v/>
      </c>
      <c r="G10" s="16">
        <f>'alpha=12'!$J$25</f>
        <v/>
      </c>
      <c r="H10" s="16">
        <f>C10/B10</f>
        <v/>
      </c>
      <c r="I10" s="16">
        <f>E10/D10</f>
        <v/>
      </c>
      <c r="J10" s="16">
        <f>G10/F10</f>
        <v/>
      </c>
      <c r="K10" s="16">
        <f>2*B10/(1.225*28*28*M10)</f>
        <v/>
      </c>
      <c r="L10" s="16">
        <f>2*C10/(1.225*28*28*M10)</f>
        <v/>
      </c>
      <c r="M10" s="16">
        <f>0.5376</f>
        <v/>
      </c>
      <c r="N10" s="16">
        <f>2*D10/(1.225*28*28*P10)</f>
        <v/>
      </c>
      <c r="O10" s="16">
        <f>2*E10/(1.225*28*28*P10)</f>
        <v/>
      </c>
      <c r="P10" s="16">
        <f>0.7463</f>
        <v/>
      </c>
      <c r="Q10" s="16">
        <f>2*F10/(1.225*28*28*S10)</f>
        <v/>
      </c>
      <c r="R10" s="16">
        <f>2*G10/(1.225*28*28*S10)</f>
        <v/>
      </c>
      <c r="S10" s="16">
        <f>0.7463</f>
        <v/>
      </c>
    </row>
    <row r="11">
      <c r="A11" s="16" t="n">
        <v>14</v>
      </c>
      <c r="B11" s="16">
        <f>'alpha=14'!$J$20</f>
        <v/>
      </c>
      <c r="C11" s="16">
        <f>'alpha=14'!$J$23</f>
        <v/>
      </c>
      <c r="D11" s="16">
        <f>'alpha=14'!$J$21</f>
        <v/>
      </c>
      <c r="E11" s="16">
        <f>'alpha=14'!$J$24</f>
        <v/>
      </c>
      <c r="F11" s="16">
        <f>'alpha=14'!$J$22</f>
        <v/>
      </c>
      <c r="G11" s="16">
        <f>'alpha=14'!$J$25</f>
        <v/>
      </c>
      <c r="H11" s="16">
        <f>C11/B11</f>
        <v/>
      </c>
      <c r="I11" s="16">
        <f>E11/D11</f>
        <v/>
      </c>
      <c r="J11" s="16">
        <f>G11/F11</f>
        <v/>
      </c>
      <c r="K11" s="16">
        <f>2*B11/(1.225*28*28*M11)</f>
        <v/>
      </c>
      <c r="L11" s="16">
        <f>2*C11/(1.225*28*28*M11)</f>
        <v/>
      </c>
      <c r="M11" s="16">
        <f>0.5376</f>
        <v/>
      </c>
      <c r="N11" s="16">
        <f>2*D11/(1.225*28*28*P11)</f>
        <v/>
      </c>
      <c r="O11" s="16">
        <f>2*E11/(1.225*28*28*P11)</f>
        <v/>
      </c>
      <c r="P11" s="16">
        <f>0.7463</f>
        <v/>
      </c>
      <c r="Q11" s="16">
        <f>2*F11/(1.225*28*28*S11)</f>
        <v/>
      </c>
      <c r="R11" s="16">
        <f>2*G11/(1.225*28*28*S11)</f>
        <v/>
      </c>
      <c r="S11" s="16">
        <f>0.7463</f>
        <v/>
      </c>
    </row>
    <row customHeight="1" ht="21" r="20" s="21"/>
    <row customHeight="1" ht="21" r="21" s="21"/>
    <row customHeight="1" ht="21" r="22" s="21"/>
    <row customHeight="1" ht="30" r="23" s="21"/>
    <row customHeight="1" ht="21" r="24" s="21"/>
    <row customHeight="1" ht="21" r="25" s="21"/>
    <row customHeight="1" ht="21" r="26" s="21"/>
    <row customHeight="1" ht="21" r="27" s="21"/>
  </sheetData>
  <mergeCells count="6">
    <mergeCell ref="Q1:R1"/>
    <mergeCell ref="B1:C1"/>
    <mergeCell ref="D1:E1"/>
    <mergeCell ref="K1:L1"/>
    <mergeCell ref="N1:O1"/>
    <mergeCell ref="F1:G1"/>
  </mergeCells>
  <pageMargins bottom="0.75" footer="0.3" header="0.3" left="0.7" right="0.7" top="0.7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5"/>
  <sheetViews>
    <sheetView workbookViewId="0" zoomScale="67">
      <selection activeCell="F18" sqref="F18"/>
    </sheetView>
  </sheetViews>
  <sheetFormatPr baseColWidth="10" defaultRowHeight="20"/>
  <sheetData>
    <row r="1">
      <c r="A1" s="1" t="inlineStr">
        <is>
          <t>翼1.0</t>
        </is>
      </c>
      <c r="B1" s="1" t="inlineStr">
        <is>
          <t>機首</t>
        </is>
      </c>
      <c r="C1" s="1" t="inlineStr">
        <is>
          <t>左翼</t>
        </is>
      </c>
      <c r="D1" s="1" t="inlineStr">
        <is>
          <t>右翼</t>
        </is>
      </c>
      <c r="E1" s="1" t="inlineStr">
        <is>
          <t>左タンク</t>
        </is>
      </c>
      <c r="F1" s="1" t="inlineStr">
        <is>
          <t>右タンク</t>
        </is>
      </c>
      <c r="G1" s="1" t="inlineStr">
        <is>
          <t>左足</t>
        </is>
      </c>
      <c r="H1" s="1" t="inlineStr">
        <is>
          <t>右足</t>
        </is>
      </c>
      <c r="I1" s="1" t="inlineStr">
        <is>
          <t>前足</t>
        </is>
      </c>
      <c r="J1" s="1" t="inlineStr">
        <is>
          <t>左垂直尾翼</t>
        </is>
      </c>
      <c r="K1" s="1" t="inlineStr">
        <is>
          <t>右垂直尾翼</t>
        </is>
      </c>
      <c r="L1" s="1" t="inlineStr">
        <is>
          <t>前フレーム</t>
        </is>
      </c>
      <c r="M1" s="1" t="inlineStr">
        <is>
          <t>後フレーム</t>
        </is>
      </c>
      <c r="N1" s="1" t="inlineStr">
        <is>
          <t>左翼タンク接続</t>
        </is>
      </c>
      <c r="O1" s="1" t="inlineStr">
        <is>
          <t>右翼タンク接続</t>
        </is>
      </c>
      <c r="P1" s="1" t="inlineStr">
        <is>
          <t>合計</t>
        </is>
      </c>
      <c r="R1" s="16" t="n">
        <v>2</v>
      </c>
    </row>
    <row r="2">
      <c r="A2" s="1" t="inlineStr">
        <is>
          <t>drag</t>
        </is>
      </c>
      <c r="B2" s="1" t="n">
        <v>6.3599144</v>
      </c>
      <c r="C2" s="1" t="n">
        <v>1.1656748</v>
      </c>
      <c r="D2" s="1" t="n">
        <v>1.1567852</v>
      </c>
      <c r="E2" s="1" t="n">
        <v>0.7858742</v>
      </c>
      <c r="F2" s="1" t="n">
        <v>0.77483674</v>
      </c>
      <c r="G2" s="1" t="n">
        <v>0.30163005</v>
      </c>
      <c r="H2" s="1" t="n">
        <v>0.30316043</v>
      </c>
      <c r="I2" s="1" t="n">
        <v>0.5317836399999999</v>
      </c>
      <c r="J2" s="1" t="n">
        <v>0.30218605</v>
      </c>
      <c r="K2" s="1" t="n">
        <v>0.30763074</v>
      </c>
      <c r="L2" s="1" t="n">
        <v>1.2074235</v>
      </c>
      <c r="M2" s="1" t="n">
        <v>1.4573538</v>
      </c>
      <c r="N2" s="1" t="n">
        <v>0.053463095</v>
      </c>
      <c r="O2" s="1" t="n">
        <v>0.054481681</v>
      </c>
      <c r="P2" s="1">
        <f>SUM(B2:O2)</f>
        <v/>
      </c>
    </row>
    <row r="3">
      <c r="A3" s="1" t="inlineStr">
        <is>
          <t>lift</t>
        </is>
      </c>
      <c r="B3" s="1" t="n">
        <v>9.567123800000001</v>
      </c>
      <c r="C3" s="1" t="n">
        <v>13.455057</v>
      </c>
      <c r="D3" s="1" t="n">
        <v>13.340981</v>
      </c>
      <c r="E3" s="1" t="n">
        <v>0.31941201</v>
      </c>
      <c r="F3" s="1" t="n">
        <v>0.33677439</v>
      </c>
      <c r="G3" s="1" t="n">
        <v>-0.08977490000000002</v>
      </c>
      <c r="H3" s="1" t="n">
        <v>-0.08978392700000001</v>
      </c>
      <c r="I3" s="1" t="n">
        <v>-0.08322162599999998</v>
      </c>
      <c r="J3" s="1" t="n">
        <v>0.10313661</v>
      </c>
      <c r="K3" s="1" t="n">
        <v>0.07824836100000002</v>
      </c>
      <c r="L3" s="1" t="n">
        <v>0.39711256</v>
      </c>
      <c r="M3" s="1" t="n">
        <v>-0.025324724</v>
      </c>
      <c r="N3" s="1" t="n">
        <v>2.1228064e-05</v>
      </c>
      <c r="O3" s="1" t="n">
        <v>-9.206536799999999e-05</v>
      </c>
      <c r="P3" s="1">
        <f>SUM(B3:O3)</f>
        <v/>
      </c>
    </row>
    <row r="4">
      <c r="A4" s="1" t="inlineStr">
        <is>
          <t>moment</t>
        </is>
      </c>
      <c r="B4" s="1" t="n">
        <v>2.6698934</v>
      </c>
      <c r="C4" s="1" t="n">
        <v>-0.81139242</v>
      </c>
      <c r="D4" s="1" t="n">
        <v>-0.79918214</v>
      </c>
      <c r="E4" s="1" t="n">
        <v>-0.08547468499999999</v>
      </c>
      <c r="F4" s="1" t="n">
        <v>-0.08218589699999999</v>
      </c>
      <c r="G4" s="1" t="n">
        <v>-0.02864747599999999</v>
      </c>
      <c r="H4" s="1" t="n">
        <v>-0.028913227</v>
      </c>
      <c r="I4" s="1" t="n">
        <v>-0.08015006399999999</v>
      </c>
      <c r="J4" s="1" t="n">
        <v>0.074099148</v>
      </c>
      <c r="K4" s="1" t="n">
        <v>0.076403258</v>
      </c>
      <c r="L4" s="1" t="n">
        <v>1.0492544e-05</v>
      </c>
      <c r="M4" s="1" t="n">
        <v>0.041150644</v>
      </c>
      <c r="N4" s="1" t="n">
        <v>-0.00018240203</v>
      </c>
      <c r="O4" s="1" t="n">
        <v>-0.00018181459</v>
      </c>
      <c r="P4" s="1">
        <f>SUM(B4:O4)</f>
        <v/>
      </c>
    </row>
    <row r="5">
      <c r="A5" s="1" t="inlineStr">
        <is>
          <t>メッシュ数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>
        <v>17117186</v>
      </c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</row>
    <row r="7">
      <c r="A7" s="1" t="inlineStr">
        <is>
          <t>翼1.5</t>
        </is>
      </c>
      <c r="B7" s="1" t="inlineStr">
        <is>
          <t>機首</t>
        </is>
      </c>
      <c r="C7" s="1" t="inlineStr">
        <is>
          <t>左翼</t>
        </is>
      </c>
      <c r="D7" s="1" t="inlineStr">
        <is>
          <t>右翼</t>
        </is>
      </c>
      <c r="E7" s="1" t="inlineStr">
        <is>
          <t>左タンク</t>
        </is>
      </c>
      <c r="F7" s="1" t="inlineStr">
        <is>
          <t>右タンク</t>
        </is>
      </c>
      <c r="G7" s="1" t="inlineStr">
        <is>
          <t>左足</t>
        </is>
      </c>
      <c r="H7" s="1" t="inlineStr">
        <is>
          <t>右足</t>
        </is>
      </c>
      <c r="I7" s="1" t="inlineStr">
        <is>
          <t>前足</t>
        </is>
      </c>
      <c r="J7" s="1" t="inlineStr">
        <is>
          <t>左垂直尾翼</t>
        </is>
      </c>
      <c r="K7" s="1" t="inlineStr">
        <is>
          <t>右垂直尾翼</t>
        </is>
      </c>
      <c r="L7" s="1" t="inlineStr">
        <is>
          <t>前フレーム</t>
        </is>
      </c>
      <c r="M7" s="1" t="inlineStr">
        <is>
          <t>後フレーム</t>
        </is>
      </c>
      <c r="N7" s="1" t="inlineStr">
        <is>
          <t>左翼タンク接続</t>
        </is>
      </c>
      <c r="O7" s="1" t="inlineStr">
        <is>
          <t>右翼タンク接続</t>
        </is>
      </c>
      <c r="P7" s="1" t="inlineStr">
        <is>
          <t>合計</t>
        </is>
      </c>
    </row>
    <row r="8">
      <c r="A8" s="1" t="inlineStr">
        <is>
          <t>drag</t>
        </is>
      </c>
      <c r="B8" s="1" t="n">
        <v>6.738744099999998</v>
      </c>
      <c r="C8" s="1" t="n">
        <v>1.63907488</v>
      </c>
      <c r="D8" s="1" t="n">
        <v>1.64029434</v>
      </c>
      <c r="E8" s="1" t="n">
        <v>0.702210168</v>
      </c>
      <c r="F8" s="1" t="n">
        <v>0.69675352</v>
      </c>
      <c r="G8" s="1" t="n">
        <v>0.303319798</v>
      </c>
      <c r="H8" s="1" t="n">
        <v>0.3103753260000001</v>
      </c>
      <c r="I8" s="1" t="n">
        <v>0.5551137460000001</v>
      </c>
      <c r="J8" s="1" t="n">
        <v>0.299919336</v>
      </c>
      <c r="K8" s="1" t="n">
        <v>0.300382866</v>
      </c>
      <c r="L8" s="1" t="n">
        <v>1.08032236</v>
      </c>
      <c r="M8" s="1" t="n">
        <v>1.46138062</v>
      </c>
      <c r="N8" s="1" t="n">
        <v>0.052606402</v>
      </c>
      <c r="O8" s="1" t="n">
        <v>0.05226366359999999</v>
      </c>
      <c r="P8" s="1">
        <f>SUM(B8:O8)</f>
        <v/>
      </c>
    </row>
    <row r="9">
      <c r="A9" s="1" t="inlineStr">
        <is>
          <t>lift</t>
        </is>
      </c>
      <c r="B9" s="1" t="n">
        <v>10.483715</v>
      </c>
      <c r="C9" s="1" t="n">
        <v>16.7461216</v>
      </c>
      <c r="D9" s="1" t="n">
        <v>17.145422</v>
      </c>
      <c r="E9" s="1" t="n">
        <v>0.3715193899999999</v>
      </c>
      <c r="F9" s="1" t="n">
        <v>0.336219652</v>
      </c>
      <c r="G9" s="1" t="n">
        <v>-0.08714250160000001</v>
      </c>
      <c r="H9" s="1" t="n">
        <v>-0.08791241620000002</v>
      </c>
      <c r="I9" s="1" t="n">
        <v>-0.07521377160000001</v>
      </c>
      <c r="J9" s="1" t="n">
        <v>0.0687837756</v>
      </c>
      <c r="K9" s="1" t="n">
        <v>0.08347286699999999</v>
      </c>
      <c r="L9" s="1" t="n">
        <v>0.371006148</v>
      </c>
      <c r="M9" s="1" t="n">
        <v>0.009533119861999995</v>
      </c>
      <c r="N9" s="1" t="n">
        <v>0.000990104074</v>
      </c>
      <c r="O9" s="1" t="n">
        <v>0.0009180599099999999</v>
      </c>
      <c r="P9" s="1">
        <f>SUM(B9:O9)</f>
        <v/>
      </c>
    </row>
    <row r="10">
      <c r="A10" s="1" t="inlineStr">
        <is>
          <t>moment</t>
        </is>
      </c>
      <c r="B10" s="1" t="n">
        <v>3.40954058</v>
      </c>
      <c r="C10" s="1" t="n">
        <v>-0.9052105399999997</v>
      </c>
      <c r="D10" s="1" t="n">
        <v>-0.9995247740000002</v>
      </c>
      <c r="E10" s="1" t="n">
        <v>-0.07497104599999999</v>
      </c>
      <c r="F10" s="1" t="n">
        <v>-0.06690402620000001</v>
      </c>
      <c r="G10" s="1" t="n">
        <v>-0.0283935324</v>
      </c>
      <c r="H10" s="1" t="n">
        <v>-0.0293592756</v>
      </c>
      <c r="I10" s="1" t="n">
        <v>-0.08078626940000001</v>
      </c>
      <c r="J10" s="1" t="n">
        <v>0.07042562379999998</v>
      </c>
      <c r="K10" s="1" t="n">
        <v>0.06739439539999999</v>
      </c>
      <c r="L10" s="1" t="n">
        <v>1.419214339999999e-05</v>
      </c>
      <c r="M10" s="1" t="n">
        <v>0.03976377019999999</v>
      </c>
      <c r="N10" s="1" t="n">
        <v>-0.000182360816</v>
      </c>
      <c r="O10" s="1" t="n">
        <v>-0.00017851828</v>
      </c>
      <c r="P10" s="1">
        <f>SUM(B10:O10)</f>
        <v/>
      </c>
    </row>
    <row r="11">
      <c r="A11" s="1" t="inlineStr">
        <is>
          <t>メッシュ数</t>
        </is>
      </c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>
        <v>18917500</v>
      </c>
    </row>
    <row customFormat="1" r="12" s="16"/>
    <row customFormat="1" r="13" s="16">
      <c r="A13" s="16" t="inlineStr">
        <is>
          <t>翼1.5hole_original</t>
        </is>
      </c>
      <c r="B13" s="16" t="inlineStr">
        <is>
          <t>機首</t>
        </is>
      </c>
      <c r="C13" s="16" t="inlineStr">
        <is>
          <t>左翼</t>
        </is>
      </c>
      <c r="D13" s="16" t="inlineStr">
        <is>
          <t>右翼</t>
        </is>
      </c>
      <c r="E13" s="16" t="inlineStr">
        <is>
          <t>左タンク</t>
        </is>
      </c>
      <c r="F13" s="16" t="inlineStr">
        <is>
          <t>右タンク</t>
        </is>
      </c>
      <c r="G13" s="16" t="inlineStr">
        <is>
          <t>左足</t>
        </is>
      </c>
      <c r="H13" s="16" t="inlineStr">
        <is>
          <t>右足</t>
        </is>
      </c>
      <c r="I13" s="16" t="inlineStr">
        <is>
          <t>前足</t>
        </is>
      </c>
      <c r="J13" s="16" t="inlineStr">
        <is>
          <t>左垂直尾翼</t>
        </is>
      </c>
      <c r="K13" s="16" t="inlineStr">
        <is>
          <t>右垂直尾翼</t>
        </is>
      </c>
      <c r="L13" s="16" t="inlineStr">
        <is>
          <t>前フレーム</t>
        </is>
      </c>
      <c r="M13" s="16" t="inlineStr">
        <is>
          <t>後フレーム</t>
        </is>
      </c>
      <c r="N13" s="16" t="inlineStr">
        <is>
          <t>左翼タンク接続</t>
        </is>
      </c>
      <c r="O13" s="16" t="inlineStr">
        <is>
          <t>右翼タンク接続</t>
        </is>
      </c>
      <c r="P13" s="16" t="inlineStr">
        <is>
          <t>合計</t>
        </is>
      </c>
    </row>
    <row customFormat="1" r="14" s="16">
      <c r="A14" s="16" t="inlineStr">
        <is>
          <t>drag</t>
        </is>
      </c>
      <c r="B14" s="16" t="n">
        <v>6.195426229999998</v>
      </c>
      <c r="C14" s="16" t="n">
        <v>1.463333060000001</v>
      </c>
      <c r="D14" s="16" t="n">
        <v>1.47277179</v>
      </c>
      <c r="E14" s="16" t="n">
        <v>0.7570528240000001</v>
      </c>
      <c r="F14" s="16" t="n">
        <v>0.7056951379999998</v>
      </c>
      <c r="G14" s="16" t="n">
        <v>0.3104914369999999</v>
      </c>
      <c r="H14" s="16" t="n">
        <v>0.3125785269999999</v>
      </c>
      <c r="I14" s="16" t="n">
        <v>0.559392377</v>
      </c>
      <c r="J14" s="16" t="n">
        <v>0.285280259</v>
      </c>
      <c r="K14" s="16" t="n">
        <v>0.3105582119999999</v>
      </c>
      <c r="L14" s="16" t="n">
        <v>1.086495409999999</v>
      </c>
      <c r="M14" s="16" t="n">
        <v>1.44377327</v>
      </c>
      <c r="N14" s="16" t="n">
        <v>0.0524716457</v>
      </c>
      <c r="O14" s="16" t="n">
        <v>0.05315238630000001</v>
      </c>
      <c r="P14" s="16">
        <f>SUM(B14:O14)</f>
        <v/>
      </c>
    </row>
    <row customFormat="1" r="15" s="16">
      <c r="A15" s="16" t="inlineStr">
        <is>
          <t>lift</t>
        </is>
      </c>
      <c r="B15" s="16" t="n">
        <v>9.41341907</v>
      </c>
      <c r="C15" s="16" t="n">
        <v>16.5712442</v>
      </c>
      <c r="D15" s="16" t="n">
        <v>16.9521545</v>
      </c>
      <c r="E15" s="16" t="n">
        <v>0.3466590420000001</v>
      </c>
      <c r="F15" s="16" t="n">
        <v>0.3723090459999999</v>
      </c>
      <c r="G15" s="16" t="n">
        <v>-0.08918507470000002</v>
      </c>
      <c r="H15" s="16" t="n">
        <v>-0.0866620083</v>
      </c>
      <c r="I15" s="16" t="n">
        <v>-0.07478956170000001</v>
      </c>
      <c r="J15" s="16" t="n">
        <v>0.0600407183</v>
      </c>
      <c r="K15" s="16" t="n">
        <v>0.05460838570000001</v>
      </c>
      <c r="L15" s="16" t="n">
        <v>0.402648616</v>
      </c>
      <c r="M15" s="16" t="n">
        <v>0.009669644535000002</v>
      </c>
      <c r="N15" s="16" t="n">
        <v>0.0009780048270000006</v>
      </c>
      <c r="O15" s="16" t="n">
        <v>0.001001930364</v>
      </c>
      <c r="P15" s="16">
        <f>SUM(B15:O15)</f>
        <v/>
      </c>
    </row>
    <row customFormat="1" r="16" s="16">
      <c r="A16" s="16" t="inlineStr">
        <is>
          <t>moment</t>
        </is>
      </c>
      <c r="B16" s="16" t="n">
        <v>2.833318809999999</v>
      </c>
      <c r="C16" s="16" t="n">
        <v>-0.778202547</v>
      </c>
      <c r="D16" s="16" t="n">
        <v>-0.8476113680000001</v>
      </c>
      <c r="E16" s="16" t="n">
        <v>-0.07025693669999999</v>
      </c>
      <c r="F16" s="16" t="n">
        <v>-0.07111044919999998</v>
      </c>
      <c r="G16" s="16" t="n">
        <v>-0.0293038292</v>
      </c>
      <c r="H16" s="16" t="n">
        <v>-0.02950167719999998</v>
      </c>
      <c r="I16" s="16" t="n">
        <v>-0.08155928339999999</v>
      </c>
      <c r="J16" s="16" t="n">
        <v>0.06919609839999998</v>
      </c>
      <c r="K16" s="16" t="n">
        <v>0.07230336079999998</v>
      </c>
      <c r="L16" s="16" t="n">
        <v>1.36349047e-05</v>
      </c>
      <c r="M16" s="16" t="n">
        <v>0.03923755189999999</v>
      </c>
      <c r="N16" s="16" t="n">
        <v>-0.000182113772</v>
      </c>
      <c r="O16" t="n">
        <v>-0.000182913854</v>
      </c>
      <c r="P16" s="16">
        <f>SUM(B16:O16)</f>
        <v/>
      </c>
    </row>
    <row customFormat="1" r="17" s="16">
      <c r="A17" s="16" t="inlineStr">
        <is>
          <t>メッシュ数</t>
        </is>
      </c>
    </row>
    <row customFormat="1" r="18" s="16"/>
    <row customFormat="1" r="19" s="16">
      <c r="C19" s="16" t="inlineStr">
        <is>
          <t>機首</t>
        </is>
      </c>
      <c r="D19" s="16" t="inlineStr">
        <is>
          <t>左翼</t>
        </is>
      </c>
      <c r="E19" s="16" t="inlineStr">
        <is>
          <t>右翼</t>
        </is>
      </c>
      <c r="F19" s="16" t="inlineStr">
        <is>
          <t>左右バッテリーカバー</t>
        </is>
      </c>
      <c r="G19" s="16" t="inlineStr">
        <is>
          <t>脚3本</t>
        </is>
      </c>
      <c r="H19" s="16" t="inlineStr">
        <is>
          <t>左右垂直尾翼</t>
        </is>
      </c>
      <c r="I19" s="16" t="inlineStr">
        <is>
          <t>フレーム</t>
        </is>
      </c>
      <c r="J19" s="16" t="inlineStr">
        <is>
          <t>合計</t>
        </is>
      </c>
    </row>
    <row customFormat="1" r="20" s="16">
      <c r="A20" s="16" t="inlineStr">
        <is>
          <t>drag</t>
        </is>
      </c>
      <c r="B20" s="16" t="inlineStr">
        <is>
          <t>翼1.0</t>
        </is>
      </c>
      <c r="C20" s="16">
        <f>COS(RADIANS($R$1))*(B2)+SIN(RADIANS($R$1))*(B3)</f>
        <v/>
      </c>
      <c r="D20" s="16">
        <f>COS(RADIANS($R$1))*(C2)+SIN(RADIANS($R$1))*(C3)</f>
        <v/>
      </c>
      <c r="E20" s="16">
        <f>COS(RADIANS($R$1))*(D2)+SIN(RADIANS($R$1))*(D3)</f>
        <v/>
      </c>
      <c r="F20" s="16">
        <f>COS(RADIANS($R$1))*(E2+F2+N2+O2)+SIN(RADIANS($R$1))*(E3+F3+N3+O3)</f>
        <v/>
      </c>
      <c r="G20" s="16">
        <f>COS(RADIANS($R$1))*(I2+G2+H2)+SIN(RADIANS($R$1))*(I3+G3+H3)</f>
        <v/>
      </c>
      <c r="H20" s="16">
        <f>COS(RADIANS($R$1))*(J2+K2)+SIN(RADIANS($R$1))*(J3+K3)</f>
        <v/>
      </c>
      <c r="I20" s="16">
        <f>COS(RADIANS($R$1))*(L2+M2)+SIN(RADIANS($R$1))*(L3+M3)</f>
        <v/>
      </c>
      <c r="J20" s="16">
        <f>+SUM(C20:I20)</f>
        <v/>
      </c>
    </row>
    <row customFormat="1" r="21" s="16">
      <c r="B21" s="16" t="inlineStr">
        <is>
          <t>翼1.5</t>
        </is>
      </c>
      <c r="C21" s="16">
        <f>COS(RADIANS($R$1))*(B8)+SIN(RADIANS($R$1))*(B9)</f>
        <v/>
      </c>
      <c r="D21" s="16">
        <f>COS(RADIANS($R$1))*(C8)+SIN(RADIANS($R$1))*(C9)</f>
        <v/>
      </c>
      <c r="E21" s="16">
        <f>COS(RADIANS($R$1))*(D8)+SIN(RADIANS($R$1))*(D9)</f>
        <v/>
      </c>
      <c r="F21" s="16">
        <f>COS(RADIANS($R$1))*(E8+F8+N8+O8)+SIN(RADIANS($R$1))*(E9+F9+N9+O9)</f>
        <v/>
      </c>
      <c r="G21" s="16">
        <f>COS(RADIANS($R$1))*(I8+G8+H8)+SIN(RADIANS($R$1))*(I9+G9+H9)</f>
        <v/>
      </c>
      <c r="H21" s="16">
        <f>COS(RADIANS($R$1))*(J8+K8)+SIN(RADIANS($R$1))*(J9+K9)</f>
        <v/>
      </c>
      <c r="I21" s="16">
        <f>COS(RADIANS($R$1))*(L8+M8)+SIN(RADIANS($R$1))*(L9+M9)</f>
        <v/>
      </c>
      <c r="J21" s="16">
        <f>+SUM(C21:I21)</f>
        <v/>
      </c>
    </row>
    <row customFormat="1" r="22" s="16">
      <c r="B22" s="16" t="inlineStr">
        <is>
          <t>翼1.5hole_original</t>
        </is>
      </c>
      <c r="C22" s="16">
        <f>COS(RADIANS($R$1))*(B14)+SIN(RADIANS($R$1))*(B15)</f>
        <v/>
      </c>
      <c r="D22" s="16">
        <f>COS(RADIANS($R$1))*(C14)+SIN(RADIANS($R$1))*(C15)</f>
        <v/>
      </c>
      <c r="E22" s="16">
        <f>COS(RADIANS($R$1))*(D14)+SIN(RADIANS($R$1))*(D15)</f>
        <v/>
      </c>
      <c r="F22" s="16">
        <f>COS(RADIANS($R$1))*(E14+F14+N14+O14)+SIN(RADIANS($R$1))*(E15+F15+N15+O15)</f>
        <v/>
      </c>
      <c r="G22" s="16">
        <f>COS(RADIANS($R$1))*(I14+G14+H14)+SIN(RADIANS($R$1))*(I15+G15+H15)</f>
        <v/>
      </c>
      <c r="H22" s="16">
        <f>COS(RADIANS($R$1))*(J14+K14)+SIN(RADIANS($R$1))*(J15+K15)</f>
        <v/>
      </c>
      <c r="I22" s="16">
        <f>COS(RADIANS($R$1))*(L14+M14)+SIN(RADIANS($R$1))*(L15+M15)</f>
        <v/>
      </c>
      <c r="J22" s="16">
        <f>+SUM(C22:I22)</f>
        <v/>
      </c>
    </row>
    <row customFormat="1" r="23" s="16">
      <c r="A23" s="16" t="inlineStr">
        <is>
          <t>lift</t>
        </is>
      </c>
      <c r="B23" s="16" t="inlineStr">
        <is>
          <t>翼1.0</t>
        </is>
      </c>
      <c r="C23" s="16">
        <f>-SIN(RADIANS($R$1))*(B2)+COS(RADIANS($R$1))*(B3)</f>
        <v/>
      </c>
      <c r="D23" s="16">
        <f>-SIN(RADIANS($R$1))*(C2)+COS(RADIANS($R$1))*(C3)</f>
        <v/>
      </c>
      <c r="E23" s="16">
        <f>-SIN(RADIANS($R$1))*(D2)+COS(RADIANS($R$1))*(D3)</f>
        <v/>
      </c>
      <c r="F23" s="16">
        <f>-SIN(RADIANS($R$1))*(E2+F2+N2+O2)+COS(RADIANS($R$1))*(E3+F3+N3+O3)</f>
        <v/>
      </c>
      <c r="G23" s="16">
        <f>-SIN(RADIANS($R$1))*(I2+G2+H2)+COS(RADIANS($R$1))*(I3+G3+H3)</f>
        <v/>
      </c>
      <c r="H23" s="16">
        <f>-SIN(RADIANS($R$1))*(J2+K2)+COS(RADIANS($R$1))*(J3+K3)</f>
        <v/>
      </c>
      <c r="I23" s="16">
        <f>-SIN(RADIANS($R$1))*(L2+M2)+COS(RADIANS($R$1))*(L3+M3)</f>
        <v/>
      </c>
      <c r="J23" s="16">
        <f>+SUM(C23:I23)</f>
        <v/>
      </c>
    </row>
    <row customFormat="1" r="24" s="16">
      <c r="B24" s="16" t="inlineStr">
        <is>
          <t>翼1.5</t>
        </is>
      </c>
      <c r="C24" s="16">
        <f>-SIN(RADIANS($R$1))*(B8)+COS(RADIANS($R$1))*(B9)</f>
        <v/>
      </c>
      <c r="D24" s="16">
        <f>-SIN(RADIANS($R$1))*(C8)+COS(RADIANS($R$1))*(C9)</f>
        <v/>
      </c>
      <c r="E24" s="16">
        <f>-SIN(RADIANS($R$1))*(D8)+COS(RADIANS($R$1))*(D9)</f>
        <v/>
      </c>
      <c r="F24" s="16">
        <f>-SIN(RADIANS($R$1))*(E8+F8+N8+O8)+COS(RADIANS($R$1))*(E9+F9+N9+O9)</f>
        <v/>
      </c>
      <c r="G24" s="16">
        <f>-SIN(RADIANS($R$1))*(I8+G8+H8)+COS(RADIANS($R$1))*(I9+G9+H9)</f>
        <v/>
      </c>
      <c r="H24" s="16">
        <f>-SIN(RADIANS($R$1))*(J8+K8)+COS(RADIANS($R$1))*(J9+K9)</f>
        <v/>
      </c>
      <c r="I24" s="16">
        <f>-SIN(RADIANS($R$1))*(L8+M8)+COS(RADIANS($R$1))*(L9+M9)</f>
        <v/>
      </c>
      <c r="J24" s="16">
        <f>+SUM(C24:I24)</f>
        <v/>
      </c>
    </row>
    <row customFormat="1" r="25" s="16">
      <c r="B25" s="16" t="inlineStr">
        <is>
          <t>翼1.5hole_original</t>
        </is>
      </c>
      <c r="C25" s="16">
        <f>-SIN(RADIANS($R$1))*(B14)+COS(RADIANS($R$1))*(B15)</f>
        <v/>
      </c>
      <c r="D25" s="16">
        <f>-SIN(RADIANS($R$1))*(C14)+COS(RADIANS($R$1))*(C15)</f>
        <v/>
      </c>
      <c r="E25" s="16">
        <f>-SIN(RADIANS($R$1))*(D14)+COS(RADIANS($R$1))*(D15)</f>
        <v/>
      </c>
      <c r="F25" s="16">
        <f>-SIN(RADIANS($R$1))*(E14+F14+N14+O14)+COS(RADIANS($R$1))*(E15+F15+N15+O15)</f>
        <v/>
      </c>
      <c r="G25" s="16">
        <f>-SIN(RADIANS($R$1))*(I14+G14+H14)+COS(RADIANS($R$1))*(I15+G15+H15)</f>
        <v/>
      </c>
      <c r="H25" s="16">
        <f>-SIN(RADIANS($R$1))*(J14+K14)+COS(RADIANS($R$1))*(J15+K15)</f>
        <v/>
      </c>
      <c r="I25" s="16">
        <f>-SIN(RADIANS($R$1))*(L14+M14)+COS(RADIANS($R$1))*(L15+M15)</f>
        <v/>
      </c>
      <c r="J25" s="16">
        <f>+SUM(C25:I25)</f>
        <v/>
      </c>
    </row>
    <row customFormat="1" r="26" s="16"/>
    <row customFormat="1" r="27" s="16"/>
    <row customFormat="1" r="28" s="16"/>
    <row customFormat="1" r="29" s="16"/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workbookViewId="0" zoomScale="75">
      <selection activeCell="F32" sqref="F32"/>
    </sheetView>
  </sheetViews>
  <sheetFormatPr baseColWidth="10" defaultRowHeight="20"/>
  <sheetData>
    <row r="1">
      <c r="A1" s="16" t="inlineStr">
        <is>
          <t>翼1.0</t>
        </is>
      </c>
      <c r="B1" s="16" t="inlineStr">
        <is>
          <t>機首</t>
        </is>
      </c>
      <c r="C1" s="16" t="inlineStr">
        <is>
          <t>左翼</t>
        </is>
      </c>
      <c r="D1" s="16" t="inlineStr">
        <is>
          <t>右翼</t>
        </is>
      </c>
      <c r="E1" s="16" t="inlineStr">
        <is>
          <t>左タンク</t>
        </is>
      </c>
      <c r="F1" s="16" t="inlineStr">
        <is>
          <t>右タンク</t>
        </is>
      </c>
      <c r="G1" s="16" t="inlineStr">
        <is>
          <t>左足</t>
        </is>
      </c>
      <c r="H1" s="16" t="inlineStr">
        <is>
          <t>右足</t>
        </is>
      </c>
      <c r="I1" s="16" t="inlineStr">
        <is>
          <t>前足</t>
        </is>
      </c>
      <c r="J1" s="16" t="inlineStr">
        <is>
          <t>左垂直尾翼</t>
        </is>
      </c>
      <c r="K1" s="16" t="inlineStr">
        <is>
          <t>右垂直尾翼</t>
        </is>
      </c>
      <c r="L1" s="16" t="inlineStr">
        <is>
          <t>前フレーム</t>
        </is>
      </c>
      <c r="M1" s="16" t="inlineStr">
        <is>
          <t>後フレーム</t>
        </is>
      </c>
      <c r="N1" s="16" t="inlineStr">
        <is>
          <t>左翼タンク接続</t>
        </is>
      </c>
      <c r="O1" s="16" t="inlineStr">
        <is>
          <t>右翼タンク接続</t>
        </is>
      </c>
      <c r="P1" s="16" t="inlineStr">
        <is>
          <t>合計</t>
        </is>
      </c>
      <c r="R1" s="16" t="n">
        <v>4</v>
      </c>
    </row>
    <row r="2">
      <c r="A2" s="16" t="inlineStr">
        <is>
          <t>drag</t>
        </is>
      </c>
      <c r="B2" s="16" t="n">
        <v>6.596148452500006</v>
      </c>
      <c r="C2" s="16" t="n">
        <v>0.5018044005</v>
      </c>
      <c r="D2" s="16" t="n">
        <v>0.5093305502499997</v>
      </c>
      <c r="E2" s="16" t="n">
        <v>0.8436543355000002</v>
      </c>
      <c r="F2" s="16" t="n">
        <v>0.8364849235000003</v>
      </c>
      <c r="G2" s="16" t="n">
        <v>0.3013480702500001</v>
      </c>
      <c r="H2" s="16" t="n">
        <v>0.3032560949999999</v>
      </c>
      <c r="I2" s="16" t="n">
        <v>0.5406337125000004</v>
      </c>
      <c r="J2" s="16" t="n">
        <v>0.2517627039999999</v>
      </c>
      <c r="K2" s="16" t="n">
        <v>0.25697783775</v>
      </c>
      <c r="L2" s="16" t="n">
        <v>1.300737125</v>
      </c>
      <c r="M2" s="16" t="n">
        <v>1.4729734225</v>
      </c>
      <c r="N2" s="16" t="n">
        <v>0.05321757200000005</v>
      </c>
      <c r="O2" s="16" t="n">
        <v>0.05300067409999998</v>
      </c>
      <c r="P2" s="16">
        <f>SUM(B2:O2)</f>
        <v/>
      </c>
    </row>
    <row r="3">
      <c r="A3" s="16" t="inlineStr">
        <is>
          <t>lift</t>
        </is>
      </c>
      <c r="B3" s="16" t="n">
        <v>14.976120275</v>
      </c>
      <c r="C3" s="16" t="n">
        <v>22.61169497500001</v>
      </c>
      <c r="D3" s="16" t="n">
        <v>22.53832962499998</v>
      </c>
      <c r="E3" s="16" t="n">
        <v>0.2110758675000001</v>
      </c>
      <c r="F3" s="16" t="n">
        <v>0.2440997640000002</v>
      </c>
      <c r="G3" s="16" t="n">
        <v>-0.08416998124999997</v>
      </c>
      <c r="H3" s="16" t="n">
        <v>-0.08407891652499998</v>
      </c>
      <c r="I3" s="16" t="n">
        <v>-0.07517500352500005</v>
      </c>
      <c r="J3" s="16" t="n">
        <v>0.2639699584999999</v>
      </c>
      <c r="K3" s="16" t="n">
        <v>0.25067738275</v>
      </c>
      <c r="L3" s="16" t="n">
        <v>0.4454550169999997</v>
      </c>
      <c r="M3" s="16" t="n">
        <v>0.09906938977500003</v>
      </c>
      <c r="N3" s="16" t="n">
        <v>4.882596770999997e-05</v>
      </c>
      <c r="O3" s="16" t="n">
        <v>8.374460388000001e-06</v>
      </c>
      <c r="P3" s="16">
        <f>SUM(B3:O3)</f>
        <v/>
      </c>
    </row>
    <row r="4">
      <c r="A4" s="16" t="inlineStr">
        <is>
          <t>moment</t>
        </is>
      </c>
      <c r="B4" s="16" t="n">
        <v>4.612309215</v>
      </c>
      <c r="C4" s="16" t="n">
        <v>-1.3657179325</v>
      </c>
      <c r="D4" s="16" t="n">
        <v>-1.3655065075</v>
      </c>
      <c r="E4" s="16" t="n">
        <v>-0.07244620075000009</v>
      </c>
      <c r="F4" s="16" t="n">
        <v>-0.07119449077500001</v>
      </c>
      <c r="G4" s="16" t="n">
        <v>-0.028995197125</v>
      </c>
      <c r="H4" s="16" t="n">
        <v>-0.02933353202499999</v>
      </c>
      <c r="I4" s="16" t="n">
        <v>-0.07652041762500005</v>
      </c>
      <c r="J4" s="16" t="n">
        <v>0.079209427</v>
      </c>
      <c r="K4" s="16" t="n">
        <v>0.07953527254999995</v>
      </c>
      <c r="L4" s="16" t="n">
        <v>1.0338788285e-05</v>
      </c>
      <c r="M4" s="16" t="n">
        <v>0.01840435485</v>
      </c>
      <c r="N4" s="16" t="n">
        <v>-0.0001818061815</v>
      </c>
      <c r="O4" s="16" t="n">
        <v>-0.0001804449182499998</v>
      </c>
      <c r="P4" s="16">
        <f>SUM(B4:O4)</f>
        <v/>
      </c>
    </row>
    <row r="5">
      <c r="A5" s="16" t="inlineStr">
        <is>
          <t>メッシュ数</t>
        </is>
      </c>
      <c r="P5" s="16" t="n">
        <v>17117186</v>
      </c>
    </row>
    <row r="7">
      <c r="A7" s="16" t="inlineStr">
        <is>
          <t>翼1.5</t>
        </is>
      </c>
      <c r="B7" s="16" t="inlineStr">
        <is>
          <t>機首</t>
        </is>
      </c>
      <c r="C7" s="16" t="inlineStr">
        <is>
          <t>左翼</t>
        </is>
      </c>
      <c r="D7" s="16" t="inlineStr">
        <is>
          <t>右翼</t>
        </is>
      </c>
      <c r="E7" s="16" t="inlineStr">
        <is>
          <t>左タンク</t>
        </is>
      </c>
      <c r="F7" s="16" t="inlineStr">
        <is>
          <t>右タンク</t>
        </is>
      </c>
      <c r="G7" s="16" t="inlineStr">
        <is>
          <t>左足</t>
        </is>
      </c>
      <c r="H7" s="16" t="inlineStr">
        <is>
          <t>右足</t>
        </is>
      </c>
      <c r="I7" s="16" t="inlineStr">
        <is>
          <t>前足</t>
        </is>
      </c>
      <c r="J7" s="16" t="inlineStr">
        <is>
          <t>左垂直尾翼</t>
        </is>
      </c>
      <c r="K7" s="16" t="inlineStr">
        <is>
          <t>右垂直尾翼</t>
        </is>
      </c>
      <c r="L7" s="16" t="inlineStr">
        <is>
          <t>前フレーム</t>
        </is>
      </c>
      <c r="M7" s="16" t="inlineStr">
        <is>
          <t>後フレーム</t>
        </is>
      </c>
      <c r="N7" s="16" t="inlineStr">
        <is>
          <t>左翼タンク接続</t>
        </is>
      </c>
      <c r="O7" s="16" t="inlineStr">
        <is>
          <t>右翼タンク接続</t>
        </is>
      </c>
      <c r="P7" s="16" t="inlineStr">
        <is>
          <t>合計</t>
        </is>
      </c>
    </row>
    <row r="8">
      <c r="A8" s="16" t="inlineStr">
        <is>
          <t>drag</t>
        </is>
      </c>
      <c r="B8" s="16" t="n">
        <v>6.72187044</v>
      </c>
      <c r="C8" s="16" t="n">
        <v>0.48912415</v>
      </c>
      <c r="D8" s="16" t="n">
        <v>0.4950772959999998</v>
      </c>
      <c r="E8" s="16" t="n">
        <v>0.822346128</v>
      </c>
      <c r="F8" s="16" t="n">
        <v>0.8141309520000003</v>
      </c>
      <c r="G8" s="16" t="n">
        <v>0.30149972</v>
      </c>
      <c r="H8" s="16" t="n">
        <v>0.307058252</v>
      </c>
      <c r="I8" s="16" t="n">
        <v>0.5200408399999998</v>
      </c>
      <c r="J8" s="16" t="n">
        <v>0.252282318</v>
      </c>
      <c r="K8" s="16" t="n">
        <v>0.253056454</v>
      </c>
      <c r="L8" s="16" t="n">
        <v>1.26593578</v>
      </c>
      <c r="M8" s="16" t="n">
        <v>1.46901594</v>
      </c>
      <c r="N8" s="16" t="n">
        <v>0.0523323468</v>
      </c>
      <c r="O8" s="16" t="n">
        <v>0.0528165302</v>
      </c>
      <c r="P8" s="16">
        <f>SUM(B8:O8)</f>
        <v/>
      </c>
    </row>
    <row r="9">
      <c r="A9" s="16" t="inlineStr">
        <is>
          <t>lift</t>
        </is>
      </c>
      <c r="B9" s="16" t="n">
        <v>11.519718</v>
      </c>
      <c r="C9" s="16" t="n">
        <v>33.09351220000001</v>
      </c>
      <c r="D9" s="16" t="n">
        <v>33.1635512</v>
      </c>
      <c r="E9" s="16" t="n">
        <v>0.3077149700000001</v>
      </c>
      <c r="F9" s="16" t="n">
        <v>0.313770278</v>
      </c>
      <c r="G9" s="16" t="n">
        <v>-0.08117459320000001</v>
      </c>
      <c r="H9" s="16" t="n">
        <v>-0.08137209580000002</v>
      </c>
      <c r="I9" s="16" t="n">
        <v>-0.06743591620000002</v>
      </c>
      <c r="J9" s="16" t="n">
        <v>0.2519589480000001</v>
      </c>
      <c r="K9" s="16" t="n">
        <v>0.263668392</v>
      </c>
      <c r="L9" s="16" t="n">
        <v>0.441302398</v>
      </c>
      <c r="M9" s="16" t="n">
        <v>0.09678289659999999</v>
      </c>
      <c r="N9" s="16" t="n">
        <v>0.00102305642</v>
      </c>
      <c r="O9" s="16" t="n">
        <v>0.00107945782</v>
      </c>
      <c r="P9" s="16">
        <f>SUM(B9:O9)</f>
        <v/>
      </c>
    </row>
    <row r="10">
      <c r="A10" s="16" t="inlineStr">
        <is>
          <t>moment</t>
        </is>
      </c>
      <c r="B10" s="16" t="n">
        <v>3.11760564</v>
      </c>
      <c r="C10" s="16" t="n">
        <v>-1.78832852</v>
      </c>
      <c r="D10" s="16" t="n">
        <v>-1.8142688</v>
      </c>
      <c r="E10" s="16" t="n">
        <v>-0.06970762320000001</v>
      </c>
      <c r="F10" s="16" t="n">
        <v>-0.06710555080000001</v>
      </c>
      <c r="G10" s="16" t="n">
        <v>-0.02862232979999998</v>
      </c>
      <c r="H10" s="16" t="n">
        <v>-0.0293978094</v>
      </c>
      <c r="I10" s="16" t="n">
        <v>-0.07606230980000002</v>
      </c>
      <c r="J10" s="16" t="n">
        <v>0.07659819499999999</v>
      </c>
      <c r="K10" s="16" t="n">
        <v>0.07398862599999999</v>
      </c>
      <c r="L10" s="16" t="n">
        <v>7.348695860000002e-06</v>
      </c>
      <c r="M10" s="16" t="n">
        <v>0.0237934682</v>
      </c>
      <c r="N10" s="16" t="n">
        <v>-0.00018187709</v>
      </c>
      <c r="O10" s="16" t="n">
        <v>-0.000185751258</v>
      </c>
      <c r="P10" s="16">
        <f>SUM(B10:O10)</f>
        <v/>
      </c>
    </row>
    <row r="11">
      <c r="A11" s="16" t="inlineStr">
        <is>
          <t>メッシュ数</t>
        </is>
      </c>
      <c r="P11" s="16" t="n">
        <v>18917500</v>
      </c>
    </row>
    <row customFormat="1" r="12" s="16"/>
    <row customFormat="1" r="13" s="16">
      <c r="A13" s="16" t="inlineStr">
        <is>
          <t>翼1.5hole_original</t>
        </is>
      </c>
      <c r="B13" s="16" t="inlineStr">
        <is>
          <t>機首</t>
        </is>
      </c>
      <c r="C13" s="16" t="inlineStr">
        <is>
          <t>左翼</t>
        </is>
      </c>
      <c r="D13" s="16" t="inlineStr">
        <is>
          <t>右翼</t>
        </is>
      </c>
      <c r="E13" s="16" t="inlineStr">
        <is>
          <t>左タンク</t>
        </is>
      </c>
      <c r="F13" s="16" t="inlineStr">
        <is>
          <t>右タンク</t>
        </is>
      </c>
      <c r="G13" s="16" t="inlineStr">
        <is>
          <t>左足</t>
        </is>
      </c>
      <c r="H13" s="16" t="inlineStr">
        <is>
          <t>右足</t>
        </is>
      </c>
      <c r="I13" s="16" t="inlineStr">
        <is>
          <t>前足</t>
        </is>
      </c>
      <c r="J13" s="16" t="inlineStr">
        <is>
          <t>左垂直尾翼</t>
        </is>
      </c>
      <c r="K13" s="16" t="inlineStr">
        <is>
          <t>右垂直尾翼</t>
        </is>
      </c>
      <c r="L13" s="16" t="inlineStr">
        <is>
          <t>前フレーム</t>
        </is>
      </c>
      <c r="M13" s="16" t="inlineStr">
        <is>
          <t>後フレーム</t>
        </is>
      </c>
      <c r="N13" s="16" t="inlineStr">
        <is>
          <t>左翼タンク接続</t>
        </is>
      </c>
      <c r="O13" s="16" t="inlineStr">
        <is>
          <t>右翼タンク接続</t>
        </is>
      </c>
      <c r="P13" s="16" t="inlineStr">
        <is>
          <t>合計</t>
        </is>
      </c>
    </row>
    <row customFormat="1" r="14" s="16">
      <c r="A14" s="16" t="inlineStr">
        <is>
          <t>drag</t>
        </is>
      </c>
      <c r="B14" s="16" t="n">
        <v>6.737544010000001</v>
      </c>
      <c r="C14" s="16" t="n">
        <v>0.2020494420000001</v>
      </c>
      <c r="D14" s="16" t="n">
        <v>0.211207407</v>
      </c>
      <c r="E14" s="16" t="n">
        <v>0.8223234569999996</v>
      </c>
      <c r="F14" s="16" t="n">
        <v>0.8246025939999996</v>
      </c>
      <c r="G14" s="16" t="n">
        <v>0.305289657</v>
      </c>
      <c r="H14" s="16" t="n">
        <v>0.3114672989999999</v>
      </c>
      <c r="I14" s="16" t="n">
        <v>0.5262437309999999</v>
      </c>
      <c r="J14" s="16" t="n">
        <v>0.252498173</v>
      </c>
      <c r="K14" s="16" t="n">
        <v>0.247246521</v>
      </c>
      <c r="L14" s="16" t="n">
        <v>1.26919925</v>
      </c>
      <c r="M14" s="16" t="n">
        <v>1.46793258</v>
      </c>
      <c r="N14" s="16" t="n">
        <v>0.05120304360000003</v>
      </c>
      <c r="O14" s="16" t="n">
        <v>0.05226720600000002</v>
      </c>
      <c r="P14" s="16">
        <f>SUM(B14:O14)</f>
        <v/>
      </c>
    </row>
    <row customFormat="1" r="15" s="16">
      <c r="A15" s="16" t="inlineStr">
        <is>
          <t>lift</t>
        </is>
      </c>
      <c r="B15" s="16" t="n">
        <v>12.2650042</v>
      </c>
      <c r="C15" s="16" t="n">
        <v>33.7361793</v>
      </c>
      <c r="D15" s="16" t="n">
        <v>33.78336969999999</v>
      </c>
      <c r="E15" s="16" t="n">
        <v>0.307244372</v>
      </c>
      <c r="F15" s="16" t="n">
        <v>0.311681866</v>
      </c>
      <c r="G15" s="16" t="n">
        <v>-0.08224288209999997</v>
      </c>
      <c r="H15" s="16" t="n">
        <v>-0.08115237650000001</v>
      </c>
      <c r="I15" s="16" t="n">
        <v>-0.06805043710000003</v>
      </c>
      <c r="J15" s="16" t="n">
        <v>0.254042783</v>
      </c>
      <c r="K15" s="16" t="n">
        <v>0.263949008</v>
      </c>
      <c r="L15" s="16" t="n">
        <v>0.4771891220000001</v>
      </c>
      <c r="M15" s="16" t="n">
        <v>0.07446182916499997</v>
      </c>
      <c r="N15" s="16" t="n">
        <v>0.0009238314320000003</v>
      </c>
      <c r="O15" s="16" t="n">
        <v>0.00100905645</v>
      </c>
      <c r="P15" s="16">
        <f>SUM(B15:O15)</f>
        <v/>
      </c>
    </row>
    <row customFormat="1" r="16" s="16">
      <c r="A16" s="16" t="inlineStr">
        <is>
          <t>moment</t>
        </is>
      </c>
      <c r="B16" s="16" t="n">
        <v>3.486403699999999</v>
      </c>
      <c r="C16" s="16" t="n">
        <v>-1.746087050000002</v>
      </c>
      <c r="D16" s="16" t="n">
        <v>-1.77337312</v>
      </c>
      <c r="E16" s="16" t="n">
        <v>-0.07080176530000001</v>
      </c>
      <c r="F16" s="16" t="n">
        <v>-0.06851922620000001</v>
      </c>
      <c r="G16" s="16" t="n">
        <v>-0.0291505181</v>
      </c>
      <c r="H16" s="16" t="n">
        <v>-0.0298499933</v>
      </c>
      <c r="I16" s="16" t="n">
        <v>-0.0766473749</v>
      </c>
      <c r="J16" s="16" t="n">
        <v>0.07700801309999998</v>
      </c>
      <c r="K16" s="16" t="n">
        <v>0.07407876970000003</v>
      </c>
      <c r="L16" s="16" t="n">
        <v>1.165623124e-05</v>
      </c>
      <c r="M16" s="16" t="n">
        <v>0.02790498929999999</v>
      </c>
      <c r="N16" s="16" t="n">
        <v>-0.000176098805</v>
      </c>
      <c r="O16" s="16" t="n">
        <v>-0.0001809339690000001</v>
      </c>
      <c r="P16" s="16">
        <f>SUM(B16:O16)</f>
        <v/>
      </c>
    </row>
    <row customFormat="1" r="17" s="16">
      <c r="A17" s="16" t="inlineStr">
        <is>
          <t>メッシュ数</t>
        </is>
      </c>
    </row>
    <row customFormat="1" r="18" s="16"/>
    <row r="19">
      <c r="C19" s="16" t="inlineStr">
        <is>
          <t>機首</t>
        </is>
      </c>
      <c r="D19" s="16" t="inlineStr">
        <is>
          <t>左翼</t>
        </is>
      </c>
      <c r="E19" s="16" t="inlineStr">
        <is>
          <t>右翼</t>
        </is>
      </c>
      <c r="F19" s="16" t="inlineStr">
        <is>
          <t>左右バッテリーカバー</t>
        </is>
      </c>
      <c r="G19" s="16" t="inlineStr">
        <is>
          <t>脚3本</t>
        </is>
      </c>
      <c r="H19" s="16" t="inlineStr">
        <is>
          <t>左右垂直尾翼</t>
        </is>
      </c>
      <c r="I19" s="16" t="inlineStr">
        <is>
          <t>フレーム</t>
        </is>
      </c>
      <c r="J19" s="16" t="inlineStr">
        <is>
          <t>合計</t>
        </is>
      </c>
    </row>
    <row r="20">
      <c r="A20" s="16" t="inlineStr">
        <is>
          <t>drag</t>
        </is>
      </c>
      <c r="B20" s="16" t="inlineStr">
        <is>
          <t>翼1.0</t>
        </is>
      </c>
      <c r="C20" s="16">
        <f>COS(RADIANS($R$1))*(B2)+SIN(RADIANS($R$1))*(B3)</f>
        <v/>
      </c>
      <c r="D20" s="16">
        <f>COS(RADIANS($R$1))*(C2)+SIN(RADIANS($R$1))*(C3)</f>
        <v/>
      </c>
      <c r="E20" s="16">
        <f>COS(RADIANS($R$1))*(D2)+SIN(RADIANS($R$1))*(D3)</f>
        <v/>
      </c>
      <c r="F20" s="16">
        <f>COS(RADIANS($R$1))*(E2+F2+N2+O2)+SIN(RADIANS($R$1))*(E3+F3+N3+O3)</f>
        <v/>
      </c>
      <c r="G20" s="16">
        <f>COS(RADIANS($R$1))*(I2+G2+H2)+SIN(RADIANS($R$1))*(I3+G3+H3)</f>
        <v/>
      </c>
      <c r="H20" s="16">
        <f>COS(RADIANS($R$1))*(J2+K2)+SIN(RADIANS($R$1))*(J3+K3)</f>
        <v/>
      </c>
      <c r="I20" s="16">
        <f>COS(RADIANS($R$1))*(L2+M2)+SIN(RADIANS($R$1))*(L3+M3)</f>
        <v/>
      </c>
      <c r="J20" s="16">
        <f>+SUM(C20:I20)</f>
        <v/>
      </c>
    </row>
    <row r="21">
      <c r="B21" s="16" t="inlineStr">
        <is>
          <t>翼1.5</t>
        </is>
      </c>
      <c r="C21" s="16">
        <f>COS(RADIANS($R$1))*(B8)+SIN(RADIANS($R$1))*(B9)</f>
        <v/>
      </c>
      <c r="D21" s="16">
        <f>COS(RADIANS($R$1))*(C8)+SIN(RADIANS($R$1))*(C9)</f>
        <v/>
      </c>
      <c r="E21" s="16">
        <f>COS(RADIANS($R$1))*(D8)+SIN(RADIANS($R$1))*(D9)</f>
        <v/>
      </c>
      <c r="F21" s="16">
        <f>COS(RADIANS($R$1))*(E8+F8+N8+O8)+SIN(RADIANS($R$1))*(E9+F9+N9+O9)</f>
        <v/>
      </c>
      <c r="G21" s="16">
        <f>COS(RADIANS($R$1))*(I8+G8+H8)+SIN(RADIANS($R$1))*(I9+G9+H9)</f>
        <v/>
      </c>
      <c r="H21" s="16">
        <f>COS(RADIANS($R$1))*(J8+K8)+SIN(RADIANS($R$1))*(J9+K9)</f>
        <v/>
      </c>
      <c r="I21" s="16">
        <f>COS(RADIANS($R$1))*(L8+M8)+SIN(RADIANS($R$1))*(L9+M9)</f>
        <v/>
      </c>
      <c r="J21" s="16">
        <f>+SUM(C21:I21)</f>
        <v/>
      </c>
    </row>
    <row customFormat="1" r="22" s="16">
      <c r="B22" s="16" t="inlineStr">
        <is>
          <t>翼1.5hole_original</t>
        </is>
      </c>
      <c r="C22" s="16">
        <f>COS(RADIANS($R$1))*(B14)+SIN(RADIANS($R$1))*(B15)</f>
        <v/>
      </c>
      <c r="D22" s="16">
        <f>COS(RADIANS($R$1))*(C14)+SIN(RADIANS($R$1))*(C15)</f>
        <v/>
      </c>
      <c r="E22" s="16">
        <f>COS(RADIANS($R$1))*(D14)+SIN(RADIANS($R$1))*(D15)</f>
        <v/>
      </c>
      <c r="F22" s="16">
        <f>COS(RADIANS($R$1))*(E14+F14+N14+O14)+SIN(RADIANS($R$1))*(E15+F15+N15+O15)</f>
        <v/>
      </c>
      <c r="G22" s="16">
        <f>COS(RADIANS($R$1))*(I14+G14+H14)+SIN(RADIANS($R$1))*(I15+G15+H15)</f>
        <v/>
      </c>
      <c r="H22" s="16">
        <f>COS(RADIANS($R$1))*(J14+K14)+SIN(RADIANS($R$1))*(J15+K15)</f>
        <v/>
      </c>
      <c r="I22" s="16">
        <f>COS(RADIANS($R$1))*(L14+M14)+SIN(RADIANS($R$1))*(L15+M15)</f>
        <v/>
      </c>
      <c r="J22" s="16">
        <f>+SUM(C22:I22)</f>
        <v/>
      </c>
    </row>
    <row r="23">
      <c r="A23" s="16" t="inlineStr">
        <is>
          <t>lift</t>
        </is>
      </c>
      <c r="B23" s="16" t="inlineStr">
        <is>
          <t>翼1.0</t>
        </is>
      </c>
      <c r="C23" s="16">
        <f>-SIN(RADIANS($R$1))*(B2)+COS(RADIANS($R$1))*(B3)</f>
        <v/>
      </c>
      <c r="D23" s="16">
        <f>-SIN(RADIANS($R$1))*(C2)+COS(RADIANS($R$1))*(C3)</f>
        <v/>
      </c>
      <c r="E23" s="16">
        <f>-SIN(RADIANS($R$1))*(D2)+COS(RADIANS($R$1))*(D3)</f>
        <v/>
      </c>
      <c r="F23" s="16">
        <f>-SIN(RADIANS($R$1))*(E2+F2+N2+O2)+COS(RADIANS($R$1))*(E3+F3+N3+O3)</f>
        <v/>
      </c>
      <c r="G23" s="16">
        <f>-SIN(RADIANS($R$1))*(I2+G2+H2)+COS(RADIANS($R$1))*(I3+G3+H3)</f>
        <v/>
      </c>
      <c r="H23" s="16">
        <f>-SIN(RADIANS($R$1))*(J2+K2)+COS(RADIANS($R$1))*(J3+K3)</f>
        <v/>
      </c>
      <c r="I23" s="16">
        <f>-SIN(RADIANS($R$1))*(L2+M2)+COS(RADIANS($R$1))*(L3+M3)</f>
        <v/>
      </c>
      <c r="J23" s="16">
        <f>+SUM(C23:I23)</f>
        <v/>
      </c>
    </row>
    <row r="24">
      <c r="B24" s="16" t="inlineStr">
        <is>
          <t>翼1.5</t>
        </is>
      </c>
      <c r="C24" s="16">
        <f>-SIN(RADIANS($R$1))*(B8)+COS(RADIANS($R$1))*(B9)</f>
        <v/>
      </c>
      <c r="D24" s="16">
        <f>-SIN(RADIANS($R$1))*(C8)+COS(RADIANS($R$1))*(C9)</f>
        <v/>
      </c>
      <c r="E24" s="16">
        <f>-SIN(RADIANS($R$1))*(D8)+COS(RADIANS($R$1))*(D9)</f>
        <v/>
      </c>
      <c r="F24" s="16">
        <f>-SIN(RADIANS($R$1))*(E8+F8+N8+O8)+COS(RADIANS($R$1))*(E9+F9+N9+O9)</f>
        <v/>
      </c>
      <c r="G24" s="16">
        <f>-SIN(RADIANS($R$1))*(I8+G8+H8)+COS(RADIANS($R$1))*(I9+G9+H9)</f>
        <v/>
      </c>
      <c r="H24" s="16">
        <f>-SIN(RADIANS($R$1))*(J8+K8)+COS(RADIANS($R$1))*(J9+K9)</f>
        <v/>
      </c>
      <c r="I24" s="16">
        <f>-SIN(RADIANS($R$1))*(L8+M8)+COS(RADIANS($R$1))*(L9+M9)</f>
        <v/>
      </c>
      <c r="J24" s="16">
        <f>+SUM(C24:I24)</f>
        <v/>
      </c>
    </row>
    <row r="25">
      <c r="B25" s="16" t="inlineStr">
        <is>
          <t>翼1.5hole_original</t>
        </is>
      </c>
      <c r="C25" s="16">
        <f>-SIN(RADIANS($R$1))*(B14)+COS(RADIANS($R$1))*(B15)</f>
        <v/>
      </c>
      <c r="D25" s="16">
        <f>-SIN(RADIANS($R$1))*(C14)+COS(RADIANS($R$1))*(C15)</f>
        <v/>
      </c>
      <c r="E25" s="16">
        <f>-SIN(RADIANS($R$1))*(D14)+COS(RADIANS($R$1))*(D15)</f>
        <v/>
      </c>
      <c r="F25" s="16">
        <f>-SIN(RADIANS($R$1))*(E14+F14+N14+O14)+COS(RADIANS($R$1))*(E15+F15+N15+O15)</f>
        <v/>
      </c>
      <c r="G25" s="16">
        <f>-SIN(RADIANS($R$1))*(I14+G14+H14)+COS(RADIANS($R$1))*(I15+G15+H15)</f>
        <v/>
      </c>
      <c r="H25" s="16">
        <f>-SIN(RADIANS($R$1))*(J14+K14)+COS(RADIANS($R$1))*(J15+K15)</f>
        <v/>
      </c>
      <c r="I25" s="16">
        <f>-SIN(RADIANS($R$1))*(L14+M14)+COS(RADIANS($R$1))*(L15+M15)</f>
        <v/>
      </c>
      <c r="J25" s="16">
        <f>+SUM(C25:I25)</f>
        <v/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G1" workbookViewId="0">
      <selection activeCell="Q20" sqref="Q20"/>
    </sheetView>
  </sheetViews>
  <sheetFormatPr baseColWidth="10" defaultRowHeight="20"/>
  <sheetData>
    <row r="1">
      <c r="A1" s="1" t="inlineStr">
        <is>
          <t>翼1.0</t>
        </is>
      </c>
      <c r="B1" s="1" t="inlineStr">
        <is>
          <t>機首</t>
        </is>
      </c>
      <c r="C1" s="1" t="inlineStr">
        <is>
          <t>左翼</t>
        </is>
      </c>
      <c r="D1" s="1" t="inlineStr">
        <is>
          <t>右翼</t>
        </is>
      </c>
      <c r="E1" s="1" t="inlineStr">
        <is>
          <t>左タンク</t>
        </is>
      </c>
      <c r="F1" s="1" t="inlineStr">
        <is>
          <t>右タンク</t>
        </is>
      </c>
      <c r="G1" s="1" t="inlineStr">
        <is>
          <t>左足</t>
        </is>
      </c>
      <c r="H1" s="1" t="inlineStr">
        <is>
          <t>右足</t>
        </is>
      </c>
      <c r="I1" s="1" t="inlineStr">
        <is>
          <t>前足</t>
        </is>
      </c>
      <c r="J1" s="1" t="inlineStr">
        <is>
          <t>左垂直尾翼</t>
        </is>
      </c>
      <c r="K1" s="1" t="inlineStr">
        <is>
          <t>右垂直尾翼</t>
        </is>
      </c>
      <c r="L1" s="1" t="inlineStr">
        <is>
          <t>前フレーム</t>
        </is>
      </c>
      <c r="M1" s="1" t="inlineStr">
        <is>
          <t>後フレーム</t>
        </is>
      </c>
      <c r="N1" s="1" t="inlineStr">
        <is>
          <t>左翼タンク接続</t>
        </is>
      </c>
      <c r="O1" s="1" t="inlineStr">
        <is>
          <t>右翼タンク接続</t>
        </is>
      </c>
      <c r="P1" s="1" t="inlineStr">
        <is>
          <t>合計</t>
        </is>
      </c>
      <c r="R1" s="16" t="n">
        <v>6</v>
      </c>
    </row>
    <row r="2">
      <c r="A2" s="1" t="inlineStr">
        <is>
          <t>drag</t>
        </is>
      </c>
      <c r="B2" s="1" t="n">
        <v>6.506902295000001</v>
      </c>
      <c r="C2" s="1" t="n">
        <v>-0.4177833940000001</v>
      </c>
      <c r="D2" s="1" t="n">
        <v>-0.4129341995</v>
      </c>
      <c r="E2" s="1" t="n">
        <v>0.9087735850000003</v>
      </c>
      <c r="F2" s="1" t="n">
        <v>0.8954340525000006</v>
      </c>
      <c r="G2" s="1" t="n">
        <v>0.2971862434999999</v>
      </c>
      <c r="H2" s="1" t="n">
        <v>0.301522863</v>
      </c>
      <c r="I2" s="1" t="n">
        <v>0.5198629165000004</v>
      </c>
      <c r="J2" s="1" t="n">
        <v>0.189400206</v>
      </c>
      <c r="K2" s="1" t="n">
        <v>0.1914505124999999</v>
      </c>
      <c r="L2" s="1" t="n">
        <v>1.413115040000001</v>
      </c>
      <c r="M2" s="1" t="n">
        <v>1.532582585</v>
      </c>
      <c r="N2" s="1" t="n">
        <v>0.05380079410000004</v>
      </c>
      <c r="O2" s="1" t="n">
        <v>0.05512227725</v>
      </c>
      <c r="P2" s="1">
        <f>SUM(B2:O2)</f>
        <v/>
      </c>
    </row>
    <row r="3">
      <c r="A3" s="1" t="inlineStr">
        <is>
          <t>lift</t>
        </is>
      </c>
      <c r="B3" s="1" t="n">
        <v>19.26950444999999</v>
      </c>
      <c r="C3" s="1" t="n">
        <v>31.86776295</v>
      </c>
      <c r="D3" s="1" t="n">
        <v>31.85137830000001</v>
      </c>
      <c r="E3" s="1" t="n">
        <v>0.2395184595000001</v>
      </c>
      <c r="F3" s="1" t="n">
        <v>0.2721967035</v>
      </c>
      <c r="G3" s="1" t="n">
        <v>-0.07806178105000008</v>
      </c>
      <c r="H3" s="1" t="n">
        <v>-0.07808355510000001</v>
      </c>
      <c r="I3" s="1" t="n">
        <v>-0.06596118525000001</v>
      </c>
      <c r="J3" s="1" t="n">
        <v>0.3740883375000001</v>
      </c>
      <c r="K3" s="1" t="n">
        <v>0.3691459615000001</v>
      </c>
      <c r="L3" s="1" t="n">
        <v>0.355224528</v>
      </c>
      <c r="M3" s="1" t="n">
        <v>0.1466942546145</v>
      </c>
      <c r="N3" s="1" t="n">
        <v>3.38021599595e-05</v>
      </c>
      <c r="O3" s="1" t="n">
        <v>6.404346865449997e-05</v>
      </c>
      <c r="P3" s="1">
        <f>SUM(B3:O3)</f>
        <v/>
      </c>
    </row>
    <row r="4">
      <c r="A4" s="1" t="inlineStr">
        <is>
          <t>moment</t>
        </is>
      </c>
      <c r="B4" s="1" t="n">
        <v>5.96248654</v>
      </c>
      <c r="C4" s="1" t="n">
        <v>-1.989376394999999</v>
      </c>
      <c r="D4" s="1" t="n">
        <v>-2.011585314999999</v>
      </c>
      <c r="E4" s="1" t="n">
        <v>-0.06431455409999999</v>
      </c>
      <c r="F4" s="1" t="n">
        <v>-0.06171664235</v>
      </c>
      <c r="G4" s="1" t="n">
        <v>-0.0288873871</v>
      </c>
      <c r="H4" s="1" t="n">
        <v>-0.02953381495000001</v>
      </c>
      <c r="I4" s="1" t="n">
        <v>-0.07081982180000003</v>
      </c>
      <c r="J4" s="1" t="n">
        <v>0.08643355890000003</v>
      </c>
      <c r="K4" s="1" t="n">
        <v>0.08405622159999998</v>
      </c>
      <c r="L4" s="1" t="n">
        <v>5.824711440499999e-07</v>
      </c>
      <c r="M4" s="1" t="n">
        <v>0.0110358260595</v>
      </c>
      <c r="N4" s="1" t="n">
        <v>-0.0001833580014999998</v>
      </c>
      <c r="O4" s="1" t="n">
        <v>-0.0001883784395000001</v>
      </c>
      <c r="P4" s="1">
        <f>SUM(B4:O4)</f>
        <v/>
      </c>
    </row>
    <row r="5">
      <c r="A5" s="1" t="inlineStr">
        <is>
          <t>メッシュ数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>
        <v>17117186</v>
      </c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</row>
    <row r="7">
      <c r="A7" s="1" t="inlineStr">
        <is>
          <t>翼1.5</t>
        </is>
      </c>
      <c r="B7" s="1" t="inlineStr">
        <is>
          <t>機首</t>
        </is>
      </c>
      <c r="C7" s="1" t="inlineStr">
        <is>
          <t>左翼</t>
        </is>
      </c>
      <c r="D7" s="1" t="inlineStr">
        <is>
          <t>右翼</t>
        </is>
      </c>
      <c r="E7" s="1" t="inlineStr">
        <is>
          <t>左タンク</t>
        </is>
      </c>
      <c r="F7" s="1" t="inlineStr">
        <is>
          <t>右タンク</t>
        </is>
      </c>
      <c r="G7" s="1" t="inlineStr">
        <is>
          <t>左足</t>
        </is>
      </c>
      <c r="H7" s="1" t="inlineStr">
        <is>
          <t>右足</t>
        </is>
      </c>
      <c r="I7" s="1" t="inlineStr">
        <is>
          <t>前足</t>
        </is>
      </c>
      <c r="J7" s="1" t="inlineStr">
        <is>
          <t>左垂直尾翼</t>
        </is>
      </c>
      <c r="K7" s="1" t="inlineStr">
        <is>
          <t>右垂直尾翼</t>
        </is>
      </c>
      <c r="L7" s="1" t="inlineStr">
        <is>
          <t>前フレーム</t>
        </is>
      </c>
      <c r="M7" s="1" t="inlineStr">
        <is>
          <t>後フレーム</t>
        </is>
      </c>
      <c r="N7" s="1" t="inlineStr">
        <is>
          <t>左翼タンク接続</t>
        </is>
      </c>
      <c r="O7" s="1" t="inlineStr">
        <is>
          <t>右翼タンク接続</t>
        </is>
      </c>
      <c r="P7" s="1" t="inlineStr">
        <is>
          <t>合計</t>
        </is>
      </c>
    </row>
    <row r="8">
      <c r="A8" s="1" t="inlineStr">
        <is>
          <t>drag</t>
        </is>
      </c>
      <c r="B8" s="1" t="n">
        <v>5.883001740000001</v>
      </c>
      <c r="C8" s="1" t="n">
        <v>-1.3534327</v>
      </c>
      <c r="D8" s="1" t="n">
        <v>-1.34777788</v>
      </c>
      <c r="E8" s="1" t="n">
        <v>0.9125816619999999</v>
      </c>
      <c r="F8" s="1" t="n">
        <v>0.9088966820000001</v>
      </c>
      <c r="G8" s="1" t="n">
        <v>0.29780575</v>
      </c>
      <c r="H8" s="1" t="n">
        <v>0.29980649</v>
      </c>
      <c r="I8" s="1" t="n">
        <v>0.535073438</v>
      </c>
      <c r="J8" s="1" t="n">
        <v>0.165533754</v>
      </c>
      <c r="K8" s="1" t="n">
        <v>0.174902722</v>
      </c>
      <c r="L8" s="1" t="n">
        <v>1.34652694</v>
      </c>
      <c r="M8" s="1" t="n">
        <v>1.45648252</v>
      </c>
      <c r="N8" s="1" t="n">
        <v>0.0514735638</v>
      </c>
      <c r="O8" s="1" t="n">
        <v>0.0518336772</v>
      </c>
      <c r="P8" s="1">
        <f>SUM(B8:O8)</f>
        <v/>
      </c>
    </row>
    <row r="9">
      <c r="A9" s="1" t="inlineStr">
        <is>
          <t>lift</t>
        </is>
      </c>
      <c r="B9" s="1" t="n">
        <v>18.6995756</v>
      </c>
      <c r="C9" s="1" t="n">
        <v>50.1245808</v>
      </c>
      <c r="D9" s="1" t="n">
        <v>50.3907614</v>
      </c>
      <c r="E9" s="1" t="n">
        <v>0.33366497</v>
      </c>
      <c r="F9" s="1" t="n">
        <v>0.3030979</v>
      </c>
      <c r="G9" s="1" t="n">
        <v>-0.07461637939999999</v>
      </c>
      <c r="H9" s="1" t="n">
        <v>-0.0735648024</v>
      </c>
      <c r="I9" s="1" t="n">
        <v>-0.0600067562</v>
      </c>
      <c r="J9" s="1" t="n">
        <v>0.407106268</v>
      </c>
      <c r="K9" s="1" t="n">
        <v>0.4198043639999999</v>
      </c>
      <c r="L9" s="1" t="n">
        <v>0.4494459399999999</v>
      </c>
      <c r="M9" s="1" t="n">
        <v>0.1770848180000001</v>
      </c>
      <c r="N9" s="1" t="n">
        <v>0.0009438803200000002</v>
      </c>
      <c r="O9" s="1" t="n">
        <v>0.0009994951499999998</v>
      </c>
      <c r="P9" s="1">
        <f>SUM(B9:O9)</f>
        <v/>
      </c>
    </row>
    <row r="10">
      <c r="A10" s="1" t="inlineStr">
        <is>
          <t>moment</t>
        </is>
      </c>
      <c r="B10" s="1" t="n">
        <v>5.78977564</v>
      </c>
      <c r="C10" s="1" t="n">
        <v>-2.800098240000001</v>
      </c>
      <c r="D10" s="1" t="n">
        <v>-2.835609880000001</v>
      </c>
      <c r="E10" s="1" t="n">
        <v>-0.07293647839999999</v>
      </c>
      <c r="F10" s="1" t="n">
        <v>-0.07503121200000001</v>
      </c>
      <c r="G10" s="1" t="n">
        <v>-0.02860180159999999</v>
      </c>
      <c r="H10" s="1" t="n">
        <v>-0.02889549379999999</v>
      </c>
      <c r="I10" s="1" t="n">
        <v>-0.07361217500000002</v>
      </c>
      <c r="J10" s="1" t="n">
        <v>0.08295874239999999</v>
      </c>
      <c r="K10" s="1" t="n">
        <v>0.0829491752</v>
      </c>
      <c r="L10" s="1" t="n">
        <v>6.11081864e-06</v>
      </c>
      <c r="M10" s="1" t="n">
        <v>0.00854388054</v>
      </c>
      <c r="N10" s="1" t="n">
        <v>-0.000177552766</v>
      </c>
      <c r="O10" s="1" t="n">
        <v>-0.0001804103300000001</v>
      </c>
      <c r="P10" s="1">
        <f>SUM(B10:O10)</f>
        <v/>
      </c>
    </row>
    <row r="11">
      <c r="A11" s="1" t="inlineStr">
        <is>
          <t>メッシュ数</t>
        </is>
      </c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>
        <v>18917500</v>
      </c>
    </row>
    <row customFormat="1" r="12" s="16"/>
    <row customFormat="1" r="13" s="16">
      <c r="A13" s="16" t="inlineStr">
        <is>
          <t>翼1.5hole_original</t>
        </is>
      </c>
      <c r="B13" s="16" t="inlineStr">
        <is>
          <t>機首</t>
        </is>
      </c>
      <c r="C13" s="16" t="inlineStr">
        <is>
          <t>左翼</t>
        </is>
      </c>
      <c r="D13" s="16" t="inlineStr">
        <is>
          <t>右翼</t>
        </is>
      </c>
      <c r="E13" s="16" t="inlineStr">
        <is>
          <t>左タンク</t>
        </is>
      </c>
      <c r="F13" s="16" t="inlineStr">
        <is>
          <t>右タンク</t>
        </is>
      </c>
      <c r="G13" s="16" t="inlineStr">
        <is>
          <t>左足</t>
        </is>
      </c>
      <c r="H13" s="16" t="inlineStr">
        <is>
          <t>右足</t>
        </is>
      </c>
      <c r="I13" s="16" t="inlineStr">
        <is>
          <t>前足</t>
        </is>
      </c>
      <c r="J13" s="16" t="inlineStr">
        <is>
          <t>左垂直尾翼</t>
        </is>
      </c>
      <c r="K13" s="16" t="inlineStr">
        <is>
          <t>右垂直尾翼</t>
        </is>
      </c>
      <c r="L13" s="16" t="inlineStr">
        <is>
          <t>前フレーム</t>
        </is>
      </c>
      <c r="M13" s="16" t="inlineStr">
        <is>
          <t>後フレーム</t>
        </is>
      </c>
      <c r="N13" s="16" t="inlineStr">
        <is>
          <t>左翼タンク接続</t>
        </is>
      </c>
      <c r="O13" s="16" t="inlineStr">
        <is>
          <t>右翼タンク接続</t>
        </is>
      </c>
      <c r="P13" s="16" t="inlineStr">
        <is>
          <t>合計</t>
        </is>
      </c>
      <c r="R13" s="16" t="inlineStr">
        <is>
          <t>反復回数</t>
        </is>
      </c>
    </row>
    <row customFormat="1" r="14" s="16">
      <c r="A14" s="16" t="inlineStr">
        <is>
          <t>drag</t>
        </is>
      </c>
      <c r="B14" s="16" t="n">
        <v>6.186579919999999</v>
      </c>
      <c r="C14" s="16" t="n">
        <v>-1.811062270000001</v>
      </c>
      <c r="D14" s="16" t="n">
        <v>-1.79646895</v>
      </c>
      <c r="E14" s="16" t="n">
        <v>0.9169976580000002</v>
      </c>
      <c r="F14" s="16" t="n">
        <v>0.9114933109999995</v>
      </c>
      <c r="G14" s="16" t="n">
        <v>0.3020971700000001</v>
      </c>
      <c r="H14" s="16" t="n">
        <v>0.303056772</v>
      </c>
      <c r="I14" s="16" t="n">
        <v>0.536054043</v>
      </c>
      <c r="J14" s="16" t="n">
        <v>0.1844856870000001</v>
      </c>
      <c r="K14" s="16" t="n">
        <v>0.176601244</v>
      </c>
      <c r="L14" s="16" t="n">
        <v>1.37006093</v>
      </c>
      <c r="M14" s="16" t="n">
        <v>1.47700878</v>
      </c>
      <c r="N14" s="16" t="n">
        <v>0.0521019659</v>
      </c>
      <c r="O14" s="16" t="n">
        <v>0.0504826152</v>
      </c>
      <c r="P14" s="16">
        <f>SUM(B14:O14)</f>
        <v/>
      </c>
      <c r="R14" s="16" t="inlineStr">
        <is>
          <t>950-1000荒れてる可能性</t>
        </is>
      </c>
    </row>
    <row customFormat="1" r="15" s="16">
      <c r="A15" s="16" t="inlineStr">
        <is>
          <t>lift</t>
        </is>
      </c>
      <c r="B15" s="16" t="n">
        <v>19.2809113</v>
      </c>
      <c r="C15" s="16" t="n">
        <v>50.54394650000002</v>
      </c>
      <c r="D15" s="16" t="n">
        <v>50.63352</v>
      </c>
      <c r="E15" s="16" t="n">
        <v>0.294597891</v>
      </c>
      <c r="F15" s="16" t="n">
        <v>0.21402106</v>
      </c>
      <c r="G15" s="16" t="n">
        <v>-0.07515602559999998</v>
      </c>
      <c r="H15" s="16" t="n">
        <v>-0.07416123730000003</v>
      </c>
      <c r="I15" s="16" t="n">
        <v>-0.06002545569999999</v>
      </c>
      <c r="J15" s="16" t="n">
        <v>0.4185793460000001</v>
      </c>
      <c r="K15" s="16" t="n">
        <v>0.4479452720000001</v>
      </c>
      <c r="L15" s="16" t="n">
        <v>0.5406406559999999</v>
      </c>
      <c r="M15" s="16" t="n">
        <v>0.1629749809999999</v>
      </c>
      <c r="N15" s="16" t="n">
        <v>0.0009508495439999999</v>
      </c>
      <c r="O15" s="16" t="n">
        <v>0.0009330756590000003</v>
      </c>
      <c r="P15" s="16">
        <f>SUM(B15:O15)</f>
        <v/>
      </c>
      <c r="R15" s="16" t="inlineStr">
        <is>
          <t>700-950安定</t>
        </is>
      </c>
    </row>
    <row customFormat="1" r="16" s="16">
      <c r="A16" s="16" t="inlineStr">
        <is>
          <t>moment</t>
        </is>
      </c>
      <c r="B16" s="16" t="n">
        <v>6.100976139999999</v>
      </c>
      <c r="C16" s="16" t="n">
        <v>-2.714365850000001</v>
      </c>
      <c r="D16" s="16" t="n">
        <v>-2.72549839</v>
      </c>
      <c r="E16" s="16" t="n">
        <v>-0.0744528426</v>
      </c>
      <c r="F16" s="16" t="n">
        <v>-0.06398144379999998</v>
      </c>
      <c r="G16" s="16" t="n">
        <v>-0.0291492801</v>
      </c>
      <c r="H16" s="16" t="n">
        <v>-0.0292789445</v>
      </c>
      <c r="I16" s="16" t="n">
        <v>-0.0737596155</v>
      </c>
      <c r="J16" s="16" t="n">
        <v>0.08577571459999996</v>
      </c>
      <c r="K16" s="16" t="n">
        <v>0.07965046999999999</v>
      </c>
      <c r="L16" s="16" t="n">
        <v>9.367639990000001e-06</v>
      </c>
      <c r="M16" s="16" t="n">
        <v>0.01174240778</v>
      </c>
      <c r="N16" s="16" t="n">
        <v>-0.000179902091</v>
      </c>
      <c r="O16" s="16" t="n">
        <v>-0.00017273442</v>
      </c>
      <c r="P16" s="16">
        <f>SUM(B16:O16)</f>
        <v/>
      </c>
    </row>
    <row customFormat="1" r="17" s="16">
      <c r="A17" s="16" t="inlineStr">
        <is>
          <t>メッシュ数</t>
        </is>
      </c>
    </row>
    <row customFormat="1" r="18" s="16"/>
    <row customFormat="1" r="19" s="16">
      <c r="C19" s="16" t="inlineStr">
        <is>
          <t>機首</t>
        </is>
      </c>
      <c r="D19" s="16" t="inlineStr">
        <is>
          <t>左翼</t>
        </is>
      </c>
      <c r="E19" s="16" t="inlineStr">
        <is>
          <t>右翼</t>
        </is>
      </c>
      <c r="F19" s="16" t="inlineStr">
        <is>
          <t>左右バッテリーカバー</t>
        </is>
      </c>
      <c r="G19" s="16" t="inlineStr">
        <is>
          <t>脚3本</t>
        </is>
      </c>
      <c r="H19" s="16" t="inlineStr">
        <is>
          <t>左右垂直尾翼</t>
        </is>
      </c>
      <c r="I19" s="16" t="inlineStr">
        <is>
          <t>フレーム</t>
        </is>
      </c>
      <c r="J19" s="16" t="inlineStr">
        <is>
          <t>合計</t>
        </is>
      </c>
    </row>
    <row customFormat="1" r="20" s="16">
      <c r="A20" s="16" t="inlineStr">
        <is>
          <t>drag</t>
        </is>
      </c>
      <c r="B20" s="16" t="inlineStr">
        <is>
          <t>翼1.0</t>
        </is>
      </c>
      <c r="C20" s="16">
        <f>COS(RADIANS($R$1))*(B2)+SIN(RADIANS($R$1))*(B3)</f>
        <v/>
      </c>
      <c r="D20" s="16">
        <f>COS(RADIANS($R$1))*(C2)+SIN(RADIANS($R$1))*(C3)</f>
        <v/>
      </c>
      <c r="E20" s="16">
        <f>COS(RADIANS($R$1))*(D2)+SIN(RADIANS($R$1))*(D3)</f>
        <v/>
      </c>
      <c r="F20" s="16">
        <f>COS(RADIANS($R$1))*(E2+F2+N2+O2)+SIN(RADIANS($R$1))*(E3+F3+N3+O3)</f>
        <v/>
      </c>
      <c r="G20" s="16">
        <f>COS(RADIANS($R$1))*(I2+G2+H2)+SIN(RADIANS($R$1))*(I3+G3+H3)</f>
        <v/>
      </c>
      <c r="H20" s="16">
        <f>COS(RADIANS($R$1))*(J2+K2)+SIN(RADIANS($R$1))*(J3+K3)</f>
        <v/>
      </c>
      <c r="I20" s="16">
        <f>COS(RADIANS($R$1))*(L2+M2)+SIN(RADIANS($R$1))*(L3+M3)</f>
        <v/>
      </c>
      <c r="J20" s="16">
        <f>+SUM(C20:I20)</f>
        <v/>
      </c>
    </row>
    <row customFormat="1" r="21" s="16">
      <c r="B21" s="16" t="inlineStr">
        <is>
          <t>翼1.5</t>
        </is>
      </c>
      <c r="C21" s="16">
        <f>COS(RADIANS($R$1))*(B8)+SIN(RADIANS($R$1))*(B9)</f>
        <v/>
      </c>
      <c r="D21" s="16">
        <f>COS(RADIANS($R$1))*(C8)+SIN(RADIANS($R$1))*(C9)</f>
        <v/>
      </c>
      <c r="E21" s="16">
        <f>COS(RADIANS($R$1))*(D8)+SIN(RADIANS($R$1))*(D9)</f>
        <v/>
      </c>
      <c r="F21" s="16">
        <f>COS(RADIANS($R$1))*(E8+F8+N8+O8)+SIN(RADIANS($R$1))*(E9+F9+N9+O9)</f>
        <v/>
      </c>
      <c r="G21" s="16">
        <f>COS(RADIANS($R$1))*(I8+G8+H8)+SIN(RADIANS($R$1))*(I9+G9+H9)</f>
        <v/>
      </c>
      <c r="H21" s="16">
        <f>COS(RADIANS($R$1))*(J8+K8)+SIN(RADIANS($R$1))*(J9+K9)</f>
        <v/>
      </c>
      <c r="I21" s="16">
        <f>COS(RADIANS($R$1))*(L8+M8)+SIN(RADIANS($R$1))*(L9+M9)</f>
        <v/>
      </c>
      <c r="J21" s="16">
        <f>+SUM(C21:I21)</f>
        <v/>
      </c>
    </row>
    <row customFormat="1" r="22" s="16">
      <c r="B22" s="16" t="inlineStr">
        <is>
          <t>翼1.5hole_original</t>
        </is>
      </c>
      <c r="C22" s="16">
        <f>COS(RADIANS($R$1))*(B14)+SIN(RADIANS($R$1))*(B15)</f>
        <v/>
      </c>
      <c r="D22" s="16">
        <f>COS(RADIANS($R$1))*(C14)+SIN(RADIANS($R$1))*(C15)</f>
        <v/>
      </c>
      <c r="E22" s="16">
        <f>COS(RADIANS($R$1))*(D14)+SIN(RADIANS($R$1))*(D15)</f>
        <v/>
      </c>
      <c r="F22" s="16">
        <f>COS(RADIANS($R$1))*(E14+F14+N14+O14)+SIN(RADIANS($R$1))*(E15+F15+N15+O15)</f>
        <v/>
      </c>
      <c r="G22" s="16">
        <f>COS(RADIANS($R$1))*(I14+G14+H14)+SIN(RADIANS($R$1))*(I15+G15+H15)</f>
        <v/>
      </c>
      <c r="H22" s="16">
        <f>COS(RADIANS($R$1))*(J14+K14)+SIN(RADIANS($R$1))*(J15+K15)</f>
        <v/>
      </c>
      <c r="I22" s="16">
        <f>COS(RADIANS($R$1))*(L14+M14)+SIN(RADIANS($R$1))*(L15+M15)</f>
        <v/>
      </c>
      <c r="J22" s="16">
        <f>+SUM(C22:I22)</f>
        <v/>
      </c>
    </row>
    <row customFormat="1" r="23" s="16">
      <c r="A23" s="16" t="inlineStr">
        <is>
          <t>lift</t>
        </is>
      </c>
      <c r="B23" s="16" t="inlineStr">
        <is>
          <t>翼1.0</t>
        </is>
      </c>
      <c r="C23" s="16">
        <f>-SIN(RADIANS($R$1))*(B2)+COS(RADIANS($R$1))*(B3)</f>
        <v/>
      </c>
      <c r="D23" s="16">
        <f>-SIN(RADIANS($R$1))*(C2)+COS(RADIANS($R$1))*(C3)</f>
        <v/>
      </c>
      <c r="E23" s="16">
        <f>-SIN(RADIANS($R$1))*(D2)+COS(RADIANS($R$1))*(D3)</f>
        <v/>
      </c>
      <c r="F23" s="16">
        <f>-SIN(RADIANS($R$1))*(E2+F2+N2+O2)+COS(RADIANS($R$1))*(E3+F3+N3+O3)</f>
        <v/>
      </c>
      <c r="G23" s="16">
        <f>-SIN(RADIANS($R$1))*(I2+G2+H2)+COS(RADIANS($R$1))*(I3+G3+H3)</f>
        <v/>
      </c>
      <c r="H23" s="16">
        <f>-SIN(RADIANS($R$1))*(J2+K2)+COS(RADIANS($R$1))*(J3+K3)</f>
        <v/>
      </c>
      <c r="I23" s="16">
        <f>-SIN(RADIANS($R$1))*(L2+M2)+COS(RADIANS($R$1))*(L3+M3)</f>
        <v/>
      </c>
      <c r="J23" s="16">
        <f>+SUM(C23:I23)</f>
        <v/>
      </c>
    </row>
    <row customFormat="1" r="24" s="16">
      <c r="B24" s="16" t="inlineStr">
        <is>
          <t>翼1.5</t>
        </is>
      </c>
      <c r="C24" s="16">
        <f>-SIN(RADIANS($R$1))*(B8)+COS(RADIANS($R$1))*(B9)</f>
        <v/>
      </c>
      <c r="D24" s="16">
        <f>-SIN(RADIANS($R$1))*(C8)+COS(RADIANS($R$1))*(C9)</f>
        <v/>
      </c>
      <c r="E24" s="16">
        <f>-SIN(RADIANS($R$1))*(D8)+COS(RADIANS($R$1))*(D9)</f>
        <v/>
      </c>
      <c r="F24" s="16">
        <f>-SIN(RADIANS($R$1))*(E8+F8+N8+O8)+COS(RADIANS($R$1))*(E9+F9+N9+O9)</f>
        <v/>
      </c>
      <c r="G24" s="16">
        <f>-SIN(RADIANS($R$1))*(I8+G8+H8)+COS(RADIANS($R$1))*(I9+G9+H9)</f>
        <v/>
      </c>
      <c r="H24" s="16">
        <f>-SIN(RADIANS($R$1))*(J8+K8)+COS(RADIANS($R$1))*(J9+K9)</f>
        <v/>
      </c>
      <c r="I24" s="16">
        <f>-SIN(RADIANS($R$1))*(L8+M8)+COS(RADIANS($R$1))*(L9+M9)</f>
        <v/>
      </c>
      <c r="J24" s="16">
        <f>+SUM(C24:I24)</f>
        <v/>
      </c>
    </row>
    <row customFormat="1" r="25" s="16">
      <c r="B25" s="16" t="inlineStr">
        <is>
          <t>翼1.5hole_original</t>
        </is>
      </c>
      <c r="C25" s="16">
        <f>-SIN(RADIANS($R$1))*(B14)+COS(RADIANS($R$1))*(B15)</f>
        <v/>
      </c>
      <c r="D25" s="16">
        <f>-SIN(RADIANS($R$1))*(C14)+COS(RADIANS($R$1))*(C15)</f>
        <v/>
      </c>
      <c r="E25" s="16">
        <f>-SIN(RADIANS($R$1))*(D14)+COS(RADIANS($R$1))*(D15)</f>
        <v/>
      </c>
      <c r="F25" s="16">
        <f>-SIN(RADIANS($R$1))*(E14+F14+N14+O14)+COS(RADIANS($R$1))*(E15+F15+N15+O15)</f>
        <v/>
      </c>
      <c r="G25" s="16">
        <f>-SIN(RADIANS($R$1))*(I14+G14+H14)+COS(RADIANS($R$1))*(I15+G15+H15)</f>
        <v/>
      </c>
      <c r="H25" s="16">
        <f>-SIN(RADIANS($R$1))*(J14+K14)+COS(RADIANS($R$1))*(J15+K15)</f>
        <v/>
      </c>
      <c r="I25" s="16">
        <f>-SIN(RADIANS($R$1))*(L14+M14)+COS(RADIANS($R$1))*(L15+M15)</f>
        <v/>
      </c>
      <c r="J25" s="16">
        <f>+SUM(C25:I25)</f>
        <v/>
      </c>
    </row>
    <row customFormat="1" r="26" s="16"/>
    <row customFormat="1" r="27" s="16"/>
    <row customFormat="1" r="28" s="16"/>
    <row customFormat="1" r="29" s="16"/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G1" workbookViewId="0">
      <selection activeCell="G12" sqref="A12:XFD29"/>
    </sheetView>
  </sheetViews>
  <sheetFormatPr baseColWidth="10" defaultRowHeight="20"/>
  <sheetData>
    <row r="1">
      <c r="A1" s="1" t="inlineStr">
        <is>
          <t>翼1.0</t>
        </is>
      </c>
      <c r="B1" s="1" t="inlineStr">
        <is>
          <t>機首</t>
        </is>
      </c>
      <c r="C1" s="1" t="inlineStr">
        <is>
          <t>左翼</t>
        </is>
      </c>
      <c r="D1" s="1" t="inlineStr">
        <is>
          <t>右翼</t>
        </is>
      </c>
      <c r="E1" s="1" t="inlineStr">
        <is>
          <t>左タンク</t>
        </is>
      </c>
      <c r="F1" s="1" t="inlineStr">
        <is>
          <t>右タンク</t>
        </is>
      </c>
      <c r="G1" s="1" t="inlineStr">
        <is>
          <t>左足</t>
        </is>
      </c>
      <c r="H1" s="1" t="inlineStr">
        <is>
          <t>右足</t>
        </is>
      </c>
      <c r="I1" s="1" t="inlineStr">
        <is>
          <t>前足</t>
        </is>
      </c>
      <c r="J1" s="1" t="inlineStr">
        <is>
          <t>左垂直尾翼</t>
        </is>
      </c>
      <c r="K1" s="1" t="inlineStr">
        <is>
          <t>右垂直尾翼</t>
        </is>
      </c>
      <c r="L1" s="1" t="inlineStr">
        <is>
          <t>前フレーム</t>
        </is>
      </c>
      <c r="M1" s="1" t="inlineStr">
        <is>
          <t>後フレーム</t>
        </is>
      </c>
      <c r="N1" s="1" t="inlineStr">
        <is>
          <t>左翼タンク接続</t>
        </is>
      </c>
      <c r="O1" s="1" t="inlineStr">
        <is>
          <t>右翼タンク接続</t>
        </is>
      </c>
      <c r="P1" s="1" t="inlineStr">
        <is>
          <t>合計</t>
        </is>
      </c>
      <c r="R1" s="16" t="n">
        <v>8</v>
      </c>
    </row>
    <row r="2">
      <c r="A2" s="1" t="inlineStr">
        <is>
          <t>drag</t>
        </is>
      </c>
      <c r="B2" s="1" t="n">
        <v>5.801512960000001</v>
      </c>
      <c r="C2" s="1" t="n">
        <v>-1.79530525</v>
      </c>
      <c r="D2" s="1" t="n">
        <v>-1.78532995</v>
      </c>
      <c r="E2" s="1" t="n">
        <v>0.9423772039999999</v>
      </c>
      <c r="F2" s="1" t="n">
        <v>0.9354020700000004</v>
      </c>
      <c r="G2" s="1" t="n">
        <v>0.295950649</v>
      </c>
      <c r="H2" s="1" t="n">
        <v>0.297306646</v>
      </c>
      <c r="I2" s="1" t="n">
        <v>0.5163722849999998</v>
      </c>
      <c r="J2" s="1" t="n">
        <v>0.121137148</v>
      </c>
      <c r="K2" s="1" t="n">
        <v>0.124042954</v>
      </c>
      <c r="L2" s="1" t="n">
        <v>1.455922309999999</v>
      </c>
      <c r="M2" s="1" t="n">
        <v>1.594172020000001</v>
      </c>
      <c r="N2" s="1" t="n">
        <v>0.0517042454</v>
      </c>
      <c r="O2" s="1" t="n">
        <v>0.05105572160000001</v>
      </c>
      <c r="P2" s="1">
        <f>SUM(B2:O2)</f>
        <v/>
      </c>
    </row>
    <row r="3">
      <c r="A3" s="1" t="inlineStr">
        <is>
          <t>lift</t>
        </is>
      </c>
      <c r="B3" s="1" t="n">
        <v>23.8554051</v>
      </c>
      <c r="C3" s="1" t="n">
        <v>40.87123699999999</v>
      </c>
      <c r="D3" s="1" t="n">
        <v>40.9701297</v>
      </c>
      <c r="E3" s="1" t="n">
        <v>0.2368843150000001</v>
      </c>
      <c r="F3" s="1" t="n">
        <v>0.228626259</v>
      </c>
      <c r="G3" s="1" t="n">
        <v>-0.07172542529999996</v>
      </c>
      <c r="H3" s="1" t="n">
        <v>-0.07105042780000002</v>
      </c>
      <c r="I3" s="1" t="n">
        <v>-0.057936803</v>
      </c>
      <c r="J3" s="1" t="n">
        <v>0.489426428</v>
      </c>
      <c r="K3" s="1" t="n">
        <v>0.4909073580000001</v>
      </c>
      <c r="L3" s="1" t="n">
        <v>0.3686733380000002</v>
      </c>
      <c r="M3" s="1" t="n">
        <v>0.2278745459999999</v>
      </c>
      <c r="N3" s="1" t="n">
        <v>6.767205424999999e-06</v>
      </c>
      <c r="O3" s="1" t="n">
        <v>5.114704428000001e-06</v>
      </c>
      <c r="P3" s="1">
        <f>SUM(B3:O3)</f>
        <v/>
      </c>
    </row>
    <row r="4">
      <c r="A4" s="1" t="inlineStr">
        <is>
          <t>moment</t>
        </is>
      </c>
      <c r="B4" s="1" t="n">
        <v>7.414042810000001</v>
      </c>
      <c r="C4" s="1" t="n">
        <v>-2.59984569</v>
      </c>
      <c r="D4" s="1" t="n">
        <v>-2.62609881</v>
      </c>
      <c r="E4" s="1" t="n">
        <v>-0.06034755999999999</v>
      </c>
      <c r="F4" s="1" t="n">
        <v>-0.05846949379999999</v>
      </c>
      <c r="G4" s="1" t="n">
        <v>-0.02920049990000001</v>
      </c>
      <c r="H4" s="1" t="n">
        <v>-0.02939692589999999</v>
      </c>
      <c r="I4" s="1" t="n">
        <v>-0.06817371910000002</v>
      </c>
      <c r="J4" s="1" t="n">
        <v>0.08892199879999999</v>
      </c>
      <c r="K4" s="1" t="n">
        <v>0.08892603060000007</v>
      </c>
      <c r="L4" s="1" t="n">
        <v>-9.052594572820002e-07</v>
      </c>
      <c r="M4" s="1" t="n">
        <v>-0.002520283356700001</v>
      </c>
      <c r="N4" s="1" t="n">
        <v>-0.0001754355309999999</v>
      </c>
      <c r="O4" s="1" t="n">
        <v>-0.0001718359659999999</v>
      </c>
      <c r="P4" s="1">
        <f>SUM(B4:O4)</f>
        <v/>
      </c>
    </row>
    <row r="5">
      <c r="A5" s="1" t="inlineStr">
        <is>
          <t>メッシュ数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>
        <v>17117186</v>
      </c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</row>
    <row r="7">
      <c r="A7" s="1" t="inlineStr">
        <is>
          <t>翼1.5</t>
        </is>
      </c>
      <c r="B7" s="1" t="inlineStr">
        <is>
          <t>機首</t>
        </is>
      </c>
      <c r="C7" s="1" t="inlineStr">
        <is>
          <t>左翼</t>
        </is>
      </c>
      <c r="D7" s="1" t="inlineStr">
        <is>
          <t>右翼</t>
        </is>
      </c>
      <c r="E7" s="1" t="inlineStr">
        <is>
          <t>左タンク</t>
        </is>
      </c>
      <c r="F7" s="1" t="inlineStr">
        <is>
          <t>右タンク</t>
        </is>
      </c>
      <c r="G7" s="1" t="inlineStr">
        <is>
          <t>左足</t>
        </is>
      </c>
      <c r="H7" s="1" t="inlineStr">
        <is>
          <t>右足</t>
        </is>
      </c>
      <c r="I7" s="1" t="inlineStr">
        <is>
          <t>前足</t>
        </is>
      </c>
      <c r="J7" s="1" t="inlineStr">
        <is>
          <t>左垂直尾翼</t>
        </is>
      </c>
      <c r="K7" s="1" t="inlineStr">
        <is>
          <t>右垂直尾翼</t>
        </is>
      </c>
      <c r="L7" s="1" t="inlineStr">
        <is>
          <t>前フレーム</t>
        </is>
      </c>
      <c r="M7" s="1" t="inlineStr">
        <is>
          <t>後フレーム</t>
        </is>
      </c>
      <c r="N7" s="1" t="inlineStr">
        <is>
          <t>左翼タンク接続</t>
        </is>
      </c>
      <c r="O7" s="1" t="inlineStr">
        <is>
          <t>右翼タンク接続</t>
        </is>
      </c>
      <c r="P7" s="1" t="inlineStr">
        <is>
          <t>合計</t>
        </is>
      </c>
    </row>
    <row r="8">
      <c r="A8" s="1" t="inlineStr">
        <is>
          <t>drag</t>
        </is>
      </c>
      <c r="B8" s="1" t="n">
        <v>5.2881961</v>
      </c>
      <c r="C8" s="1" t="n">
        <v>-3.9066281</v>
      </c>
      <c r="D8" s="1" t="n">
        <v>-3.89579136</v>
      </c>
      <c r="E8" s="1" t="n">
        <v>0.9989646319999999</v>
      </c>
      <c r="F8" s="1" t="n">
        <v>0.9990981199999999</v>
      </c>
      <c r="G8" s="1" t="n">
        <v>0.3015873739999999</v>
      </c>
      <c r="H8" s="1" t="n">
        <v>0.300437276</v>
      </c>
      <c r="I8" s="1" t="n">
        <v>0.5251981359999999</v>
      </c>
      <c r="J8" s="1" t="n">
        <v>0.0635774704</v>
      </c>
      <c r="K8" s="1" t="n">
        <v>0.06484020419999999</v>
      </c>
      <c r="L8" s="1" t="n">
        <v>1.415195519999999</v>
      </c>
      <c r="M8" s="1" t="n">
        <v>1.55113848</v>
      </c>
      <c r="N8" s="1" t="n">
        <v>0.0518374734</v>
      </c>
      <c r="O8" s="1" t="n">
        <v>0.05040293579999999</v>
      </c>
      <c r="P8" s="1">
        <f>SUM(B8:O8)</f>
        <v/>
      </c>
    </row>
    <row r="9">
      <c r="A9" s="1" t="inlineStr">
        <is>
          <t>lift</t>
        </is>
      </c>
      <c r="B9" s="1" t="n">
        <v>22.4743836</v>
      </c>
      <c r="C9" s="1" t="n">
        <v>66.16241220000001</v>
      </c>
      <c r="D9" s="1" t="n">
        <v>66.18163000000001</v>
      </c>
      <c r="E9" s="1" t="n">
        <v>0.2679057100000001</v>
      </c>
      <c r="F9" s="1" t="n">
        <v>0.2812509700000001</v>
      </c>
      <c r="G9" s="1" t="n">
        <v>-0.06878074059999999</v>
      </c>
      <c r="H9" s="1" t="n">
        <v>-0.06898553759999999</v>
      </c>
      <c r="I9" s="1" t="n">
        <v>-0.05139496080000001</v>
      </c>
      <c r="J9" s="1" t="n">
        <v>0.5817258040000002</v>
      </c>
      <c r="K9" s="1" t="n">
        <v>0.5699168160000002</v>
      </c>
      <c r="L9" s="1" t="n">
        <v>0.3851979399999998</v>
      </c>
      <c r="M9" s="1" t="n">
        <v>0.27571621</v>
      </c>
      <c r="N9" s="1" t="n">
        <v>0.0010271047</v>
      </c>
      <c r="O9" s="1" t="n">
        <v>0.0009814861340000003</v>
      </c>
      <c r="P9" s="1">
        <f>SUM(B9:O9)</f>
        <v/>
      </c>
    </row>
    <row r="10">
      <c r="A10" s="1" t="inlineStr">
        <is>
          <t>moment</t>
        </is>
      </c>
      <c r="B10" s="1" t="n">
        <v>6.824992799999999</v>
      </c>
      <c r="C10" s="1" t="n">
        <v>-3.73111462</v>
      </c>
      <c r="D10" s="1" t="n">
        <v>-3.73084968</v>
      </c>
      <c r="E10" s="1" t="n">
        <v>-0.06479863399999998</v>
      </c>
      <c r="F10" s="1" t="n">
        <v>-0.06634164999999997</v>
      </c>
      <c r="G10" s="1" t="n">
        <v>-0.0295111604</v>
      </c>
      <c r="H10" s="1" t="n">
        <v>-0.0294655306</v>
      </c>
      <c r="I10" s="1" t="n">
        <v>-0.070106553</v>
      </c>
      <c r="J10" s="1" t="n">
        <v>0.08073754400000001</v>
      </c>
      <c r="K10" s="1" t="n">
        <v>0.08079981819999997</v>
      </c>
      <c r="L10" s="1" t="n">
        <v>-1.731891768e-07</v>
      </c>
      <c r="M10" s="1" t="n">
        <v>-0.007057873540000001</v>
      </c>
      <c r="N10" s="1" t="n">
        <v>-0.000182211392</v>
      </c>
      <c r="O10" s="1" t="n">
        <v>-0.000176356864</v>
      </c>
      <c r="P10" s="1">
        <f>SUM(B10:O10)</f>
        <v/>
      </c>
    </row>
    <row r="11">
      <c r="A11" s="1" t="inlineStr">
        <is>
          <t>メッシュ数</t>
        </is>
      </c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>
        <v>18917500</v>
      </c>
    </row>
    <row customFormat="1" r="12" s="16"/>
    <row customFormat="1" r="13" s="16">
      <c r="A13" s="16" t="inlineStr">
        <is>
          <t>翼1.5hole_original</t>
        </is>
      </c>
      <c r="B13" s="16" t="inlineStr">
        <is>
          <t>機首</t>
        </is>
      </c>
      <c r="C13" s="16" t="inlineStr">
        <is>
          <t>左翼</t>
        </is>
      </c>
      <c r="D13" s="16" t="inlineStr">
        <is>
          <t>右翼</t>
        </is>
      </c>
      <c r="E13" s="16" t="inlineStr">
        <is>
          <t>左タンク</t>
        </is>
      </c>
      <c r="F13" s="16" t="inlineStr">
        <is>
          <t>右タンク</t>
        </is>
      </c>
      <c r="G13" s="16" t="inlineStr">
        <is>
          <t>左足</t>
        </is>
      </c>
      <c r="H13" s="16" t="inlineStr">
        <is>
          <t>右足</t>
        </is>
      </c>
      <c r="I13" s="16" t="inlineStr">
        <is>
          <t>前足</t>
        </is>
      </c>
      <c r="J13" s="16" t="inlineStr">
        <is>
          <t>左垂直尾翼</t>
        </is>
      </c>
      <c r="K13" s="16" t="inlineStr">
        <is>
          <t>右垂直尾翼</t>
        </is>
      </c>
      <c r="L13" s="16" t="inlineStr">
        <is>
          <t>前フレーム</t>
        </is>
      </c>
      <c r="M13" s="16" t="inlineStr">
        <is>
          <t>後フレーム</t>
        </is>
      </c>
      <c r="N13" s="16" t="inlineStr">
        <is>
          <t>左翼タンク接続</t>
        </is>
      </c>
      <c r="O13" s="16" t="inlineStr">
        <is>
          <t>右翼タンク接続</t>
        </is>
      </c>
      <c r="P13" s="16" t="inlineStr">
        <is>
          <t>合計</t>
        </is>
      </c>
    </row>
    <row customFormat="1" r="14" s="16">
      <c r="A14" s="16" t="inlineStr">
        <is>
          <t>drag</t>
        </is>
      </c>
      <c r="B14" s="16" t="n">
        <v>30.79269178500001</v>
      </c>
      <c r="C14" s="16" t="n">
        <v>-3.925990850000001</v>
      </c>
      <c r="D14" s="16" t="n">
        <v>-0.2681944460000001</v>
      </c>
      <c r="E14" s="16" t="n">
        <v>1.030014586</v>
      </c>
      <c r="F14" s="16" t="n">
        <v>0.1503526854750001</v>
      </c>
      <c r="G14" s="16" t="n">
        <v>0.3052333790000001</v>
      </c>
      <c r="H14" s="16" t="n">
        <v>0.3370428029999999</v>
      </c>
      <c r="I14" s="16" t="n">
        <v>0.5146665329999999</v>
      </c>
      <c r="J14" s="16" t="n">
        <v>0.0009715683240000046</v>
      </c>
      <c r="K14" s="16" t="n">
        <v>-0.3737729888550001</v>
      </c>
      <c r="L14" s="16" t="n">
        <v>0.7778774590000005</v>
      </c>
      <c r="M14" s="16" t="n">
        <v>1.768645709999999</v>
      </c>
      <c r="N14" s="16" t="n">
        <v>0.01100049038</v>
      </c>
      <c r="O14" s="16" t="n">
        <v>0.02647474760000001</v>
      </c>
      <c r="P14" s="16">
        <f>SUM(B14:O14)</f>
        <v/>
      </c>
    </row>
    <row customFormat="1" r="15" s="16">
      <c r="A15" s="16" t="inlineStr">
        <is>
          <t>lift</t>
        </is>
      </c>
      <c r="B15" s="16" t="n">
        <v>88.70791693399998</v>
      </c>
      <c r="C15" s="16" t="n">
        <v>60.22668150000001</v>
      </c>
      <c r="D15" s="16" t="n">
        <v>42.681006</v>
      </c>
      <c r="E15" s="16" t="n">
        <v>-0.12208963106</v>
      </c>
      <c r="F15" s="16" t="n">
        <v>2.451261630000001</v>
      </c>
      <c r="G15" s="16" t="n">
        <v>-0.07053535969999999</v>
      </c>
      <c r="H15" s="16" t="n">
        <v>-0.0577448912</v>
      </c>
      <c r="I15" s="16" t="n">
        <v>-0.05694416930000001</v>
      </c>
      <c r="J15" s="16" t="n">
        <v>0.4002732790000001</v>
      </c>
      <c r="K15" s="16" t="n">
        <v>0.2890831623899999</v>
      </c>
      <c r="L15" s="16" t="n">
        <v>0.08347734210300001</v>
      </c>
      <c r="M15" s="16" t="n">
        <v>0.2146901695</v>
      </c>
      <c r="N15" s="16" t="n">
        <v>0.0001756164168</v>
      </c>
      <c r="O15" s="16" t="n">
        <v>0.0008693465420000001</v>
      </c>
      <c r="P15" s="16">
        <f>SUM(B15:O15)</f>
        <v/>
      </c>
    </row>
    <row customFormat="1" r="16" s="16">
      <c r="A16" s="16" t="inlineStr">
        <is>
          <t>moment</t>
        </is>
      </c>
      <c r="B16" s="16" t="n">
        <v>17.884398808</v>
      </c>
      <c r="C16" s="16" t="n">
        <v>-2.93517913</v>
      </c>
      <c r="D16" s="16" t="n">
        <v>-3.04602726</v>
      </c>
      <c r="E16" s="16" t="n">
        <v>-0.07114382070000003</v>
      </c>
      <c r="F16" s="16" t="n">
        <v>0.01589713831000002</v>
      </c>
      <c r="G16" s="16" t="n">
        <v>-0.02965375770000002</v>
      </c>
      <c r="H16" s="16" t="n">
        <v>-0.03348549</v>
      </c>
      <c r="I16" s="16" t="n">
        <v>-0.07154798459999999</v>
      </c>
      <c r="J16" s="16" t="n">
        <v>0.05902322140000002</v>
      </c>
      <c r="K16" s="16" t="n">
        <v>0.0201481379781</v>
      </c>
      <c r="L16" s="16" t="n">
        <v>-1.46619684e-05</v>
      </c>
      <c r="M16" s="16" t="n">
        <v>0.01045230133</v>
      </c>
      <c r="N16" s="16" t="n">
        <v>-3.739540300000001e-05</v>
      </c>
      <c r="O16" s="16" t="n">
        <v>-0.000122429428</v>
      </c>
      <c r="P16" s="16">
        <f>SUM(B16:O16)</f>
        <v/>
      </c>
    </row>
    <row customFormat="1" r="17" s="16">
      <c r="A17" s="16" t="inlineStr">
        <is>
          <t>メッシュ数</t>
        </is>
      </c>
    </row>
    <row customFormat="1" r="18" s="16"/>
    <row customFormat="1" r="19" s="16">
      <c r="C19" s="16" t="inlineStr">
        <is>
          <t>機首</t>
        </is>
      </c>
      <c r="D19" s="16" t="inlineStr">
        <is>
          <t>左翼</t>
        </is>
      </c>
      <c r="E19" s="16" t="inlineStr">
        <is>
          <t>右翼</t>
        </is>
      </c>
      <c r="F19" s="16" t="inlineStr">
        <is>
          <t>左右バッテリーカバー</t>
        </is>
      </c>
      <c r="G19" s="16" t="inlineStr">
        <is>
          <t>脚3本</t>
        </is>
      </c>
      <c r="H19" s="16" t="inlineStr">
        <is>
          <t>左右垂直尾翼</t>
        </is>
      </c>
      <c r="I19" s="16" t="inlineStr">
        <is>
          <t>フレーム</t>
        </is>
      </c>
      <c r="J19" s="16" t="inlineStr">
        <is>
          <t>合計</t>
        </is>
      </c>
    </row>
    <row customFormat="1" r="20" s="16">
      <c r="A20" s="16" t="inlineStr">
        <is>
          <t>drag</t>
        </is>
      </c>
      <c r="B20" s="16" t="inlineStr">
        <is>
          <t>翼1.0</t>
        </is>
      </c>
      <c r="C20" s="16">
        <f>COS(RADIANS($R$1))*(B2)+SIN(RADIANS($R$1))*(B3)</f>
        <v/>
      </c>
      <c r="D20" s="16">
        <f>COS(RADIANS($R$1))*(C2)+SIN(RADIANS($R$1))*(C3)</f>
        <v/>
      </c>
      <c r="E20" s="16">
        <f>COS(RADIANS($R$1))*(D2)+SIN(RADIANS($R$1))*(D3)</f>
        <v/>
      </c>
      <c r="F20" s="16">
        <f>COS(RADIANS($R$1))*(E2+F2+N2+O2)+SIN(RADIANS($R$1))*(E3+F3+N3+O3)</f>
        <v/>
      </c>
      <c r="G20" s="16">
        <f>COS(RADIANS($R$1))*(I2+G2+H2)+SIN(RADIANS($R$1))*(I3+G3+H3)</f>
        <v/>
      </c>
      <c r="H20" s="16">
        <f>COS(RADIANS($R$1))*(J2+K2)+SIN(RADIANS($R$1))*(J3+K3)</f>
        <v/>
      </c>
      <c r="I20" s="16">
        <f>COS(RADIANS($R$1))*(L2+M2)+SIN(RADIANS($R$1))*(L3+M3)</f>
        <v/>
      </c>
      <c r="J20" s="16">
        <f>+SUM(C20:I20)</f>
        <v/>
      </c>
    </row>
    <row customFormat="1" r="21" s="16">
      <c r="B21" s="16" t="inlineStr">
        <is>
          <t>翼1.5</t>
        </is>
      </c>
      <c r="C21" s="16">
        <f>COS(RADIANS($R$1))*(B8)+SIN(RADIANS($R$1))*(B9)</f>
        <v/>
      </c>
      <c r="D21" s="16">
        <f>COS(RADIANS($R$1))*(C8)+SIN(RADIANS($R$1))*(C9)</f>
        <v/>
      </c>
      <c r="E21" s="16">
        <f>COS(RADIANS($R$1))*(D8)+SIN(RADIANS($R$1))*(D9)</f>
        <v/>
      </c>
      <c r="F21" s="16">
        <f>COS(RADIANS($R$1))*(E8+F8+N8+O8)+SIN(RADIANS($R$1))*(E9+F9+N9+O9)</f>
        <v/>
      </c>
      <c r="G21" s="16">
        <f>COS(RADIANS($R$1))*(I8+G8+H8)+SIN(RADIANS($R$1))*(I9+G9+H9)</f>
        <v/>
      </c>
      <c r="H21" s="16">
        <f>COS(RADIANS($R$1))*(J8+K8)+SIN(RADIANS($R$1))*(J9+K9)</f>
        <v/>
      </c>
      <c r="I21" s="16">
        <f>COS(RADIANS($R$1))*(L8+M8)+SIN(RADIANS($R$1))*(L9+M9)</f>
        <v/>
      </c>
      <c r="J21" s="16">
        <f>+SUM(C21:I21)</f>
        <v/>
      </c>
    </row>
    <row customFormat="1" r="22" s="16">
      <c r="B22" s="16" t="inlineStr">
        <is>
          <t>翼1.5hole_original</t>
        </is>
      </c>
      <c r="C22" s="16">
        <f>COS(RADIANS($R$1))*(B14)+SIN(RADIANS($R$1))*(B15)</f>
        <v/>
      </c>
      <c r="D22" s="16">
        <f>COS(RADIANS($R$1))*(C14)+SIN(RADIANS($R$1))*(C15)</f>
        <v/>
      </c>
      <c r="E22" s="16">
        <f>COS(RADIANS($R$1))*(D14)+SIN(RADIANS($R$1))*(D15)</f>
        <v/>
      </c>
      <c r="F22" s="16">
        <f>COS(RADIANS($R$1))*(E14+F14+N14+O14)+SIN(RADIANS($R$1))*(E15+F15+N15+O15)</f>
        <v/>
      </c>
      <c r="G22" s="16">
        <f>COS(RADIANS($R$1))*(I14+G14+H14)+SIN(RADIANS($R$1))*(I15+G15+H15)</f>
        <v/>
      </c>
      <c r="H22" s="16">
        <f>COS(RADIANS($R$1))*(J14+K14)+SIN(RADIANS($R$1))*(J15+K15)</f>
        <v/>
      </c>
      <c r="I22" s="16">
        <f>COS(RADIANS($R$1))*(L14+M14)+SIN(RADIANS($R$1))*(L15+M15)</f>
        <v/>
      </c>
      <c r="J22" s="16">
        <f>+SUM(C22:I22)</f>
        <v/>
      </c>
    </row>
    <row customFormat="1" r="23" s="16">
      <c r="A23" s="16" t="inlineStr">
        <is>
          <t>lift</t>
        </is>
      </c>
      <c r="B23" s="16" t="inlineStr">
        <is>
          <t>翼1.0</t>
        </is>
      </c>
      <c r="C23" s="16">
        <f>-SIN(RADIANS($R$1))*(B2)+COS(RADIANS($R$1))*(B3)</f>
        <v/>
      </c>
      <c r="D23" s="16">
        <f>-SIN(RADIANS($R$1))*(C2)+COS(RADIANS($R$1))*(C3)</f>
        <v/>
      </c>
      <c r="E23" s="16">
        <f>-SIN(RADIANS($R$1))*(D2)+COS(RADIANS($R$1))*(D3)</f>
        <v/>
      </c>
      <c r="F23" s="16">
        <f>-SIN(RADIANS($R$1))*(E2+F2+N2+O2)+COS(RADIANS($R$1))*(E3+F3+N3+O3)</f>
        <v/>
      </c>
      <c r="G23" s="16">
        <f>-SIN(RADIANS($R$1))*(I2+G2+H2)+COS(RADIANS($R$1))*(I3+G3+H3)</f>
        <v/>
      </c>
      <c r="H23" s="16">
        <f>-SIN(RADIANS($R$1))*(J2+K2)+COS(RADIANS($R$1))*(J3+K3)</f>
        <v/>
      </c>
      <c r="I23" s="16">
        <f>-SIN(RADIANS($R$1))*(L2+M2)+COS(RADIANS($R$1))*(L3+M3)</f>
        <v/>
      </c>
      <c r="J23" s="16">
        <f>+SUM(C23:I23)</f>
        <v/>
      </c>
    </row>
    <row customFormat="1" r="24" s="16">
      <c r="B24" s="16" t="inlineStr">
        <is>
          <t>翼1.5</t>
        </is>
      </c>
      <c r="C24" s="16">
        <f>-SIN(RADIANS($R$1))*(B8)+COS(RADIANS($R$1))*(B9)</f>
        <v/>
      </c>
      <c r="D24" s="16">
        <f>-SIN(RADIANS($R$1))*(C8)+COS(RADIANS($R$1))*(C9)</f>
        <v/>
      </c>
      <c r="E24" s="16">
        <f>-SIN(RADIANS($R$1))*(D8)+COS(RADIANS($R$1))*(D9)</f>
        <v/>
      </c>
      <c r="F24" s="16">
        <f>-SIN(RADIANS($R$1))*(E8+F8+N8+O8)+COS(RADIANS($R$1))*(E9+F9+N9+O9)</f>
        <v/>
      </c>
      <c r="G24" s="16">
        <f>-SIN(RADIANS($R$1))*(I8+G8+H8)+COS(RADIANS($R$1))*(I9+G9+H9)</f>
        <v/>
      </c>
      <c r="H24" s="16">
        <f>-SIN(RADIANS($R$1))*(J8+K8)+COS(RADIANS($R$1))*(J9+K9)</f>
        <v/>
      </c>
      <c r="I24" s="16">
        <f>-SIN(RADIANS($R$1))*(L8+M8)+COS(RADIANS($R$1))*(L9+M9)</f>
        <v/>
      </c>
      <c r="J24" s="16">
        <f>+SUM(C24:I24)</f>
        <v/>
      </c>
    </row>
    <row customFormat="1" r="25" s="16">
      <c r="B25" s="16" t="inlineStr">
        <is>
          <t>翼1.5hole_original</t>
        </is>
      </c>
      <c r="C25" s="16">
        <f>-SIN(RADIANS($R$1))*(B14)+COS(RADIANS($R$1))*(B15)</f>
        <v/>
      </c>
      <c r="D25" s="16">
        <f>-SIN(RADIANS($R$1))*(C14)+COS(RADIANS($R$1))*(C15)</f>
        <v/>
      </c>
      <c r="E25" s="16">
        <f>-SIN(RADIANS($R$1))*(D14)+COS(RADIANS($R$1))*(D15)</f>
        <v/>
      </c>
      <c r="F25" s="16">
        <f>-SIN(RADIANS($R$1))*(E14+F14+N14+O14)+COS(RADIANS($R$1))*(E15+F15+N15+O15)</f>
        <v/>
      </c>
      <c r="G25" s="16">
        <f>-SIN(RADIANS($R$1))*(I14+G14+H14)+COS(RADIANS($R$1))*(I15+G15+H15)</f>
        <v/>
      </c>
      <c r="H25" s="16">
        <f>-SIN(RADIANS($R$1))*(J14+K14)+COS(RADIANS($R$1))*(J15+K15)</f>
        <v/>
      </c>
      <c r="I25" s="16">
        <f>-SIN(RADIANS($R$1))*(L14+M14)+COS(RADIANS($R$1))*(L15+M15)</f>
        <v/>
      </c>
      <c r="J25" s="16">
        <f>+SUM(C25:I25)</f>
        <v/>
      </c>
    </row>
    <row customFormat="1" r="26" s="16"/>
    <row customFormat="1" r="27" s="16"/>
    <row customFormat="1" r="28" s="16"/>
    <row customFormat="1" r="29" s="16"/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G1" workbookViewId="0">
      <selection activeCell="G12" sqref="A12:XFD29"/>
    </sheetView>
  </sheetViews>
  <sheetFormatPr baseColWidth="10" defaultRowHeight="20"/>
  <sheetData>
    <row r="1">
      <c r="A1" s="1" t="inlineStr">
        <is>
          <t>翼1.0</t>
        </is>
      </c>
      <c r="B1" s="1" t="inlineStr">
        <is>
          <t>機首</t>
        </is>
      </c>
      <c r="C1" s="1" t="inlineStr">
        <is>
          <t>左翼</t>
        </is>
      </c>
      <c r="D1" s="1" t="inlineStr">
        <is>
          <t>右翼</t>
        </is>
      </c>
      <c r="E1" s="1" t="inlineStr">
        <is>
          <t>左タンク</t>
        </is>
      </c>
      <c r="F1" s="1" t="inlineStr">
        <is>
          <t>右タンク</t>
        </is>
      </c>
      <c r="G1" s="1" t="inlineStr">
        <is>
          <t>左足</t>
        </is>
      </c>
      <c r="H1" s="1" t="inlineStr">
        <is>
          <t>右足</t>
        </is>
      </c>
      <c r="I1" s="1" t="inlineStr">
        <is>
          <t>前足</t>
        </is>
      </c>
      <c r="J1" s="1" t="inlineStr">
        <is>
          <t>左垂直尾翼</t>
        </is>
      </c>
      <c r="K1" s="1" t="inlineStr">
        <is>
          <t>右垂直尾翼</t>
        </is>
      </c>
      <c r="L1" s="1" t="inlineStr">
        <is>
          <t>前フレーム</t>
        </is>
      </c>
      <c r="M1" s="1" t="inlineStr">
        <is>
          <t>後フレーム</t>
        </is>
      </c>
      <c r="N1" s="1" t="inlineStr">
        <is>
          <t>左翼タンク接続</t>
        </is>
      </c>
      <c r="O1" s="1" t="inlineStr">
        <is>
          <t>右翼タンク接続</t>
        </is>
      </c>
      <c r="P1" s="1" t="inlineStr">
        <is>
          <t>合計</t>
        </is>
      </c>
      <c r="R1" s="16" t="n">
        <v>10</v>
      </c>
    </row>
    <row r="2">
      <c r="A2" s="1" t="inlineStr">
        <is>
          <t>drag</t>
        </is>
      </c>
      <c r="B2" s="1" t="n">
        <v>4.940200229999999</v>
      </c>
      <c r="C2" s="1" t="n">
        <v>-3.50463214</v>
      </c>
      <c r="D2" s="1" t="n">
        <v>-3.46415942</v>
      </c>
      <c r="E2" s="1" t="n">
        <v>1.02457951</v>
      </c>
      <c r="F2" s="1" t="n">
        <v>1.02635644</v>
      </c>
      <c r="G2" s="1" t="n">
        <v>0.292991342</v>
      </c>
      <c r="H2" s="1" t="n">
        <v>0.294788338</v>
      </c>
      <c r="I2" s="1" t="n">
        <v>0.501550364</v>
      </c>
      <c r="J2" s="1" t="n">
        <v>0.0519072075</v>
      </c>
      <c r="K2" s="1" t="n">
        <v>0.05743054819999999</v>
      </c>
      <c r="L2" s="1" t="n">
        <v>1.47969047</v>
      </c>
      <c r="M2" s="1" t="n">
        <v>1.69314919</v>
      </c>
      <c r="N2" s="1" t="n">
        <v>0.05142211230000002</v>
      </c>
      <c r="O2" s="1" t="n">
        <v>0.04978316380000001</v>
      </c>
      <c r="P2" s="1">
        <f>SUM(B2:O2)</f>
        <v/>
      </c>
    </row>
    <row r="3">
      <c r="A3" s="1" t="inlineStr">
        <is>
          <t>lift</t>
        </is>
      </c>
      <c r="B3" s="1" t="n">
        <v>27.75699680000001</v>
      </c>
      <c r="C3" s="1" t="n">
        <v>48.82227359999999</v>
      </c>
      <c r="D3" s="1" t="n">
        <v>48.74094809999998</v>
      </c>
      <c r="E3" s="1" t="n">
        <v>0.152869287</v>
      </c>
      <c r="F3" s="1" t="n">
        <v>0.119632531</v>
      </c>
      <c r="G3" s="1" t="n">
        <v>-0.06573596479999999</v>
      </c>
      <c r="H3" s="1" t="n">
        <v>-0.06530825900000001</v>
      </c>
      <c r="I3" s="1" t="n">
        <v>-0.05061498699999999</v>
      </c>
      <c r="J3" s="1" t="n">
        <v>0.6268530640000001</v>
      </c>
      <c r="K3" s="1" t="n">
        <v>0.6219524500000001</v>
      </c>
      <c r="L3" s="1" t="n">
        <v>0.3736575789999999</v>
      </c>
      <c r="M3" s="1" t="n">
        <v>0.291477866</v>
      </c>
      <c r="N3" s="1" t="n">
        <v>4.07676307e-05</v>
      </c>
      <c r="O3" s="1" t="n">
        <v>1.141424716e-05</v>
      </c>
      <c r="P3" s="1">
        <f>SUM(B3:O3)</f>
        <v/>
      </c>
    </row>
    <row r="4">
      <c r="A4" s="1" t="inlineStr">
        <is>
          <t>moment</t>
        </is>
      </c>
      <c r="B4" s="1" t="n">
        <v>8.613143770000002</v>
      </c>
      <c r="C4" s="1" t="n">
        <v>-3.066208119999999</v>
      </c>
      <c r="D4" s="1" t="n">
        <v>-3.04876094</v>
      </c>
      <c r="E4" s="1" t="n">
        <v>-0.04736302630000001</v>
      </c>
      <c r="F4" s="1" t="n">
        <v>-0.0474448525</v>
      </c>
      <c r="G4" s="1" t="n">
        <v>-0.02926318779999999</v>
      </c>
      <c r="H4" s="1" t="n">
        <v>-0.02950469160000001</v>
      </c>
      <c r="I4" s="1" t="n">
        <v>-0.06437367129999998</v>
      </c>
      <c r="J4" s="1" t="n">
        <v>0.0824593643</v>
      </c>
      <c r="K4" s="1" t="n">
        <v>0.08029487469999998</v>
      </c>
      <c r="L4" s="1" t="n">
        <v>-1.847772348e-06</v>
      </c>
      <c r="M4" s="1" t="n">
        <v>-0.01187743727</v>
      </c>
      <c r="N4" s="1" t="n">
        <v>-0.000175719453</v>
      </c>
      <c r="O4" s="1" t="n">
        <v>-0.00016739714</v>
      </c>
      <c r="P4" s="1">
        <f>SUM(B4:O4)</f>
        <v/>
      </c>
    </row>
    <row r="5">
      <c r="A5" s="1" t="inlineStr">
        <is>
          <t>メッシュ数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>
        <v>17117186</v>
      </c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</row>
    <row r="7">
      <c r="A7" s="1" t="inlineStr">
        <is>
          <t>翼1.5</t>
        </is>
      </c>
      <c r="B7" s="1" t="inlineStr">
        <is>
          <t>機首</t>
        </is>
      </c>
      <c r="C7" s="1" t="inlineStr">
        <is>
          <t>左翼</t>
        </is>
      </c>
      <c r="D7" s="1" t="inlineStr">
        <is>
          <t>右翼</t>
        </is>
      </c>
      <c r="E7" s="1" t="inlineStr">
        <is>
          <t>左タンク</t>
        </is>
      </c>
      <c r="F7" s="1" t="inlineStr">
        <is>
          <t>右タンク</t>
        </is>
      </c>
      <c r="G7" s="1" t="inlineStr">
        <is>
          <t>左足</t>
        </is>
      </c>
      <c r="H7" s="1" t="inlineStr">
        <is>
          <t>右足</t>
        </is>
      </c>
      <c r="I7" s="1" t="inlineStr">
        <is>
          <t>前足</t>
        </is>
      </c>
      <c r="J7" s="1" t="inlineStr">
        <is>
          <t>左垂直尾翼</t>
        </is>
      </c>
      <c r="K7" s="1" t="inlineStr">
        <is>
          <t>右垂直尾翼</t>
        </is>
      </c>
      <c r="L7" s="1" t="inlineStr">
        <is>
          <t>前フレーム</t>
        </is>
      </c>
      <c r="M7" s="1" t="inlineStr">
        <is>
          <t>後フレーム</t>
        </is>
      </c>
      <c r="N7" s="1" t="inlineStr">
        <is>
          <t>左翼タンク接続</t>
        </is>
      </c>
      <c r="O7" s="1" t="inlineStr">
        <is>
          <t>右翼タンク接続</t>
        </is>
      </c>
      <c r="P7" s="1" t="inlineStr">
        <is>
          <t>合計</t>
        </is>
      </c>
    </row>
    <row r="8">
      <c r="A8" s="1" t="inlineStr">
        <is>
          <t>drag</t>
        </is>
      </c>
      <c r="B8" s="1" t="n">
        <v>4.864193609999999</v>
      </c>
      <c r="C8" s="1" t="n">
        <v>-7.136952789999998</v>
      </c>
      <c r="D8" s="1" t="n">
        <v>-7.13426206</v>
      </c>
      <c r="E8" s="1" t="n">
        <v>1.05270898</v>
      </c>
      <c r="F8" s="1" t="n">
        <v>1.09542695</v>
      </c>
      <c r="G8" s="1" t="n">
        <v>0.290469197</v>
      </c>
      <c r="H8" s="1" t="n">
        <v>0.2965233489999999</v>
      </c>
      <c r="I8" s="1" t="n">
        <v>0.5000786549999998</v>
      </c>
      <c r="J8" s="1" t="n">
        <v>-0.07106120839999999</v>
      </c>
      <c r="K8" s="1" t="n">
        <v>-0.02149451383999999</v>
      </c>
      <c r="L8" s="1" t="n">
        <v>1.480163140000001</v>
      </c>
      <c r="M8" s="1" t="n">
        <v>1.58155682</v>
      </c>
      <c r="N8" s="1" t="n">
        <v>0.05384336389999998</v>
      </c>
      <c r="O8" s="1" t="n">
        <v>0.04929549239999999</v>
      </c>
      <c r="P8" s="1">
        <f>SUM(B8:O8)</f>
        <v/>
      </c>
    </row>
    <row r="9">
      <c r="A9" s="1" t="inlineStr">
        <is>
          <t>lift</t>
        </is>
      </c>
      <c r="B9" s="1" t="n">
        <v>26.69513699999999</v>
      </c>
      <c r="C9" s="1" t="n">
        <v>83.60057070000002</v>
      </c>
      <c r="D9" s="1" t="n">
        <v>83.67208310000004</v>
      </c>
      <c r="E9" s="1" t="n">
        <v>0.335292045</v>
      </c>
      <c r="F9" s="1" t="n">
        <v>0.189408056</v>
      </c>
      <c r="G9" s="1" t="n">
        <v>-0.06073248800000004</v>
      </c>
      <c r="H9" s="1" t="n">
        <v>-0.0612040014</v>
      </c>
      <c r="I9" s="1" t="n">
        <v>-0.04207657009999997</v>
      </c>
      <c r="J9" s="1" t="n">
        <v>0.7861504670000004</v>
      </c>
      <c r="K9" s="1" t="n">
        <v>0.750362251</v>
      </c>
      <c r="L9" s="1" t="n">
        <v>0.430925976</v>
      </c>
      <c r="M9" s="1" t="n">
        <v>0.3322369128000001</v>
      </c>
      <c r="N9" s="1" t="n">
        <v>0.001025521322</v>
      </c>
      <c r="O9" s="1" t="n">
        <v>0.0009677028250000006</v>
      </c>
      <c r="P9" s="1">
        <f>SUM(B9:O9)</f>
        <v/>
      </c>
    </row>
    <row r="10">
      <c r="A10" s="1" t="inlineStr">
        <is>
          <t>moment</t>
        </is>
      </c>
      <c r="B10" s="1" t="n">
        <v>8.044696539999999</v>
      </c>
      <c r="C10" s="1" t="n">
        <v>-4.931109230000001</v>
      </c>
      <c r="D10" s="1" t="n">
        <v>-4.893925079999999</v>
      </c>
      <c r="E10" s="1" t="n">
        <v>-0.0698661862</v>
      </c>
      <c r="F10" s="1" t="n">
        <v>-0.06418596769999999</v>
      </c>
      <c r="G10" s="1" t="n">
        <v>-0.02865107900000001</v>
      </c>
      <c r="H10" s="1" t="n">
        <v>-0.02944114129999999</v>
      </c>
      <c r="I10" s="1" t="n">
        <v>-0.0636930156</v>
      </c>
      <c r="J10" s="1" t="n">
        <v>0.0655268843</v>
      </c>
      <c r="K10" s="1" t="n">
        <v>0.07519534839999997</v>
      </c>
      <c r="L10" s="1" t="n">
        <v>1.385924421479999e-06</v>
      </c>
      <c r="M10" s="1" t="n">
        <v>-0.016680055433</v>
      </c>
      <c r="N10" s="1" t="n">
        <v>-0.0001858619750000001</v>
      </c>
      <c r="O10" s="1" t="n">
        <v>-0.0001723603080000001</v>
      </c>
      <c r="P10" s="1">
        <f>SUM(B10:O10)</f>
        <v/>
      </c>
    </row>
    <row r="11">
      <c r="A11" s="1" t="inlineStr">
        <is>
          <t>メッシュ数</t>
        </is>
      </c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>
        <v>18917500</v>
      </c>
    </row>
    <row customFormat="1" r="12" s="16"/>
    <row customFormat="1" r="13" s="16">
      <c r="A13" s="16" t="inlineStr">
        <is>
          <t>翼1.5hole_original</t>
        </is>
      </c>
      <c r="B13" s="16" t="inlineStr">
        <is>
          <t>機首</t>
        </is>
      </c>
      <c r="C13" s="16" t="inlineStr">
        <is>
          <t>左翼</t>
        </is>
      </c>
      <c r="D13" s="16" t="inlineStr">
        <is>
          <t>右翼</t>
        </is>
      </c>
      <c r="E13" s="16" t="inlineStr">
        <is>
          <t>左タンク</t>
        </is>
      </c>
      <c r="F13" s="16" t="inlineStr">
        <is>
          <t>右タンク</t>
        </is>
      </c>
      <c r="G13" s="16" t="inlineStr">
        <is>
          <t>左足</t>
        </is>
      </c>
      <c r="H13" s="16" t="inlineStr">
        <is>
          <t>右足</t>
        </is>
      </c>
      <c r="I13" s="16" t="inlineStr">
        <is>
          <t>前足</t>
        </is>
      </c>
      <c r="J13" s="16" t="inlineStr">
        <is>
          <t>左垂直尾翼</t>
        </is>
      </c>
      <c r="K13" s="16" t="inlineStr">
        <is>
          <t>右垂直尾翼</t>
        </is>
      </c>
      <c r="L13" s="16" t="inlineStr">
        <is>
          <t>前フレーム</t>
        </is>
      </c>
      <c r="M13" s="16" t="inlineStr">
        <is>
          <t>後フレーム</t>
        </is>
      </c>
      <c r="N13" s="16" t="inlineStr">
        <is>
          <t>左翼タンク接続</t>
        </is>
      </c>
      <c r="O13" s="16" t="inlineStr">
        <is>
          <t>右翼タンク接続</t>
        </is>
      </c>
      <c r="P13" s="16" t="inlineStr">
        <is>
          <t>合計</t>
        </is>
      </c>
    </row>
    <row customFormat="1" r="14" s="16">
      <c r="A14" s="16" t="inlineStr">
        <is>
          <t>drag</t>
        </is>
      </c>
      <c r="P14" s="16">
        <f>SUM(B14:O14)</f>
        <v/>
      </c>
    </row>
    <row customFormat="1" r="15" s="16">
      <c r="A15" s="16" t="inlineStr">
        <is>
          <t>lift</t>
        </is>
      </c>
      <c r="P15" s="16">
        <f>SUM(B15:O15)</f>
        <v/>
      </c>
    </row>
    <row customFormat="1" r="16" s="16">
      <c r="A16" s="16" t="inlineStr">
        <is>
          <t>moment</t>
        </is>
      </c>
      <c r="P16" s="16">
        <f>SUM(B16:O16)</f>
        <v/>
      </c>
    </row>
    <row customFormat="1" r="17" s="16">
      <c r="A17" s="16" t="inlineStr">
        <is>
          <t>メッシュ数</t>
        </is>
      </c>
    </row>
    <row customFormat="1" r="18" s="16"/>
    <row customFormat="1" r="19" s="16">
      <c r="C19" s="16" t="inlineStr">
        <is>
          <t>機首</t>
        </is>
      </c>
      <c r="D19" s="16" t="inlineStr">
        <is>
          <t>左翼</t>
        </is>
      </c>
      <c r="E19" s="16" t="inlineStr">
        <is>
          <t>右翼</t>
        </is>
      </c>
      <c r="F19" s="16" t="inlineStr">
        <is>
          <t>左右バッテリーカバー</t>
        </is>
      </c>
      <c r="G19" s="16" t="inlineStr">
        <is>
          <t>脚3本</t>
        </is>
      </c>
      <c r="H19" s="16" t="inlineStr">
        <is>
          <t>左右垂直尾翼</t>
        </is>
      </c>
      <c r="I19" s="16" t="inlineStr">
        <is>
          <t>フレーム</t>
        </is>
      </c>
      <c r="J19" s="16" t="inlineStr">
        <is>
          <t>合計</t>
        </is>
      </c>
    </row>
    <row customFormat="1" r="20" s="16">
      <c r="A20" s="16" t="inlineStr">
        <is>
          <t>drag</t>
        </is>
      </c>
      <c r="B20" s="16" t="inlineStr">
        <is>
          <t>翼1.0</t>
        </is>
      </c>
      <c r="C20" s="16">
        <f>COS(RADIANS($R$1))*(B2)+SIN(RADIANS($R$1))*(B3)</f>
        <v/>
      </c>
      <c r="D20" s="16">
        <f>COS(RADIANS($R$1))*(C2)+SIN(RADIANS($R$1))*(C3)</f>
        <v/>
      </c>
      <c r="E20" s="16">
        <f>COS(RADIANS($R$1))*(D2)+SIN(RADIANS($R$1))*(D3)</f>
        <v/>
      </c>
      <c r="F20" s="16">
        <f>COS(RADIANS($R$1))*(E2+F2+N2+O2)+SIN(RADIANS($R$1))*(E3+F3+N3+O3)</f>
        <v/>
      </c>
      <c r="G20" s="16">
        <f>COS(RADIANS($R$1))*(I2+G2+H2)+SIN(RADIANS($R$1))*(I3+G3+H3)</f>
        <v/>
      </c>
      <c r="H20" s="16">
        <f>COS(RADIANS($R$1))*(J2+K2)+SIN(RADIANS($R$1))*(J3+K3)</f>
        <v/>
      </c>
      <c r="I20" s="16">
        <f>COS(RADIANS($R$1))*(L2+M2)+SIN(RADIANS($R$1))*(L3+M3)</f>
        <v/>
      </c>
      <c r="J20" s="16">
        <f>+SUM(C20:I20)</f>
        <v/>
      </c>
    </row>
    <row customFormat="1" r="21" s="16">
      <c r="B21" s="16" t="inlineStr">
        <is>
          <t>翼1.5</t>
        </is>
      </c>
      <c r="C21" s="16">
        <f>COS(RADIANS($R$1))*(B8)+SIN(RADIANS($R$1))*(B9)</f>
        <v/>
      </c>
      <c r="D21" s="16">
        <f>COS(RADIANS($R$1))*(C8)+SIN(RADIANS($R$1))*(C9)</f>
        <v/>
      </c>
      <c r="E21" s="16">
        <f>COS(RADIANS($R$1))*(D8)+SIN(RADIANS($R$1))*(D9)</f>
        <v/>
      </c>
      <c r="F21" s="16">
        <f>COS(RADIANS($R$1))*(E8+F8+N8+O8)+SIN(RADIANS($R$1))*(E9+F9+N9+O9)</f>
        <v/>
      </c>
      <c r="G21" s="16">
        <f>COS(RADIANS($R$1))*(I8+G8+H8)+SIN(RADIANS($R$1))*(I9+G9+H9)</f>
        <v/>
      </c>
      <c r="H21" s="16">
        <f>COS(RADIANS($R$1))*(J8+K8)+SIN(RADIANS($R$1))*(J9+K9)</f>
        <v/>
      </c>
      <c r="I21" s="16">
        <f>COS(RADIANS($R$1))*(L8+M8)+SIN(RADIANS($R$1))*(L9+M9)</f>
        <v/>
      </c>
      <c r="J21" s="16">
        <f>+SUM(C21:I21)</f>
        <v/>
      </c>
    </row>
    <row customFormat="1" r="22" s="16">
      <c r="B22" s="16" t="inlineStr">
        <is>
          <t>翼1.5hole_original</t>
        </is>
      </c>
      <c r="C22" s="16">
        <f>COS(RADIANS($R$1))*(B14)+SIN(RADIANS($R$1))*(B15)</f>
        <v/>
      </c>
      <c r="D22" s="16">
        <f>COS(RADIANS($R$1))*(C14)+SIN(RADIANS($R$1))*(C15)</f>
        <v/>
      </c>
      <c r="E22" s="16">
        <f>COS(RADIANS($R$1))*(D14)+SIN(RADIANS($R$1))*(D15)</f>
        <v/>
      </c>
      <c r="F22" s="16">
        <f>COS(RADIANS($R$1))*(E14+F14+N14+O14)+SIN(RADIANS($R$1))*(E15+F15+N15+O15)</f>
        <v/>
      </c>
      <c r="G22" s="16">
        <f>COS(RADIANS($R$1))*(I14+G14+H14)+SIN(RADIANS($R$1))*(I15+G15+H15)</f>
        <v/>
      </c>
      <c r="H22" s="16">
        <f>COS(RADIANS($R$1))*(J14+K14)+SIN(RADIANS($R$1))*(J15+K15)</f>
        <v/>
      </c>
      <c r="I22" s="16">
        <f>COS(RADIANS($R$1))*(L14+M14)+SIN(RADIANS($R$1))*(L15+M15)</f>
        <v/>
      </c>
      <c r="J22" s="16">
        <f>+SUM(C22:I22)</f>
        <v/>
      </c>
    </row>
    <row customFormat="1" r="23" s="16">
      <c r="A23" s="16" t="inlineStr">
        <is>
          <t>lift</t>
        </is>
      </c>
      <c r="B23" s="16" t="inlineStr">
        <is>
          <t>翼1.0</t>
        </is>
      </c>
      <c r="C23" s="16">
        <f>-SIN(RADIANS($R$1))*(B2)+COS(RADIANS($R$1))*(B3)</f>
        <v/>
      </c>
      <c r="D23" s="16">
        <f>-SIN(RADIANS($R$1))*(C2)+COS(RADIANS($R$1))*(C3)</f>
        <v/>
      </c>
      <c r="E23" s="16">
        <f>-SIN(RADIANS($R$1))*(D2)+COS(RADIANS($R$1))*(D3)</f>
        <v/>
      </c>
      <c r="F23" s="16">
        <f>-SIN(RADIANS($R$1))*(E2+F2+N2+O2)+COS(RADIANS($R$1))*(E3+F3+N3+O3)</f>
        <v/>
      </c>
      <c r="G23" s="16">
        <f>-SIN(RADIANS($R$1))*(I2+G2+H2)+COS(RADIANS($R$1))*(I3+G3+H3)</f>
        <v/>
      </c>
      <c r="H23" s="16">
        <f>-SIN(RADIANS($R$1))*(J2+K2)+COS(RADIANS($R$1))*(J3+K3)</f>
        <v/>
      </c>
      <c r="I23" s="16">
        <f>-SIN(RADIANS($R$1))*(L2+M2)+COS(RADIANS($R$1))*(L3+M3)</f>
        <v/>
      </c>
      <c r="J23" s="16">
        <f>+SUM(C23:I23)</f>
        <v/>
      </c>
    </row>
    <row customFormat="1" r="24" s="16">
      <c r="B24" s="16" t="inlineStr">
        <is>
          <t>翼1.5</t>
        </is>
      </c>
      <c r="C24" s="16">
        <f>-SIN(RADIANS($R$1))*(B8)+COS(RADIANS($R$1))*(B9)</f>
        <v/>
      </c>
      <c r="D24" s="16">
        <f>-SIN(RADIANS($R$1))*(C8)+COS(RADIANS($R$1))*(C9)</f>
        <v/>
      </c>
      <c r="E24" s="16">
        <f>-SIN(RADIANS($R$1))*(D8)+COS(RADIANS($R$1))*(D9)</f>
        <v/>
      </c>
      <c r="F24" s="16">
        <f>-SIN(RADIANS($R$1))*(E8+F8+N8+O8)+COS(RADIANS($R$1))*(E9+F9+N9+O9)</f>
        <v/>
      </c>
      <c r="G24" s="16">
        <f>-SIN(RADIANS($R$1))*(I8+G8+H8)+COS(RADIANS($R$1))*(I9+G9+H9)</f>
        <v/>
      </c>
      <c r="H24" s="16">
        <f>-SIN(RADIANS($R$1))*(J8+K8)+COS(RADIANS($R$1))*(J9+K9)</f>
        <v/>
      </c>
      <c r="I24" s="16">
        <f>-SIN(RADIANS($R$1))*(L8+M8)+COS(RADIANS($R$1))*(L9+M9)</f>
        <v/>
      </c>
      <c r="J24" s="16">
        <f>+SUM(C24:I24)</f>
        <v/>
      </c>
    </row>
    <row customFormat="1" r="25" s="16">
      <c r="B25" s="16" t="inlineStr">
        <is>
          <t>翼1.5hole_original</t>
        </is>
      </c>
      <c r="C25" s="16">
        <f>-SIN(RADIANS($R$1))*(B14)+COS(RADIANS($R$1))*(B15)</f>
        <v/>
      </c>
      <c r="D25" s="16">
        <f>-SIN(RADIANS($R$1))*(C14)+COS(RADIANS($R$1))*(C15)</f>
        <v/>
      </c>
      <c r="E25" s="16">
        <f>-SIN(RADIANS($R$1))*(D14)+COS(RADIANS($R$1))*(D15)</f>
        <v/>
      </c>
      <c r="F25" s="16">
        <f>-SIN(RADIANS($R$1))*(E14+F14+N14+O14)+COS(RADIANS($R$1))*(E15+F15+N15+O15)</f>
        <v/>
      </c>
      <c r="G25" s="16">
        <f>-SIN(RADIANS($R$1))*(I14+G14+H14)+COS(RADIANS($R$1))*(I15+G15+H15)</f>
        <v/>
      </c>
      <c r="H25" s="16">
        <f>-SIN(RADIANS($R$1))*(J14+K14)+COS(RADIANS($R$1))*(J15+K15)</f>
        <v/>
      </c>
      <c r="I25" s="16">
        <f>-SIN(RADIANS($R$1))*(L14+M14)+COS(RADIANS($R$1))*(L15+M15)</f>
        <v/>
      </c>
      <c r="J25" s="16">
        <f>+SUM(C25:I25)</f>
        <v/>
      </c>
    </row>
    <row customFormat="1" r="26" s="16"/>
    <row customFormat="1" r="27" s="16"/>
    <row customFormat="1" r="28" s="16"/>
    <row customFormat="1" r="29" s="16"/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25"/>
  <sheetViews>
    <sheetView workbookViewId="0">
      <selection activeCell="H12" sqref="A12:XFD29"/>
    </sheetView>
  </sheetViews>
  <sheetFormatPr baseColWidth="10" defaultRowHeight="20"/>
  <sheetData>
    <row r="1">
      <c r="A1" s="1" t="inlineStr">
        <is>
          <t>翼1.0</t>
        </is>
      </c>
      <c r="B1" s="1" t="inlineStr">
        <is>
          <t>機首</t>
        </is>
      </c>
      <c r="C1" s="1" t="inlineStr">
        <is>
          <t>左翼</t>
        </is>
      </c>
      <c r="D1" s="1" t="inlineStr">
        <is>
          <t>右翼</t>
        </is>
      </c>
      <c r="E1" s="1" t="inlineStr">
        <is>
          <t>左タンク</t>
        </is>
      </c>
      <c r="F1" s="1" t="inlineStr">
        <is>
          <t>右タンク</t>
        </is>
      </c>
      <c r="G1" s="1" t="inlineStr">
        <is>
          <t>左足</t>
        </is>
      </c>
      <c r="H1" s="1" t="inlineStr">
        <is>
          <t>右足</t>
        </is>
      </c>
      <c r="I1" s="1" t="inlineStr">
        <is>
          <t>前足</t>
        </is>
      </c>
      <c r="J1" s="1" t="inlineStr">
        <is>
          <t>左垂直尾翼</t>
        </is>
      </c>
      <c r="K1" s="1" t="inlineStr">
        <is>
          <t>右垂直尾翼</t>
        </is>
      </c>
      <c r="L1" s="1" t="inlineStr">
        <is>
          <t>前フレーム</t>
        </is>
      </c>
      <c r="M1" s="1" t="inlineStr">
        <is>
          <t>後フレーム</t>
        </is>
      </c>
      <c r="N1" s="1" t="inlineStr">
        <is>
          <t>左翼タンク接続</t>
        </is>
      </c>
      <c r="O1" s="1" t="inlineStr">
        <is>
          <t>右翼タンク接続</t>
        </is>
      </c>
      <c r="P1" s="1" t="inlineStr">
        <is>
          <t>合計</t>
        </is>
      </c>
      <c r="R1" s="16" t="n">
        <v>12</v>
      </c>
    </row>
    <row r="2">
      <c r="A2" s="1" t="inlineStr">
        <is>
          <t>drag</t>
        </is>
      </c>
      <c r="B2" s="1" t="n">
        <v>4.16987726</v>
      </c>
      <c r="C2" s="1" t="n">
        <v>-5.478898870000002</v>
      </c>
      <c r="D2" s="1" t="n">
        <v>-5.416114549999999</v>
      </c>
      <c r="E2" s="1" t="n">
        <v>1.04273497</v>
      </c>
      <c r="F2" s="1" t="n">
        <v>1.03629706</v>
      </c>
      <c r="G2" s="1" t="n">
        <v>0.286730948</v>
      </c>
      <c r="H2" s="1" t="n">
        <v>0.289153303</v>
      </c>
      <c r="I2" s="1" t="n">
        <v>0.4885405199999999</v>
      </c>
      <c r="J2" s="1" t="n">
        <v>-0.03538057859999999</v>
      </c>
      <c r="K2" s="1" t="n">
        <v>-0.05964761970000001</v>
      </c>
      <c r="L2" s="1" t="n">
        <v>1.49194623</v>
      </c>
      <c r="M2" s="1" t="n">
        <v>1.74632161</v>
      </c>
      <c r="N2" s="1" t="n">
        <v>0.0478134023</v>
      </c>
      <c r="O2" s="1" t="n">
        <v>0.04765186060000001</v>
      </c>
      <c r="P2" s="1">
        <f>SUM(B2:O2)</f>
        <v/>
      </c>
    </row>
    <row r="3">
      <c r="A3" s="1" t="inlineStr">
        <is>
          <t>lift</t>
        </is>
      </c>
      <c r="B3" s="1" t="n">
        <v>32.41356010000001</v>
      </c>
      <c r="C3" s="1" t="n">
        <v>57.9847524</v>
      </c>
      <c r="D3" s="1" t="n">
        <v>57.98892200000002</v>
      </c>
      <c r="E3" s="1" t="n">
        <v>0.05078107589999997</v>
      </c>
      <c r="F3" s="1" t="n">
        <v>0.06030560959999999</v>
      </c>
      <c r="G3" s="1" t="n">
        <v>-0.0582694858</v>
      </c>
      <c r="H3" s="1" t="n">
        <v>-0.05811172210000001</v>
      </c>
      <c r="I3" s="1" t="n">
        <v>-0.0416661825</v>
      </c>
      <c r="J3" s="1" t="n">
        <v>0.8303345100000001</v>
      </c>
      <c r="K3" s="1" t="n">
        <v>0.8464619279999996</v>
      </c>
      <c r="L3" s="1" t="n">
        <v>0.452629158</v>
      </c>
      <c r="M3" s="1" t="n">
        <v>0.389588634</v>
      </c>
      <c r="N3" s="1" t="n">
        <v>2.800133390000001e-05</v>
      </c>
      <c r="O3" s="1" t="n">
        <v>1.9251774e-05</v>
      </c>
      <c r="P3" s="1">
        <f>SUM(B3:O3)</f>
        <v/>
      </c>
    </row>
    <row r="4">
      <c r="A4" s="1" t="inlineStr">
        <is>
          <t>moment</t>
        </is>
      </c>
      <c r="B4" s="1" t="n">
        <v>10.07064449</v>
      </c>
      <c r="C4" s="1" t="n">
        <v>-3.790473330000001</v>
      </c>
      <c r="D4" s="1" t="n">
        <v>-3.815153379999999</v>
      </c>
      <c r="E4" s="1" t="n">
        <v>-0.03751142959999999</v>
      </c>
      <c r="F4" s="1" t="n">
        <v>-0.03744427080000001</v>
      </c>
      <c r="G4" s="1" t="n">
        <v>-0.0289033522</v>
      </c>
      <c r="H4" s="1" t="n">
        <v>-0.0292986106</v>
      </c>
      <c r="I4" s="1" t="n">
        <v>-0.0600386341</v>
      </c>
      <c r="J4" s="1" t="n">
        <v>0.0805184401</v>
      </c>
      <c r="K4" s="1" t="n">
        <v>0.07726859830000002</v>
      </c>
      <c r="L4" s="1" t="n">
        <v>-4.37746985e-07</v>
      </c>
      <c r="M4" s="1" t="n">
        <v>-0.02879818369999999</v>
      </c>
      <c r="N4" s="1" t="n">
        <v>-0.000161526744</v>
      </c>
      <c r="O4" s="1" t="n">
        <v>-0.000160160919</v>
      </c>
      <c r="P4" s="1">
        <f>SUM(B4:O4)</f>
        <v/>
      </c>
    </row>
    <row r="5">
      <c r="A5" s="1" t="inlineStr">
        <is>
          <t>メッシュ数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>
        <v>17117186</v>
      </c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</row>
    <row r="7">
      <c r="A7" s="1" t="inlineStr">
        <is>
          <t>翼1.5</t>
        </is>
      </c>
      <c r="B7" s="1" t="inlineStr">
        <is>
          <t>機首</t>
        </is>
      </c>
      <c r="C7" s="1" t="inlineStr">
        <is>
          <t>左翼</t>
        </is>
      </c>
      <c r="D7" s="1" t="inlineStr">
        <is>
          <t>右翼</t>
        </is>
      </c>
      <c r="E7" s="1" t="inlineStr">
        <is>
          <t>左タンク</t>
        </is>
      </c>
      <c r="F7" s="1" t="inlineStr">
        <is>
          <t>右タンク</t>
        </is>
      </c>
      <c r="G7" s="1" t="inlineStr">
        <is>
          <t>左足</t>
        </is>
      </c>
      <c r="H7" s="1" t="inlineStr">
        <is>
          <t>右足</t>
        </is>
      </c>
      <c r="I7" s="1" t="inlineStr">
        <is>
          <t>前足</t>
        </is>
      </c>
      <c r="J7" s="1" t="inlineStr">
        <is>
          <t>左垂直尾翼</t>
        </is>
      </c>
      <c r="K7" s="1" t="inlineStr">
        <is>
          <t>右垂直尾翼</t>
        </is>
      </c>
      <c r="L7" s="1" t="inlineStr">
        <is>
          <t>前フレーム</t>
        </is>
      </c>
      <c r="M7" s="1" t="inlineStr">
        <is>
          <t>後フレーム</t>
        </is>
      </c>
      <c r="N7" s="1" t="inlineStr">
        <is>
          <t>左翼タンク接続</t>
        </is>
      </c>
      <c r="O7" s="1" t="inlineStr">
        <is>
          <t>右翼タンク接続</t>
        </is>
      </c>
      <c r="P7" s="1" t="inlineStr">
        <is>
          <t>合計</t>
        </is>
      </c>
    </row>
    <row r="8">
      <c r="A8" s="1" t="inlineStr">
        <is>
          <t>drag</t>
        </is>
      </c>
      <c r="B8" s="1" t="n">
        <v>4.426820604999998</v>
      </c>
      <c r="C8" s="1" t="n">
        <v>-11.24199110000001</v>
      </c>
      <c r="D8" s="1" t="n">
        <v>-11.34970065</v>
      </c>
      <c r="E8" s="1" t="n">
        <v>1.139146695</v>
      </c>
      <c r="F8" s="1" t="n">
        <v>1.135957145</v>
      </c>
      <c r="G8" s="1" t="n">
        <v>0.2846814915</v>
      </c>
      <c r="H8" s="1" t="n">
        <v>0.2944057299999998</v>
      </c>
      <c r="I8" s="1" t="n">
        <v>0.4831579369999998</v>
      </c>
      <c r="J8" s="1" t="n">
        <v>-0.1331967978</v>
      </c>
      <c r="K8" s="1" t="n">
        <v>-0.1782230385</v>
      </c>
      <c r="L8" s="1" t="n">
        <v>1.508958005</v>
      </c>
      <c r="M8" s="1" t="n">
        <v>1.612734094999999</v>
      </c>
      <c r="N8" s="1" t="n">
        <v>0.04360106129999999</v>
      </c>
      <c r="O8" s="1" t="n">
        <v>0.05083652089999996</v>
      </c>
      <c r="P8" s="1">
        <f>SUM(B8:O8)</f>
        <v/>
      </c>
    </row>
    <row r="9">
      <c r="A9" s="1" t="inlineStr">
        <is>
          <t>lift</t>
        </is>
      </c>
      <c r="B9" s="1" t="n">
        <v>33.6373827</v>
      </c>
      <c r="C9" s="1" t="n">
        <v>100.678682</v>
      </c>
      <c r="D9" s="1" t="n">
        <v>101.3480528</v>
      </c>
      <c r="E9" s="1" t="n">
        <v>0.1643056692399999</v>
      </c>
      <c r="F9" s="1" t="n">
        <v>0.1160238689</v>
      </c>
      <c r="G9" s="1" t="n">
        <v>-0.05298348119999995</v>
      </c>
      <c r="H9" s="1" t="n">
        <v>-0.05356026605000001</v>
      </c>
      <c r="I9" s="1" t="n">
        <v>-0.03402692685000003</v>
      </c>
      <c r="J9" s="1" t="n">
        <v>1.028980371</v>
      </c>
      <c r="K9" s="1" t="n">
        <v>1.130685365</v>
      </c>
      <c r="L9" s="1" t="n">
        <v>0.4811847380000001</v>
      </c>
      <c r="M9" s="1" t="n">
        <v>0.3792459030499999</v>
      </c>
      <c r="N9" s="1" t="n">
        <v>0.0007776444824999998</v>
      </c>
      <c r="O9" s="1" t="n">
        <v>0.0009989808775000002</v>
      </c>
      <c r="P9" s="1">
        <f>SUM(B9:O9)</f>
        <v/>
      </c>
    </row>
    <row r="10">
      <c r="A10" s="1" t="inlineStr">
        <is>
          <t>moment</t>
        </is>
      </c>
      <c r="B10" s="1" t="n">
        <v>10.3095915</v>
      </c>
      <c r="C10" s="1" t="n">
        <v>-6.209274729999997</v>
      </c>
      <c r="D10" s="1" t="n">
        <v>-6.144928630000003</v>
      </c>
      <c r="E10" s="1" t="n">
        <v>-0.06250057965000001</v>
      </c>
      <c r="F10" s="1" t="n">
        <v>-0.05984988560000001</v>
      </c>
      <c r="G10" s="1" t="n">
        <v>-0.02877946429999998</v>
      </c>
      <c r="H10" s="1" t="n">
        <v>-0.02973922495000001</v>
      </c>
      <c r="I10" s="1" t="n">
        <v>-0.05929939939999997</v>
      </c>
      <c r="J10" s="1" t="n">
        <v>0.07914613710000003</v>
      </c>
      <c r="K10" s="1" t="n">
        <v>0.08171889095000001</v>
      </c>
      <c r="L10" s="1" t="n">
        <v>9.173183862155001e-07</v>
      </c>
      <c r="M10" s="1" t="n">
        <v>-0.02451625515300001</v>
      </c>
      <c r="N10" s="1" t="n">
        <v>-0.000145631173</v>
      </c>
      <c r="O10" s="1" t="n">
        <v>-0.0001773097415</v>
      </c>
      <c r="P10" s="1">
        <f>SUM(B10:O10)</f>
        <v/>
      </c>
    </row>
    <row r="11">
      <c r="A11" s="1" t="inlineStr">
        <is>
          <t>メッシュ数</t>
        </is>
      </c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>
        <v>18917500</v>
      </c>
    </row>
    <row customFormat="1" r="12" s="16"/>
    <row customFormat="1" r="13" s="16">
      <c r="A13" s="16" t="inlineStr">
        <is>
          <t>翼1.5hole_original</t>
        </is>
      </c>
      <c r="B13" s="16" t="inlineStr">
        <is>
          <t>機首</t>
        </is>
      </c>
      <c r="C13" s="16" t="inlineStr">
        <is>
          <t>左翼</t>
        </is>
      </c>
      <c r="D13" s="16" t="inlineStr">
        <is>
          <t>右翼</t>
        </is>
      </c>
      <c r="E13" s="16" t="inlineStr">
        <is>
          <t>左タンク</t>
        </is>
      </c>
      <c r="F13" s="16" t="inlineStr">
        <is>
          <t>右タンク</t>
        </is>
      </c>
      <c r="G13" s="16" t="inlineStr">
        <is>
          <t>左足</t>
        </is>
      </c>
      <c r="H13" s="16" t="inlineStr">
        <is>
          <t>右足</t>
        </is>
      </c>
      <c r="I13" s="16" t="inlineStr">
        <is>
          <t>前足</t>
        </is>
      </c>
      <c r="J13" s="16" t="inlineStr">
        <is>
          <t>左垂直尾翼</t>
        </is>
      </c>
      <c r="K13" s="16" t="inlineStr">
        <is>
          <t>右垂直尾翼</t>
        </is>
      </c>
      <c r="L13" s="16" t="inlineStr">
        <is>
          <t>前フレーム</t>
        </is>
      </c>
      <c r="M13" s="16" t="inlineStr">
        <is>
          <t>後フレーム</t>
        </is>
      </c>
      <c r="N13" s="16" t="inlineStr">
        <is>
          <t>左翼タンク接続</t>
        </is>
      </c>
      <c r="O13" s="16" t="inlineStr">
        <is>
          <t>右翼タンク接続</t>
        </is>
      </c>
      <c r="P13" s="16" t="inlineStr">
        <is>
          <t>合計</t>
        </is>
      </c>
    </row>
    <row customFormat="1" r="14" s="16">
      <c r="A14" s="16" t="inlineStr">
        <is>
          <t>drag</t>
        </is>
      </c>
      <c r="P14" s="16">
        <f>SUM(B14:O14)</f>
        <v/>
      </c>
    </row>
    <row customFormat="1" r="15" s="16">
      <c r="A15" s="16" t="inlineStr">
        <is>
          <t>lift</t>
        </is>
      </c>
      <c r="P15" s="16">
        <f>SUM(B15:O15)</f>
        <v/>
      </c>
    </row>
    <row customFormat="1" r="16" s="16">
      <c r="A16" s="16" t="inlineStr">
        <is>
          <t>moment</t>
        </is>
      </c>
      <c r="P16" s="16">
        <f>SUM(B16:O16)</f>
        <v/>
      </c>
    </row>
    <row customFormat="1" r="17" s="16">
      <c r="A17" s="16" t="inlineStr">
        <is>
          <t>メッシュ数</t>
        </is>
      </c>
    </row>
    <row customFormat="1" r="18" s="16"/>
    <row customFormat="1" r="19" s="16">
      <c r="C19" s="16" t="inlineStr">
        <is>
          <t>機首</t>
        </is>
      </c>
      <c r="D19" s="16" t="inlineStr">
        <is>
          <t>左翼</t>
        </is>
      </c>
      <c r="E19" s="16" t="inlineStr">
        <is>
          <t>右翼</t>
        </is>
      </c>
      <c r="F19" s="16" t="inlineStr">
        <is>
          <t>左右バッテリーカバー</t>
        </is>
      </c>
      <c r="G19" s="16" t="inlineStr">
        <is>
          <t>脚3本</t>
        </is>
      </c>
      <c r="H19" s="16" t="inlineStr">
        <is>
          <t>左右垂直尾翼</t>
        </is>
      </c>
      <c r="I19" s="16" t="inlineStr">
        <is>
          <t>フレーム</t>
        </is>
      </c>
      <c r="J19" s="16" t="inlineStr">
        <is>
          <t>合計</t>
        </is>
      </c>
    </row>
    <row customFormat="1" r="20" s="16">
      <c r="A20" s="16" t="inlineStr">
        <is>
          <t>drag</t>
        </is>
      </c>
      <c r="B20" s="16" t="inlineStr">
        <is>
          <t>翼1.0</t>
        </is>
      </c>
      <c r="C20" s="16">
        <f>COS(RADIANS($R$1))*(B2)+SIN(RADIANS($R$1))*(B3)</f>
        <v/>
      </c>
      <c r="D20" s="16">
        <f>COS(RADIANS($R$1))*(C2)+SIN(RADIANS($R$1))*(C3)</f>
        <v/>
      </c>
      <c r="E20" s="16">
        <f>COS(RADIANS($R$1))*(D2)+SIN(RADIANS($R$1))*(D3)</f>
        <v/>
      </c>
      <c r="F20" s="16">
        <f>COS(RADIANS($R$1))*(E2+F2+N2+O2)+SIN(RADIANS($R$1))*(E3+F3+N3+O3)</f>
        <v/>
      </c>
      <c r="G20" s="16">
        <f>COS(RADIANS($R$1))*(I2+G2+H2)+SIN(RADIANS($R$1))*(I3+G3+H3)</f>
        <v/>
      </c>
      <c r="H20" s="16">
        <f>COS(RADIANS($R$1))*(J2+K2)+SIN(RADIANS($R$1))*(J3+K3)</f>
        <v/>
      </c>
      <c r="I20" s="16">
        <f>COS(RADIANS($R$1))*(L2+M2)+SIN(RADIANS($R$1))*(L3+M3)</f>
        <v/>
      </c>
      <c r="J20" s="16">
        <f>+SUM(C20:I20)</f>
        <v/>
      </c>
    </row>
    <row customFormat="1" r="21" s="16">
      <c r="B21" s="16" t="inlineStr">
        <is>
          <t>翼1.5</t>
        </is>
      </c>
      <c r="C21" s="16">
        <f>COS(RADIANS($R$1))*(B8)+SIN(RADIANS($R$1))*(B9)</f>
        <v/>
      </c>
      <c r="D21" s="16">
        <f>COS(RADIANS($R$1))*(C8)+SIN(RADIANS($R$1))*(C9)</f>
        <v/>
      </c>
      <c r="E21" s="16">
        <f>COS(RADIANS($R$1))*(D8)+SIN(RADIANS($R$1))*(D9)</f>
        <v/>
      </c>
      <c r="F21" s="16">
        <f>COS(RADIANS($R$1))*(E8+F8+N8+O8)+SIN(RADIANS($R$1))*(E9+F9+N9+O9)</f>
        <v/>
      </c>
      <c r="G21" s="16">
        <f>COS(RADIANS($R$1))*(I8+G8+H8)+SIN(RADIANS($R$1))*(I9+G9+H9)</f>
        <v/>
      </c>
      <c r="H21" s="16">
        <f>COS(RADIANS($R$1))*(J8+K8)+SIN(RADIANS($R$1))*(J9+K9)</f>
        <v/>
      </c>
      <c r="I21" s="16">
        <f>COS(RADIANS($R$1))*(L8+M8)+SIN(RADIANS($R$1))*(L9+M9)</f>
        <v/>
      </c>
      <c r="J21" s="16">
        <f>+SUM(C21:I21)</f>
        <v/>
      </c>
    </row>
    <row customFormat="1" r="22" s="16">
      <c r="B22" s="16" t="inlineStr">
        <is>
          <t>翼1.5hole_original</t>
        </is>
      </c>
      <c r="C22" s="16">
        <f>COS(RADIANS($R$1))*(B14)+SIN(RADIANS($R$1))*(B15)</f>
        <v/>
      </c>
      <c r="D22" s="16">
        <f>COS(RADIANS($R$1))*(C14)+SIN(RADIANS($R$1))*(C15)</f>
        <v/>
      </c>
      <c r="E22" s="16">
        <f>COS(RADIANS($R$1))*(D14)+SIN(RADIANS($R$1))*(D15)</f>
        <v/>
      </c>
      <c r="F22" s="16">
        <f>COS(RADIANS($R$1))*(E14+F14+N14+O14)+SIN(RADIANS($R$1))*(E15+F15+N15+O15)</f>
        <v/>
      </c>
      <c r="G22" s="16">
        <f>COS(RADIANS($R$1))*(I14+G14+H14)+SIN(RADIANS($R$1))*(I15+G15+H15)</f>
        <v/>
      </c>
      <c r="H22" s="16">
        <f>COS(RADIANS($R$1))*(J14+K14)+SIN(RADIANS($R$1))*(J15+K15)</f>
        <v/>
      </c>
      <c r="I22" s="16">
        <f>COS(RADIANS($R$1))*(L14+M14)+SIN(RADIANS($R$1))*(L15+M15)</f>
        <v/>
      </c>
      <c r="J22" s="16">
        <f>+SUM(C22:I22)</f>
        <v/>
      </c>
    </row>
    <row customFormat="1" r="23" s="16">
      <c r="A23" s="16" t="inlineStr">
        <is>
          <t>lift</t>
        </is>
      </c>
      <c r="B23" s="16" t="inlineStr">
        <is>
          <t>翼1.0</t>
        </is>
      </c>
      <c r="C23" s="16">
        <f>-SIN(RADIANS($R$1))*(B2)+COS(RADIANS($R$1))*(B3)</f>
        <v/>
      </c>
      <c r="D23" s="16">
        <f>-SIN(RADIANS($R$1))*(C2)+COS(RADIANS($R$1))*(C3)</f>
        <v/>
      </c>
      <c r="E23" s="16">
        <f>-SIN(RADIANS($R$1))*(D2)+COS(RADIANS($R$1))*(D3)</f>
        <v/>
      </c>
      <c r="F23" s="16">
        <f>-SIN(RADIANS($R$1))*(E2+F2+N2+O2)+COS(RADIANS($R$1))*(E3+F3+N3+O3)</f>
        <v/>
      </c>
      <c r="G23" s="16">
        <f>-SIN(RADIANS($R$1))*(I2+G2+H2)+COS(RADIANS($R$1))*(I3+G3+H3)</f>
        <v/>
      </c>
      <c r="H23" s="16">
        <f>-SIN(RADIANS($R$1))*(J2+K2)+COS(RADIANS($R$1))*(J3+K3)</f>
        <v/>
      </c>
      <c r="I23" s="16">
        <f>-SIN(RADIANS($R$1))*(L2+M2)+COS(RADIANS($R$1))*(L3+M3)</f>
        <v/>
      </c>
      <c r="J23" s="16">
        <f>+SUM(C23:I23)</f>
        <v/>
      </c>
    </row>
    <row customFormat="1" r="24" s="16">
      <c r="B24" s="16" t="inlineStr">
        <is>
          <t>翼1.5</t>
        </is>
      </c>
      <c r="C24" s="16">
        <f>-SIN(RADIANS($R$1))*(B8)+COS(RADIANS($R$1))*(B9)</f>
        <v/>
      </c>
      <c r="D24" s="16">
        <f>-SIN(RADIANS($R$1))*(C8)+COS(RADIANS($R$1))*(C9)</f>
        <v/>
      </c>
      <c r="E24" s="16">
        <f>-SIN(RADIANS($R$1))*(D8)+COS(RADIANS($R$1))*(D9)</f>
        <v/>
      </c>
      <c r="F24" s="16">
        <f>-SIN(RADIANS($R$1))*(E8+F8+N8+O8)+COS(RADIANS($R$1))*(E9+F9+N9+O9)</f>
        <v/>
      </c>
      <c r="G24" s="16">
        <f>-SIN(RADIANS($R$1))*(I8+G8+H8)+COS(RADIANS($R$1))*(I9+G9+H9)</f>
        <v/>
      </c>
      <c r="H24" s="16">
        <f>-SIN(RADIANS($R$1))*(J8+K8)+COS(RADIANS($R$1))*(J9+K9)</f>
        <v/>
      </c>
      <c r="I24" s="16">
        <f>-SIN(RADIANS($R$1))*(L8+M8)+COS(RADIANS($R$1))*(L9+M9)</f>
        <v/>
      </c>
      <c r="J24" s="16">
        <f>+SUM(C24:I24)</f>
        <v/>
      </c>
    </row>
    <row customFormat="1" r="25" s="16">
      <c r="B25" s="16" t="inlineStr">
        <is>
          <t>翼1.5hole_original</t>
        </is>
      </c>
      <c r="C25" s="16">
        <f>-SIN(RADIANS($R$1))*(B14)+COS(RADIANS($R$1))*(B15)</f>
        <v/>
      </c>
      <c r="D25" s="16">
        <f>-SIN(RADIANS($R$1))*(C14)+COS(RADIANS($R$1))*(C15)</f>
        <v/>
      </c>
      <c r="E25" s="16">
        <f>-SIN(RADIANS($R$1))*(D14)+COS(RADIANS($R$1))*(D15)</f>
        <v/>
      </c>
      <c r="F25" s="16">
        <f>-SIN(RADIANS($R$1))*(E14+F14+N14+O14)+COS(RADIANS($R$1))*(E15+F15+N15+O15)</f>
        <v/>
      </c>
      <c r="G25" s="16">
        <f>-SIN(RADIANS($R$1))*(I14+G14+H14)+COS(RADIANS($R$1))*(I15+G15+H15)</f>
        <v/>
      </c>
      <c r="H25" s="16">
        <f>-SIN(RADIANS($R$1))*(J14+K14)+COS(RADIANS($R$1))*(J15+K15)</f>
        <v/>
      </c>
      <c r="I25" s="16">
        <f>-SIN(RADIANS($R$1))*(L14+M14)+COS(RADIANS($R$1))*(L15+M15)</f>
        <v/>
      </c>
      <c r="J25" s="16">
        <f>+SUM(C25:I25)</f>
        <v/>
      </c>
    </row>
    <row customFormat="1" r="26" s="16"/>
    <row customFormat="1" r="27" s="16"/>
    <row customFormat="1" r="28" s="16"/>
    <row customFormat="1" r="29" s="16"/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5"/>
  <sheetViews>
    <sheetView workbookViewId="0">
      <selection activeCell="D20" sqref="D20"/>
    </sheetView>
  </sheetViews>
  <sheetFormatPr baseColWidth="10" defaultRowHeight="20"/>
  <cols>
    <col customWidth="1" max="14" min="1" style="16" width="10.7109375"/>
    <col customWidth="1" max="16384" min="15" style="16" width="10.7109375"/>
  </cols>
  <sheetData>
    <row r="1">
      <c r="A1" s="1" t="inlineStr">
        <is>
          <t>翼1.0</t>
        </is>
      </c>
      <c r="B1" s="1" t="inlineStr">
        <is>
          <t>機首</t>
        </is>
      </c>
      <c r="C1" s="1" t="inlineStr">
        <is>
          <t>左翼</t>
        </is>
      </c>
      <c r="D1" s="1" t="inlineStr">
        <is>
          <t>右翼</t>
        </is>
      </c>
      <c r="E1" s="1" t="inlineStr">
        <is>
          <t>左タンク</t>
        </is>
      </c>
      <c r="F1" s="1" t="inlineStr">
        <is>
          <t>右タンク</t>
        </is>
      </c>
      <c r="G1" s="1" t="inlineStr">
        <is>
          <t>左足</t>
        </is>
      </c>
      <c r="H1" s="1" t="inlineStr">
        <is>
          <t>右足</t>
        </is>
      </c>
      <c r="I1" s="1" t="inlineStr">
        <is>
          <t>前足</t>
        </is>
      </c>
      <c r="J1" s="1" t="inlineStr">
        <is>
          <t>左垂直尾翼</t>
        </is>
      </c>
      <c r="K1" s="1" t="inlineStr">
        <is>
          <t>右垂直尾翼</t>
        </is>
      </c>
      <c r="L1" s="1" t="inlineStr">
        <is>
          <t>前フレーム</t>
        </is>
      </c>
      <c r="M1" s="1" t="inlineStr">
        <is>
          <t>後フレーム</t>
        </is>
      </c>
      <c r="N1" s="1" t="inlineStr">
        <is>
          <t>左翼タンク接続</t>
        </is>
      </c>
      <c r="O1" s="1" t="inlineStr">
        <is>
          <t>右翼タンク接続</t>
        </is>
      </c>
      <c r="P1" s="1" t="inlineStr">
        <is>
          <t>合計</t>
        </is>
      </c>
      <c r="R1" s="16" t="n">
        <v>14</v>
      </c>
    </row>
    <row r="2">
      <c r="A2" s="1" t="inlineStr">
        <is>
          <t>drag</t>
        </is>
      </c>
      <c r="B2" s="1" t="n">
        <v>3.289778049999999</v>
      </c>
      <c r="C2" s="1" t="n">
        <v>-7.486006269999997</v>
      </c>
      <c r="D2" s="1" t="n">
        <v>-7.545198769999997</v>
      </c>
      <c r="E2" s="1" t="n">
        <v>1.048583</v>
      </c>
      <c r="F2" s="1" t="n">
        <v>1.04101991</v>
      </c>
      <c r="G2" s="1" t="n">
        <v>0.284770799</v>
      </c>
      <c r="H2" s="1" t="n">
        <v>0.283899029</v>
      </c>
      <c r="I2" s="1" t="n">
        <v>0.4692586689999999</v>
      </c>
      <c r="J2" s="1" t="n">
        <v>-0.221865759</v>
      </c>
      <c r="K2" s="1" t="n">
        <v>-0.179170382</v>
      </c>
      <c r="L2" s="1" t="n">
        <v>1.48460666</v>
      </c>
      <c r="M2" s="1" t="n">
        <v>1.79237528</v>
      </c>
      <c r="N2" s="1" t="n">
        <v>0.04781129460000001</v>
      </c>
      <c r="O2" s="1" t="n">
        <v>0.04900111019999999</v>
      </c>
      <c r="P2" s="1">
        <f>SUM(B2:O2)</f>
        <v/>
      </c>
    </row>
    <row r="3">
      <c r="A3" s="1" t="inlineStr">
        <is>
          <t>lift</t>
        </is>
      </c>
      <c r="B3" s="1" t="n">
        <v>37.72109909999999</v>
      </c>
      <c r="C3" s="1" t="n">
        <v>66.22619979999999</v>
      </c>
      <c r="D3" s="1" t="n">
        <v>66.55455940000003</v>
      </c>
      <c r="E3" s="1" t="n">
        <v>0.09789621770000002</v>
      </c>
      <c r="F3" s="1" t="n">
        <v>0.09859359810000001</v>
      </c>
      <c r="G3" s="1" t="n">
        <v>-0.05158303770000001</v>
      </c>
      <c r="H3" s="1" t="n">
        <v>-0.05138073619999999</v>
      </c>
      <c r="I3" s="1" t="n">
        <v>-0.0335503084</v>
      </c>
      <c r="J3" s="1" t="n">
        <v>1.12340772</v>
      </c>
      <c r="K3" s="1" t="n">
        <v>1.15094567</v>
      </c>
      <c r="L3" s="1" t="n">
        <v>0.4584727159999998</v>
      </c>
      <c r="M3" s="1" t="n">
        <v>0.4217585079999998</v>
      </c>
      <c r="N3" s="1" t="n">
        <v>2.207137169999999e-05</v>
      </c>
      <c r="O3" s="1" t="n">
        <v>2.224420582e-05</v>
      </c>
      <c r="P3" s="1">
        <f>SUM(B3:O3)</f>
        <v/>
      </c>
    </row>
    <row r="4">
      <c r="A4" s="1" t="inlineStr">
        <is>
          <t>moment</t>
        </is>
      </c>
      <c r="B4" s="1" t="n">
        <v>11.6862119</v>
      </c>
      <c r="C4" s="1" t="n">
        <v>-4.603535280000002</v>
      </c>
      <c r="D4" s="1" t="n">
        <v>-4.61945613</v>
      </c>
      <c r="E4" s="1" t="n">
        <v>-0.02892835860000001</v>
      </c>
      <c r="F4" s="1" t="n">
        <v>-0.03266245990000001</v>
      </c>
      <c r="G4" s="1" t="n">
        <v>-0.02914760210000001</v>
      </c>
      <c r="H4" s="1" t="n">
        <v>-0.0290814489</v>
      </c>
      <c r="I4" s="1" t="n">
        <v>-0.0552067846</v>
      </c>
      <c r="J4" s="1" t="n">
        <v>0.07398775649999996</v>
      </c>
      <c r="K4" s="1" t="n">
        <v>0.08378501849999999</v>
      </c>
      <c r="L4" s="1" t="n">
        <v>-1.827573714e-06</v>
      </c>
      <c r="M4" s="1" t="n">
        <v>-0.03363132670000001</v>
      </c>
      <c r="N4" s="1" t="n">
        <v>-0.0001612657280000001</v>
      </c>
      <c r="O4" s="1" t="n">
        <v>-0.00016479322</v>
      </c>
      <c r="P4" s="1">
        <f>SUM(B4:O4)</f>
        <v/>
      </c>
    </row>
    <row r="5">
      <c r="A5" s="1" t="inlineStr">
        <is>
          <t>メッシュ数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>
        <v>17117186</v>
      </c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</row>
    <row r="7">
      <c r="A7" s="1" t="inlineStr">
        <is>
          <t>翼1.5</t>
        </is>
      </c>
      <c r="B7" s="1" t="inlineStr">
        <is>
          <t>機首</t>
        </is>
      </c>
      <c r="C7" s="1" t="inlineStr">
        <is>
          <t>左翼</t>
        </is>
      </c>
      <c r="D7" s="1" t="inlineStr">
        <is>
          <t>右翼</t>
        </is>
      </c>
      <c r="E7" s="1" t="inlineStr">
        <is>
          <t>左タンク</t>
        </is>
      </c>
      <c r="F7" s="1" t="inlineStr">
        <is>
          <t>右タンク</t>
        </is>
      </c>
      <c r="G7" s="1" t="inlineStr">
        <is>
          <t>左足</t>
        </is>
      </c>
      <c r="H7" s="1" t="inlineStr">
        <is>
          <t>右足</t>
        </is>
      </c>
      <c r="I7" s="1" t="inlineStr">
        <is>
          <t>前足</t>
        </is>
      </c>
      <c r="J7" s="1" t="inlineStr">
        <is>
          <t>左垂直尾翼</t>
        </is>
      </c>
      <c r="K7" s="1" t="inlineStr">
        <is>
          <t>右垂直尾翼</t>
        </is>
      </c>
      <c r="L7" s="1" t="inlineStr">
        <is>
          <t>前フレーム</t>
        </is>
      </c>
      <c r="M7" s="1" t="inlineStr">
        <is>
          <t>後フレーム</t>
        </is>
      </c>
      <c r="N7" s="1" t="inlineStr">
        <is>
          <t>左翼タンク接続</t>
        </is>
      </c>
      <c r="O7" s="1" t="inlineStr">
        <is>
          <t>右翼タンク接続</t>
        </is>
      </c>
      <c r="P7" s="1" t="inlineStr">
        <is>
          <t>合計</t>
        </is>
      </c>
    </row>
    <row r="8">
      <c r="A8" s="1" t="inlineStr">
        <is>
          <t>drag</t>
        </is>
      </c>
      <c r="B8" s="1" t="n">
        <v>2.771627139999999</v>
      </c>
      <c r="C8" s="1" t="n">
        <v>-15.3736828</v>
      </c>
      <c r="D8" s="1" t="n">
        <v>-14.6777546</v>
      </c>
      <c r="E8" s="1" t="n">
        <v>1.22759436</v>
      </c>
      <c r="F8" s="1" t="n">
        <v>1.23084876</v>
      </c>
      <c r="G8" s="1" t="n">
        <v>0.2890687240000001</v>
      </c>
      <c r="H8" s="1" t="n">
        <v>0.2872890400000001</v>
      </c>
      <c r="I8" s="1" t="n">
        <v>0.474106748</v>
      </c>
      <c r="J8" s="1" t="n">
        <v>-0.268558604</v>
      </c>
      <c r="K8" s="1" t="n">
        <v>-0.110237372</v>
      </c>
      <c r="L8" s="1" t="n">
        <v>1.48564146</v>
      </c>
      <c r="M8" s="1" t="n">
        <v>1.75260216</v>
      </c>
      <c r="N8" s="1" t="n">
        <v>0.04740230800000001</v>
      </c>
      <c r="O8" s="1" t="n">
        <v>0.04628168319999999</v>
      </c>
      <c r="P8" s="1">
        <f>SUM(B8:O8)</f>
        <v/>
      </c>
    </row>
    <row r="9">
      <c r="A9" s="1" t="inlineStr">
        <is>
          <t>lift</t>
        </is>
      </c>
      <c r="B9" s="1" t="n">
        <v>38.61819779999999</v>
      </c>
      <c r="C9" s="1" t="n">
        <v>111.893822</v>
      </c>
      <c r="D9" s="1" t="n">
        <v>113.804046</v>
      </c>
      <c r="E9" s="1" t="n">
        <v>0.07367409780000002</v>
      </c>
      <c r="F9" s="1" t="n">
        <v>0.08047996420000002</v>
      </c>
      <c r="G9" s="1" t="n">
        <v>-0.04805901939999999</v>
      </c>
      <c r="H9" s="1" t="n">
        <v>-0.04758479619999999</v>
      </c>
      <c r="I9" s="1" t="n">
        <v>-0.02667464059999999</v>
      </c>
      <c r="J9" s="1" t="n">
        <v>1.32017188</v>
      </c>
      <c r="K9" s="1" t="n">
        <v>1.3415916</v>
      </c>
      <c r="L9" s="1" t="n">
        <v>0.571304326</v>
      </c>
      <c r="M9" s="1" t="n">
        <v>0.4806482679999998</v>
      </c>
      <c r="N9" s="1" t="n">
        <v>0.0008740997159999997</v>
      </c>
      <c r="O9" s="1" t="n">
        <v>0.0008935661659999999</v>
      </c>
      <c r="P9" s="1">
        <f>SUM(B9:O9)</f>
        <v/>
      </c>
    </row>
    <row r="10">
      <c r="A10" s="1" t="inlineStr">
        <is>
          <t>moment</t>
        </is>
      </c>
      <c r="B10" s="1" t="n">
        <v>11.8919292</v>
      </c>
      <c r="C10" s="1" t="n">
        <v>-6.763547519999999</v>
      </c>
      <c r="D10" s="1" t="n">
        <v>-7.543252600000001</v>
      </c>
      <c r="E10" s="1" t="n">
        <v>-0.05880279620000001</v>
      </c>
      <c r="F10" s="1" t="n">
        <v>-0.05685361659999999</v>
      </c>
      <c r="G10" s="1" t="n">
        <v>-0.02946630880000001</v>
      </c>
      <c r="H10" s="1" t="n">
        <v>-0.02929821560000001</v>
      </c>
      <c r="I10" s="1" t="n">
        <v>-0.05636740280000001</v>
      </c>
      <c r="J10" s="1" t="n">
        <v>0.08951441819999996</v>
      </c>
      <c r="K10" s="1" t="n">
        <v>0.09581916419999999</v>
      </c>
      <c r="L10" s="1" t="n">
        <v>6.904387522e-07</v>
      </c>
      <c r="M10" s="1" t="n">
        <v>-0.039353516</v>
      </c>
      <c r="N10" s="1" t="n">
        <v>-0.000162132334</v>
      </c>
      <c r="O10" s="1" t="n">
        <v>-0.00016057264</v>
      </c>
      <c r="P10" s="1">
        <f>SUM(B10:O10)</f>
        <v/>
      </c>
    </row>
    <row r="11">
      <c r="A11" s="1" t="inlineStr">
        <is>
          <t>メッシュ数</t>
        </is>
      </c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>
        <v>18917500</v>
      </c>
    </row>
    <row r="13">
      <c r="A13" s="16" t="inlineStr">
        <is>
          <t>翼1.5hole_original</t>
        </is>
      </c>
      <c r="B13" s="16" t="inlineStr">
        <is>
          <t>機首</t>
        </is>
      </c>
      <c r="C13" s="16" t="inlineStr">
        <is>
          <t>左翼</t>
        </is>
      </c>
      <c r="D13" s="16" t="inlineStr">
        <is>
          <t>右翼</t>
        </is>
      </c>
      <c r="E13" s="16" t="inlineStr">
        <is>
          <t>左タンク</t>
        </is>
      </c>
      <c r="F13" s="16" t="inlineStr">
        <is>
          <t>右タンク</t>
        </is>
      </c>
      <c r="G13" s="16" t="inlineStr">
        <is>
          <t>左足</t>
        </is>
      </c>
      <c r="H13" s="16" t="inlineStr">
        <is>
          <t>右足</t>
        </is>
      </c>
      <c r="I13" s="16" t="inlineStr">
        <is>
          <t>前足</t>
        </is>
      </c>
      <c r="J13" s="16" t="inlineStr">
        <is>
          <t>左垂直尾翼</t>
        </is>
      </c>
      <c r="K13" s="16" t="inlineStr">
        <is>
          <t>右垂直尾翼</t>
        </is>
      </c>
      <c r="L13" s="16" t="inlineStr">
        <is>
          <t>前フレーム</t>
        </is>
      </c>
      <c r="M13" s="16" t="inlineStr">
        <is>
          <t>後フレーム</t>
        </is>
      </c>
      <c r="N13" s="16" t="inlineStr">
        <is>
          <t>左翼タンク接続</t>
        </is>
      </c>
      <c r="O13" s="16" t="inlineStr">
        <is>
          <t>右翼タンク接続</t>
        </is>
      </c>
      <c r="P13" s="16" t="inlineStr">
        <is>
          <t>合計</t>
        </is>
      </c>
    </row>
    <row r="14">
      <c r="A14" s="16" t="inlineStr">
        <is>
          <t>drag</t>
        </is>
      </c>
      <c r="P14" s="16">
        <f>SUM(B14:O14)</f>
        <v/>
      </c>
    </row>
    <row r="15">
      <c r="A15" s="16" t="inlineStr">
        <is>
          <t>lift</t>
        </is>
      </c>
      <c r="P15" s="16">
        <f>SUM(B15:O15)</f>
        <v/>
      </c>
    </row>
    <row r="16">
      <c r="A16" s="16" t="inlineStr">
        <is>
          <t>moment</t>
        </is>
      </c>
      <c r="P16" s="16">
        <f>SUM(B16:O16)</f>
        <v/>
      </c>
    </row>
    <row r="17">
      <c r="A17" s="16" t="inlineStr">
        <is>
          <t>メッシュ数</t>
        </is>
      </c>
    </row>
    <row r="19">
      <c r="C19" s="16" t="inlineStr">
        <is>
          <t>機首</t>
        </is>
      </c>
      <c r="D19" s="16" t="inlineStr">
        <is>
          <t>左翼</t>
        </is>
      </c>
      <c r="E19" s="16" t="inlineStr">
        <is>
          <t>右翼</t>
        </is>
      </c>
      <c r="F19" s="16" t="inlineStr">
        <is>
          <t>左右バッテリーカバー</t>
        </is>
      </c>
      <c r="G19" s="16" t="inlineStr">
        <is>
          <t>脚3本</t>
        </is>
      </c>
      <c r="H19" s="16" t="inlineStr">
        <is>
          <t>左右垂直尾翼</t>
        </is>
      </c>
      <c r="I19" s="16" t="inlineStr">
        <is>
          <t>フレーム</t>
        </is>
      </c>
      <c r="J19" s="16" t="inlineStr">
        <is>
          <t>合計</t>
        </is>
      </c>
    </row>
    <row r="20">
      <c r="A20" s="16" t="inlineStr">
        <is>
          <t>drag</t>
        </is>
      </c>
      <c r="B20" s="16" t="inlineStr">
        <is>
          <t>翼1.0</t>
        </is>
      </c>
      <c r="C20" s="16">
        <f>COS(RADIANS($R$1))*(B2)+SIN(RADIANS($R$1))*(B3)</f>
        <v/>
      </c>
      <c r="D20" s="16">
        <f>COS(RADIANS($R$1))*(C2)+SIN(RADIANS($R$1))*(C3)</f>
        <v/>
      </c>
      <c r="E20" s="16">
        <f>COS(RADIANS($R$1))*(D2)+SIN(RADIANS($R$1))*(D3)</f>
        <v/>
      </c>
      <c r="F20" s="16">
        <f>COS(RADIANS($R$1))*(E2+F2+N2+O2)+SIN(RADIANS($R$1))*(E3+F3+N3+O3)</f>
        <v/>
      </c>
      <c r="G20" s="16">
        <f>COS(RADIANS($R$1))*(I2+G2+H2)+SIN(RADIANS($R$1))*(I3+G3+H3)</f>
        <v/>
      </c>
      <c r="H20" s="16">
        <f>COS(RADIANS($R$1))*(J2+K2)+SIN(RADIANS($R$1))*(J3+K3)</f>
        <v/>
      </c>
      <c r="I20" s="16">
        <f>COS(RADIANS($R$1))*(L2+M2)+SIN(RADIANS($R$1))*(L3+M3)</f>
        <v/>
      </c>
      <c r="J20" s="16">
        <f>+SUM(C20:I20)</f>
        <v/>
      </c>
    </row>
    <row r="21">
      <c r="B21" s="16" t="inlineStr">
        <is>
          <t>翼1.5</t>
        </is>
      </c>
      <c r="C21" s="16">
        <f>COS(RADIANS($R$1))*(B8)+SIN(RADIANS($R$1))*(B9)</f>
        <v/>
      </c>
      <c r="D21" s="16">
        <f>COS(RADIANS($R$1))*(C8)+SIN(RADIANS($R$1))*(C9)</f>
        <v/>
      </c>
      <c r="E21" s="16">
        <f>COS(RADIANS($R$1))*(D8)+SIN(RADIANS($R$1))*(D9)</f>
        <v/>
      </c>
      <c r="F21" s="16">
        <f>COS(RADIANS($R$1))*(E8+F8+N8+O8)+SIN(RADIANS($R$1))*(E9+F9+N9+O9)</f>
        <v/>
      </c>
      <c r="G21" s="16">
        <f>COS(RADIANS($R$1))*(I8+G8+H8)+SIN(RADIANS($R$1))*(I9+G9+H9)</f>
        <v/>
      </c>
      <c r="H21" s="16">
        <f>COS(RADIANS($R$1))*(J8+K8)+SIN(RADIANS($R$1))*(J9+K9)</f>
        <v/>
      </c>
      <c r="I21" s="16">
        <f>COS(RADIANS($R$1))*(L8+M8)+SIN(RADIANS($R$1))*(L9+M9)</f>
        <v/>
      </c>
      <c r="J21" s="16">
        <f>+SUM(C21:I21)</f>
        <v/>
      </c>
    </row>
    <row r="22">
      <c r="B22" s="16" t="inlineStr">
        <is>
          <t>翼1.5hole_original</t>
        </is>
      </c>
      <c r="C22" s="16">
        <f>COS(RADIANS($R$1))*(B14)+SIN(RADIANS($R$1))*(B15)</f>
        <v/>
      </c>
      <c r="D22" s="16">
        <f>COS(RADIANS($R$1))*(C14)+SIN(RADIANS($R$1))*(C15)</f>
        <v/>
      </c>
      <c r="E22" s="16">
        <f>COS(RADIANS($R$1))*(D14)+SIN(RADIANS($R$1))*(D15)</f>
        <v/>
      </c>
      <c r="F22" s="16">
        <f>COS(RADIANS($R$1))*(E14+F14+N14+O14)+SIN(RADIANS($R$1))*(E15+F15+N15+O15)</f>
        <v/>
      </c>
      <c r="G22" s="16">
        <f>COS(RADIANS($R$1))*(I14+G14+H14)+SIN(RADIANS($R$1))*(I15+G15+H15)</f>
        <v/>
      </c>
      <c r="H22" s="16">
        <f>COS(RADIANS($R$1))*(J14+K14)+SIN(RADIANS($R$1))*(J15+K15)</f>
        <v/>
      </c>
      <c r="I22" s="16">
        <f>COS(RADIANS($R$1))*(L14+M14)+SIN(RADIANS($R$1))*(L15+M15)</f>
        <v/>
      </c>
      <c r="J22" s="16">
        <f>+SUM(C22:I22)</f>
        <v/>
      </c>
    </row>
    <row r="23">
      <c r="A23" s="16" t="inlineStr">
        <is>
          <t>lift</t>
        </is>
      </c>
      <c r="B23" s="16" t="inlineStr">
        <is>
          <t>翼1.0</t>
        </is>
      </c>
      <c r="C23" s="16">
        <f>-SIN(RADIANS($R$1))*(B2)+COS(RADIANS($R$1))*(B3)</f>
        <v/>
      </c>
      <c r="D23" s="16">
        <f>-SIN(RADIANS($R$1))*(C2)+COS(RADIANS($R$1))*(C3)</f>
        <v/>
      </c>
      <c r="E23" s="16">
        <f>-SIN(RADIANS($R$1))*(D2)+COS(RADIANS($R$1))*(D3)</f>
        <v/>
      </c>
      <c r="F23" s="16">
        <f>-SIN(RADIANS($R$1))*(E2+F2+N2+O2)+COS(RADIANS($R$1))*(E3+F3+N3+O3)</f>
        <v/>
      </c>
      <c r="G23" s="16">
        <f>-SIN(RADIANS($R$1))*(I2+G2+H2)+COS(RADIANS($R$1))*(I3+G3+H3)</f>
        <v/>
      </c>
      <c r="H23" s="16">
        <f>-SIN(RADIANS($R$1))*(J2+K2)+COS(RADIANS($R$1))*(J3+K3)</f>
        <v/>
      </c>
      <c r="I23" s="16">
        <f>-SIN(RADIANS($R$1))*(L2+M2)+COS(RADIANS($R$1))*(L3+M3)</f>
        <v/>
      </c>
      <c r="J23" s="16">
        <f>+SUM(C23:I23)</f>
        <v/>
      </c>
    </row>
    <row r="24">
      <c r="B24" s="16" t="inlineStr">
        <is>
          <t>翼1.5</t>
        </is>
      </c>
      <c r="C24" s="16">
        <f>-SIN(RADIANS($R$1))*(B8)+COS(RADIANS($R$1))*(B9)</f>
        <v/>
      </c>
      <c r="D24" s="16">
        <f>-SIN(RADIANS($R$1))*(C8)+COS(RADIANS($R$1))*(C9)</f>
        <v/>
      </c>
      <c r="E24" s="16">
        <f>-SIN(RADIANS($R$1))*(D8)+COS(RADIANS($R$1))*(D9)</f>
        <v/>
      </c>
      <c r="F24" s="16">
        <f>-SIN(RADIANS($R$1))*(E8+F8+N8+O8)+COS(RADIANS($R$1))*(E9+F9+N9+O9)</f>
        <v/>
      </c>
      <c r="G24" s="16">
        <f>-SIN(RADIANS($R$1))*(I8+G8+H8)+COS(RADIANS($R$1))*(I9+G9+H9)</f>
        <v/>
      </c>
      <c r="H24" s="16">
        <f>-SIN(RADIANS($R$1))*(J8+K8)+COS(RADIANS($R$1))*(J9+K9)</f>
        <v/>
      </c>
      <c r="I24" s="16">
        <f>-SIN(RADIANS($R$1))*(L8+M8)+COS(RADIANS($R$1))*(L9+M9)</f>
        <v/>
      </c>
      <c r="J24" s="16">
        <f>+SUM(C24:I24)</f>
        <v/>
      </c>
    </row>
    <row r="25">
      <c r="B25" s="16" t="inlineStr">
        <is>
          <t>翼1.5hole_original</t>
        </is>
      </c>
      <c r="C25" s="16">
        <f>-SIN(RADIANS($R$1))*(B14)+COS(RADIANS($R$1))*(B15)</f>
        <v/>
      </c>
      <c r="D25" s="16">
        <f>-SIN(RADIANS($R$1))*(C14)+COS(RADIANS($R$1))*(C15)</f>
        <v/>
      </c>
      <c r="E25" s="16">
        <f>-SIN(RADIANS($R$1))*(D14)+COS(RADIANS($R$1))*(D15)</f>
        <v/>
      </c>
      <c r="F25" s="16">
        <f>-SIN(RADIANS($R$1))*(E14+F14+N14+O14)+COS(RADIANS($R$1))*(E15+F15+N15+O15)</f>
        <v/>
      </c>
      <c r="G25" s="16">
        <f>-SIN(RADIANS($R$1))*(I14+G14+H14)+COS(RADIANS($R$1))*(I15+G15+H15)</f>
        <v/>
      </c>
      <c r="H25" s="16">
        <f>-SIN(RADIANS($R$1))*(J14+K14)+COS(RADIANS($R$1))*(J15+K15)</f>
        <v/>
      </c>
      <c r="I25" s="16">
        <f>-SIN(RADIANS($R$1))*(L14+M14)+COS(RADIANS($R$1))*(L15+M15)</f>
        <v/>
      </c>
      <c r="J25" s="16">
        <f>+SUM(C25:I25)</f>
        <v/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M32"/>
  <sheetViews>
    <sheetView workbookViewId="0" zoomScaleNormal="100">
      <selection activeCell="E21" sqref="E21"/>
    </sheetView>
  </sheetViews>
  <sheetFormatPr baseColWidth="10" defaultRowHeight="20"/>
  <cols>
    <col customWidth="1" max="11" min="8" style="16" width="10.7109375"/>
    <col customWidth="1" max="13" min="13" style="16" width="10.7109375"/>
  </cols>
  <sheetData>
    <row r="1">
      <c r="B1" s="15" t="n">
        <v>1</v>
      </c>
      <c r="D1" s="15" t="n">
        <v>1.5</v>
      </c>
      <c r="F1" s="16" t="n">
        <v>1</v>
      </c>
      <c r="G1" s="16" t="n">
        <v>1.5</v>
      </c>
      <c r="H1" s="15" t="n">
        <v>1</v>
      </c>
      <c r="J1" s="15" t="n"/>
      <c r="K1" s="15" t="n">
        <v>1.5</v>
      </c>
      <c r="M1" s="15" t="n"/>
    </row>
    <row r="2">
      <c r="B2" s="16" t="inlineStr">
        <is>
          <t>X</t>
        </is>
      </c>
      <c r="C2" s="16" t="inlineStr">
        <is>
          <t>Y</t>
        </is>
      </c>
      <c r="D2" s="16" t="inlineStr">
        <is>
          <t>X</t>
        </is>
      </c>
      <c r="E2" s="16" t="inlineStr">
        <is>
          <t>Y</t>
        </is>
      </c>
      <c r="F2" s="16" t="n"/>
      <c r="G2" s="16" t="n"/>
    </row>
    <row r="3">
      <c r="A3" s="16" t="inlineStr">
        <is>
          <t>alpha</t>
        </is>
      </c>
      <c r="B3" s="16" t="inlineStr">
        <is>
          <t>Drag</t>
        </is>
      </c>
      <c r="C3" s="16" t="inlineStr">
        <is>
          <t>Lift</t>
        </is>
      </c>
      <c r="D3" s="16" t="inlineStr">
        <is>
          <t>Drag</t>
        </is>
      </c>
      <c r="E3" s="16" t="inlineStr">
        <is>
          <t>Lift</t>
        </is>
      </c>
      <c r="F3" s="16" t="inlineStr">
        <is>
          <t>L/D=CL/CD</t>
        </is>
      </c>
      <c r="G3" s="16" t="inlineStr">
        <is>
          <t>L/D=CL/CD</t>
        </is>
      </c>
      <c r="H3" s="16" t="inlineStr">
        <is>
          <t>CD</t>
        </is>
      </c>
      <c r="I3" s="16" t="inlineStr">
        <is>
          <t>CL</t>
        </is>
      </c>
      <c r="J3" s="16" t="inlineStr">
        <is>
          <t>S</t>
        </is>
      </c>
      <c r="K3" s="16" t="inlineStr">
        <is>
          <t>CD</t>
        </is>
      </c>
      <c r="L3" s="16" t="inlineStr">
        <is>
          <t>CL</t>
        </is>
      </c>
      <c r="M3" s="16" t="inlineStr">
        <is>
          <t>S</t>
        </is>
      </c>
    </row>
    <row r="4">
      <c r="A4" s="16" t="n">
        <v>0</v>
      </c>
      <c r="B4" s="16">
        <f>'alpha=0'!$J$20</f>
        <v/>
      </c>
      <c r="C4" s="16">
        <f>'alpha=0'!$J$23</f>
        <v/>
      </c>
      <c r="D4" s="16">
        <f>'alpha=0'!$J$21</f>
        <v/>
      </c>
      <c r="E4" s="16">
        <f>'alpha=0'!$J$24</f>
        <v/>
      </c>
      <c r="F4" s="16">
        <f>C4/B4</f>
        <v/>
      </c>
      <c r="G4" s="16">
        <f>E4/D4</f>
        <v/>
      </c>
      <c r="H4" s="16">
        <f>2*B4/(1.225*28*28*J4)</f>
        <v/>
      </c>
      <c r="I4" s="16">
        <f>2*C4/(1.225*28*28*J4)</f>
        <v/>
      </c>
      <c r="J4" s="16">
        <f>0.5376</f>
        <v/>
      </c>
      <c r="K4" s="16">
        <f>2*D4/(1.225*28*28*M4)</f>
        <v/>
      </c>
      <c r="L4" s="16">
        <f>2*E4/(1.225*28*28*M4)</f>
        <v/>
      </c>
      <c r="M4" s="16">
        <f>0.7463</f>
        <v/>
      </c>
    </row>
    <row r="5">
      <c r="A5" s="16" t="n">
        <v>2</v>
      </c>
      <c r="B5" s="16">
        <f>'alpha=2'!$J$20</f>
        <v/>
      </c>
      <c r="C5" s="16">
        <f>'alpha=2'!$J$23</f>
        <v/>
      </c>
      <c r="D5" s="16">
        <f>'alpha=2'!$J$21</f>
        <v/>
      </c>
      <c r="E5" s="16">
        <f>'alpha=2'!$J$24</f>
        <v/>
      </c>
      <c r="F5" s="16">
        <f>C5/B5</f>
        <v/>
      </c>
      <c r="G5" s="16">
        <f>E5/D5</f>
        <v/>
      </c>
      <c r="H5" s="16">
        <f>2*B5/(1.225*28*28*J5)</f>
        <v/>
      </c>
      <c r="I5" s="16">
        <f>2*C5/(1.225*28*28*J5)</f>
        <v/>
      </c>
      <c r="J5" s="16">
        <f>0.5376</f>
        <v/>
      </c>
      <c r="K5" s="16">
        <f>2*D5/(1.225*28*28*M5)</f>
        <v/>
      </c>
      <c r="L5" s="16">
        <f>2*E5/(1.225*28*28*M5)</f>
        <v/>
      </c>
      <c r="M5" s="16">
        <f>0.7463</f>
        <v/>
      </c>
    </row>
    <row r="6">
      <c r="A6" s="16" t="n">
        <v>4</v>
      </c>
      <c r="B6" s="16">
        <f>'alpha=4'!$J$20</f>
        <v/>
      </c>
      <c r="C6" s="16">
        <f>'alpha=4'!$J$23</f>
        <v/>
      </c>
      <c r="D6" s="16">
        <f>'alpha=4'!$J$21</f>
        <v/>
      </c>
      <c r="E6" s="16">
        <f>'alpha=4'!$J$24</f>
        <v/>
      </c>
      <c r="F6" s="16">
        <f>C6/B6</f>
        <v/>
      </c>
      <c r="G6" s="16">
        <f>E6/D6</f>
        <v/>
      </c>
      <c r="H6" s="16">
        <f>2*B6/(1.225*28*28*J6)</f>
        <v/>
      </c>
      <c r="I6" s="16">
        <f>2*C6/(1.225*28*28*J6)</f>
        <v/>
      </c>
      <c r="J6" s="16">
        <f>0.5376</f>
        <v/>
      </c>
      <c r="K6" s="16">
        <f>2*D6/(1.225*28*28*M6)</f>
        <v/>
      </c>
      <c r="L6" s="16">
        <f>2*E6/(1.225*28*28*M6)</f>
        <v/>
      </c>
      <c r="M6" s="16">
        <f>0.7463</f>
        <v/>
      </c>
    </row>
    <row r="7">
      <c r="A7" s="16" t="n">
        <v>6</v>
      </c>
      <c r="B7" s="16">
        <f>'alpha=6'!$J$20</f>
        <v/>
      </c>
      <c r="C7" s="16">
        <f>'alpha=6'!$J$23</f>
        <v/>
      </c>
      <c r="D7" s="16">
        <f>'alpha=6'!$J$21</f>
        <v/>
      </c>
      <c r="E7" s="16">
        <f>'alpha=6'!$J$24</f>
        <v/>
      </c>
      <c r="F7" s="16">
        <f>C7/B7</f>
        <v/>
      </c>
      <c r="G7" s="16">
        <f>E7/D7</f>
        <v/>
      </c>
      <c r="H7" s="16">
        <f>2*B7/(1.225*28*28*J7)</f>
        <v/>
      </c>
      <c r="I7" s="16">
        <f>2*C7/(1.225*28*28*J7)</f>
        <v/>
      </c>
      <c r="J7" s="16">
        <f>0.5376</f>
        <v/>
      </c>
      <c r="K7" s="16">
        <f>2*D7/(1.225*28*28*M7)</f>
        <v/>
      </c>
      <c r="L7" s="16">
        <f>2*E7/(1.225*28*28*M7)</f>
        <v/>
      </c>
      <c r="M7" s="16">
        <f>0.7463</f>
        <v/>
      </c>
    </row>
    <row r="8">
      <c r="A8" s="16" t="n">
        <v>8</v>
      </c>
      <c r="B8" s="16">
        <f>'alpha=8'!$J$20</f>
        <v/>
      </c>
      <c r="C8" s="16">
        <f>'alpha=8'!$J$23</f>
        <v/>
      </c>
      <c r="D8" s="16">
        <f>'alpha=8'!$J$21</f>
        <v/>
      </c>
      <c r="E8" s="16">
        <f>'alpha=8'!$J$24</f>
        <v/>
      </c>
      <c r="F8" s="16">
        <f>C8/B8</f>
        <v/>
      </c>
      <c r="G8" s="16">
        <f>E8/D8</f>
        <v/>
      </c>
      <c r="H8" s="16">
        <f>2*B8/(1.225*28*28*J8)</f>
        <v/>
      </c>
      <c r="I8" s="16">
        <f>2*C8/(1.225*28*28*J8)</f>
        <v/>
      </c>
      <c r="J8" s="16">
        <f>0.5376</f>
        <v/>
      </c>
      <c r="K8" s="16">
        <f>2*D8/(1.225*28*28*M8)</f>
        <v/>
      </c>
      <c r="L8" s="16">
        <f>2*E8/(1.225*28*28*M8)</f>
        <v/>
      </c>
      <c r="M8" s="16">
        <f>0.7463</f>
        <v/>
      </c>
    </row>
    <row r="9">
      <c r="A9" s="16" t="n">
        <v>10</v>
      </c>
      <c r="B9" s="16">
        <f>'alpha=10'!$J$20</f>
        <v/>
      </c>
      <c r="C9" s="16">
        <f>'alpha=10'!$J$23</f>
        <v/>
      </c>
      <c r="D9" s="16">
        <f>'alpha=10'!$J$21</f>
        <v/>
      </c>
      <c r="E9" s="16">
        <f>'alpha=10'!$J$24</f>
        <v/>
      </c>
      <c r="F9" s="16">
        <f>C9/B9</f>
        <v/>
      </c>
      <c r="G9" s="16">
        <f>E9/D9</f>
        <v/>
      </c>
      <c r="H9" s="16">
        <f>2*B9/(1.225*28*28*J9)</f>
        <v/>
      </c>
      <c r="I9" s="16">
        <f>2*C9/(1.225*28*28*J9)</f>
        <v/>
      </c>
      <c r="J9" s="16">
        <f>0.5376</f>
        <v/>
      </c>
      <c r="K9" s="16">
        <f>2*D9/(1.225*28*28*M9)</f>
        <v/>
      </c>
      <c r="L9" s="16">
        <f>2*E9/(1.225*28*28*M9)</f>
        <v/>
      </c>
      <c r="M9" s="16">
        <f>0.7463</f>
        <v/>
      </c>
    </row>
    <row r="10">
      <c r="A10" s="16" t="n">
        <v>12</v>
      </c>
      <c r="B10" s="16">
        <f>'alpha=12'!$J$20</f>
        <v/>
      </c>
      <c r="C10" s="16">
        <f>'alpha=12'!$J$23</f>
        <v/>
      </c>
      <c r="D10" s="16">
        <f>'alpha=12'!$J$21</f>
        <v/>
      </c>
      <c r="E10" s="16">
        <f>'alpha=12'!$J$24</f>
        <v/>
      </c>
      <c r="F10" s="16">
        <f>C10/B10</f>
        <v/>
      </c>
      <c r="G10" s="16">
        <f>E10/D10</f>
        <v/>
      </c>
      <c r="H10" s="16">
        <f>2*B10/(1.225*28*28*J10)</f>
        <v/>
      </c>
      <c r="I10" s="16">
        <f>2*C10/(1.225*28*28*J10)</f>
        <v/>
      </c>
      <c r="J10" s="16">
        <f>0.5376</f>
        <v/>
      </c>
      <c r="K10" s="16">
        <f>2*D10/(1.225*28*28*M10)</f>
        <v/>
      </c>
      <c r="L10" s="16">
        <f>2*E10/(1.225*28*28*M10)</f>
        <v/>
      </c>
      <c r="M10" s="16">
        <f>0.7463</f>
        <v/>
      </c>
    </row>
    <row r="11">
      <c r="A11" s="16" t="n">
        <v>14</v>
      </c>
      <c r="B11" s="16">
        <f>'alpha=14'!$J$20</f>
        <v/>
      </c>
      <c r="C11" s="16">
        <f>'alpha=14'!$J$23</f>
        <v/>
      </c>
      <c r="D11" s="16">
        <f>'alpha=14'!$J$21</f>
        <v/>
      </c>
      <c r="E11" s="16">
        <f>'alpha=14'!$J$24</f>
        <v/>
      </c>
      <c r="F11" s="16">
        <f>C11/B11</f>
        <v/>
      </c>
      <c r="G11" s="16">
        <f>E11/D11</f>
        <v/>
      </c>
      <c r="H11" s="16">
        <f>2*B11/(1.225*28*28*J11)</f>
        <v/>
      </c>
      <c r="I11" s="16">
        <f>2*C11/(1.225*28*28*J11)</f>
        <v/>
      </c>
      <c r="J11" s="16">
        <f>0.5376</f>
        <v/>
      </c>
      <c r="K11" s="16">
        <f>2*D11/(1.225*28*28*M11)</f>
        <v/>
      </c>
      <c r="L11" s="16">
        <f>2*E11/(1.225*28*28*M11)</f>
        <v/>
      </c>
      <c r="M11" s="16">
        <f>0.7463</f>
        <v/>
      </c>
    </row>
    <row customFormat="1" r="12" s="16"/>
    <row r="13">
      <c r="B13" s="2" t="inlineStr">
        <is>
          <t>alpha4</t>
        </is>
      </c>
      <c r="C13" s="5" t="inlineStr">
        <is>
          <t>穴有り</t>
        </is>
      </c>
      <c r="D13" s="6" t="inlineStr">
        <is>
          <t>穴無し</t>
        </is>
      </c>
      <c r="E13" s="2" t="inlineStr">
        <is>
          <t>穴有り1.5</t>
        </is>
      </c>
      <c r="G13" s="16" t="n"/>
      <c r="L13" s="16" t="n"/>
    </row>
    <row r="14">
      <c r="B14" s="4" t="inlineStr">
        <is>
          <t>抗力[N]</t>
        </is>
      </c>
      <c r="C14" s="7" t="n">
        <v>2.752401375293668</v>
      </c>
      <c r="D14" s="8" t="n">
        <v>2.044113145645967</v>
      </c>
      <c r="E14" s="9" t="n">
        <v>4.092166939887588</v>
      </c>
      <c r="G14" s="16" t="n"/>
      <c r="L14" s="16" t="n"/>
    </row>
    <row r="15">
      <c r="B15" s="3" t="inlineStr">
        <is>
          <t>揚力[N]</t>
        </is>
      </c>
      <c r="C15" s="18" t="n">
        <v>24.81063865451509</v>
      </c>
      <c r="D15" s="19" t="n">
        <v>26.60304756182183</v>
      </c>
      <c r="E15" s="20" t="n">
        <v>45.18057547539142</v>
      </c>
      <c r="G15" s="16" t="n"/>
      <c r="L15" s="16" t="n"/>
    </row>
    <row r="16">
      <c r="G16" s="16" t="n"/>
      <c r="L16" s="16" t="n"/>
    </row>
    <row r="17">
      <c r="G17" s="16" t="n"/>
      <c r="L17" s="16" t="n"/>
    </row>
    <row r="18">
      <c r="G18" s="16" t="n"/>
      <c r="L18" s="16" t="n"/>
    </row>
    <row r="19">
      <c r="G19" s="16" t="n"/>
      <c r="L19" s="16" t="n"/>
    </row>
    <row customHeight="1" ht="21" r="20" s="21">
      <c r="G20" s="16" t="n"/>
      <c r="L20" s="16" t="n"/>
    </row>
    <row customHeight="1" ht="21" r="21" s="21">
      <c r="G21" s="16" t="n"/>
      <c r="L21" s="16" t="n"/>
    </row>
    <row customHeight="1" ht="21" r="22" s="21">
      <c r="G22" s="16" t="n"/>
      <c r="L22" s="16" t="n"/>
    </row>
    <row customHeight="1" ht="30" r="23" s="21">
      <c r="G23" s="16" t="n"/>
      <c r="L23" s="16" t="n"/>
    </row>
    <row customHeight="1" ht="21" r="24" s="21">
      <c r="G24" s="16" t="n"/>
      <c r="L24" s="16" t="n"/>
    </row>
    <row customHeight="1" ht="21" r="25" s="21">
      <c r="G25" s="16" t="n"/>
      <c r="L25" s="16" t="n"/>
    </row>
    <row customHeight="1" ht="21" r="26" s="21">
      <c r="G26" s="16" t="n"/>
      <c r="L26" s="16" t="n"/>
    </row>
    <row customHeight="1" ht="21" r="27" s="21">
      <c r="G27" s="16" t="n"/>
      <c r="L27" s="16" t="n"/>
    </row>
    <row r="28">
      <c r="G28" s="16" t="n"/>
      <c r="L28" s="16" t="n"/>
    </row>
    <row r="29">
      <c r="G29" s="16" t="n"/>
      <c r="L29" s="16" t="n"/>
    </row>
    <row r="30">
      <c r="G30" s="16" t="n"/>
      <c r="L30" s="16" t="n"/>
    </row>
    <row r="31">
      <c r="G31" s="16" t="n"/>
      <c r="L31" s="16" t="n"/>
    </row>
    <row r="32">
      <c r="G32" s="16" t="n"/>
      <c r="L32" s="16" t="n"/>
    </row>
  </sheetData>
  <mergeCells count="4">
    <mergeCell ref="H1:I1"/>
    <mergeCell ref="K1:L1"/>
    <mergeCell ref="B1:C1"/>
    <mergeCell ref="D1:E1"/>
  </mergeCells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2019-10-21T04:59:10Z</dcterms:created>
  <dcterms:modified xmlns:dcterms="http://purl.org/dc/terms/" xmlns:xsi="http://www.w3.org/2001/XMLSchema-instance" xsi:type="dcterms:W3CDTF">2019-11-14T05:55:22Z</dcterms:modified>
  <cp:lastModifiedBy>Microsoft Office User</cp:lastModifiedBy>
</cp:coreProperties>
</file>