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dakoki/Downloads/"/>
    </mc:Choice>
  </mc:AlternateContent>
  <xr:revisionPtr revIDLastSave="0" documentId="13_ncr:1_{8DAFBB89-B1A1-F64E-99D1-F9B47273370D}" xr6:coauthVersionLast="36" xr6:coauthVersionMax="36" xr10:uidLastSave="{00000000-0000-0000-0000-000000000000}"/>
  <bookViews>
    <workbookView xWindow="300" yWindow="460" windowWidth="25000" windowHeight="15000" activeTab="6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プロット" sheetId="7" r:id="rId7"/>
  </sheets>
  <calcPr calcId="181029"/>
</workbook>
</file>

<file path=xl/calcChain.xml><?xml version="1.0" encoding="utf-8"?>
<calcChain xmlns="http://schemas.openxmlformats.org/spreadsheetml/2006/main">
  <c r="G14" i="3" l="1"/>
  <c r="B5" i="7" l="1"/>
  <c r="P10" i="6"/>
  <c r="P9" i="6"/>
  <c r="E9" i="7" s="1"/>
  <c r="P8" i="6"/>
  <c r="D9" i="7" s="1"/>
  <c r="P4" i="6"/>
  <c r="P3" i="6"/>
  <c r="C9" i="7" s="1"/>
  <c r="P2" i="6"/>
  <c r="B9" i="7" s="1"/>
  <c r="P10" i="5"/>
  <c r="P9" i="5"/>
  <c r="E8" i="7" s="1"/>
  <c r="P8" i="5"/>
  <c r="D8" i="7" s="1"/>
  <c r="P4" i="5"/>
  <c r="P3" i="5"/>
  <c r="C8" i="7" s="1"/>
  <c r="P2" i="5"/>
  <c r="B8" i="7" s="1"/>
  <c r="P10" i="4"/>
  <c r="P9" i="4"/>
  <c r="E7" i="7" s="1"/>
  <c r="P8" i="4"/>
  <c r="D7" i="7" s="1"/>
  <c r="P4" i="4"/>
  <c r="P3" i="4"/>
  <c r="C7" i="7" s="1"/>
  <c r="P2" i="4"/>
  <c r="B7" i="7" s="1"/>
  <c r="K24" i="3"/>
  <c r="K23" i="3"/>
  <c r="K22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J15" i="3"/>
  <c r="I15" i="3"/>
  <c r="H15" i="3"/>
  <c r="G15" i="3"/>
  <c r="F15" i="3"/>
  <c r="E15" i="3"/>
  <c r="D15" i="3"/>
  <c r="C15" i="3"/>
  <c r="J14" i="3"/>
  <c r="I14" i="3"/>
  <c r="H14" i="3"/>
  <c r="F14" i="3"/>
  <c r="E14" i="3"/>
  <c r="D14" i="3"/>
  <c r="C14" i="3"/>
  <c r="P10" i="3"/>
  <c r="P9" i="3"/>
  <c r="E6" i="7" s="1"/>
  <c r="P8" i="3"/>
  <c r="D6" i="7" s="1"/>
  <c r="P4" i="3"/>
  <c r="P3" i="3"/>
  <c r="C6" i="7" s="1"/>
  <c r="P2" i="3"/>
  <c r="B6" i="7" s="1"/>
  <c r="P10" i="2"/>
  <c r="P9" i="2"/>
  <c r="E5" i="7" s="1"/>
  <c r="P8" i="2"/>
  <c r="D5" i="7" s="1"/>
  <c r="P4" i="2"/>
  <c r="P3" i="2"/>
  <c r="C5" i="7" s="1"/>
  <c r="P2" i="2"/>
  <c r="P10" i="1"/>
  <c r="P9" i="1"/>
  <c r="E4" i="7" s="1"/>
  <c r="P8" i="1"/>
  <c r="D4" i="7" s="1"/>
  <c r="P4" i="1"/>
  <c r="P3" i="1"/>
  <c r="C4" i="7" s="1"/>
  <c r="P2" i="1"/>
  <c r="B4" i="7" s="1"/>
  <c r="K14" i="3" l="1"/>
  <c r="K15" i="3"/>
  <c r="K16" i="3"/>
  <c r="K17" i="3"/>
</calcChain>
</file>

<file path=xl/sharedStrings.xml><?xml version="1.0" encoding="utf-8"?>
<sst xmlns="http://schemas.openxmlformats.org/spreadsheetml/2006/main" count="294" uniqueCount="44">
  <si>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</si>
  <si>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</si>
  <si>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</si>
  <si>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</si>
  <si>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</si>
  <si>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</si>
  <si>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</si>
  <si>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</si>
  <si>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</si>
  <si>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</si>
  <si>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</si>
  <si>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</si>
  <si>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</si>
  <si>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</si>
  <si>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</si>
  <si>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</si>
  <si>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</si>
  <si>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</si>
  <si>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</si>
  <si>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</si>
  <si>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</si>
  <si>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</si>
  <si>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左右バッテリーカバー</t>
  </si>
  <si>
    <t>脚3本</t>
  </si>
  <si>
    <t>左右垂直尾翼</t>
  </si>
  <si>
    <t>フレーム</t>
  </si>
  <si>
    <t>その他</t>
  </si>
  <si>
    <t>翼のみ</t>
  </si>
  <si>
    <t>穴あり</t>
  </si>
  <si>
    <t>穴なし</t>
  </si>
  <si>
    <t>穴あり翼1.5</t>
  </si>
  <si>
    <t>X</t>
  </si>
  <si>
    <t>Y</t>
  </si>
  <si>
    <t>alpha</t>
  </si>
  <si>
    <t>Drag</t>
  </si>
  <si>
    <t>Lift</t>
  </si>
  <si>
    <t>従来機体</t>
    <phoneticPr fontId="1"/>
  </si>
  <si>
    <t>機首</t>
    <phoneticPr fontId="1"/>
  </si>
  <si>
    <t>翼1.5倍機</t>
    <rPh sb="0" eb="1">
      <t>ヨク</t>
    </rPh>
    <phoneticPr fontId="1"/>
  </si>
  <si>
    <t>脚(3本計)</t>
    <rPh sb="0" eb="1">
      <t>（）</t>
    </rPh>
    <phoneticPr fontId="1"/>
  </si>
  <si>
    <t>メインロータ　　　フレーム</t>
    <phoneticPr fontId="1"/>
  </si>
  <si>
    <t>左右バッテリー　　カバー</t>
    <phoneticPr fontId="1"/>
  </si>
  <si>
    <r>
      <t>抗力</t>
    </r>
    <r>
      <rPr>
        <sz val="12"/>
        <color theme="1"/>
        <rFont val="Times New Roman"/>
        <family val="1"/>
      </rPr>
      <t>[N]</t>
    </r>
    <rPh sb="0" eb="2">
      <t>コウリョク</t>
    </rPh>
    <phoneticPr fontId="1"/>
  </si>
  <si>
    <r>
      <t>揚力</t>
    </r>
    <r>
      <rPr>
        <sz val="12"/>
        <color theme="1"/>
        <rFont val="Times New Roman"/>
        <family val="1"/>
      </rPr>
      <t>[N]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</si>
</sst>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2"/>
      <color theme="1"/>
      <name val="Times New Roman"/>
      <family val="1"/>
    </font>
    <font>
      <sz val="10"/>
      <color theme="1"/>
      <name val="ＭＳ 明朝"/>
      <family val="1"/>
      <charset val="128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8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9" fontId="8" fillId="0" borderId="9" xfId="0" applyNumberFormat="1" applyFont="1" applyBorder="1" applyAlignment="1">
      <alignment vertical="center"/>
    </xf>
    <xf numFmtId="179" fontId="8" fillId="0" borderId="10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79" fontId="8" fillId="0" borderId="12" xfId="0" applyNumberFormat="1" applyFont="1" applyBorder="1" applyAlignment="1">
      <alignment vertical="center"/>
    </xf>
    <xf numFmtId="179" fontId="8" fillId="0" borderId="13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79" fontId="8" fillId="0" borderId="14" xfId="0" applyNumberFormat="1" applyFont="1" applyBorder="1" applyAlignment="1">
      <alignment vertical="center"/>
    </xf>
    <xf numFmtId="179" fontId="8" fillId="0" borderId="16" xfId="0" applyNumberFormat="1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9" fontId="8" fillId="0" borderId="19" xfId="0" applyNumberFormat="1" applyFont="1" applyBorder="1" applyAlignment="1">
      <alignment vertical="center"/>
    </xf>
    <xf numFmtId="179" fontId="8" fillId="0" borderId="20" xfId="0" applyNumberFormat="1" applyFont="1" applyBorder="1" applyAlignment="1">
      <alignment vertical="center"/>
    </xf>
    <xf numFmtId="179" fontId="8" fillId="0" borderId="21" xfId="0" applyNumberFormat="1" applyFont="1" applyBorder="1" applyAlignment="1">
      <alignment vertical="center"/>
    </xf>
    <xf numFmtId="179" fontId="8" fillId="0" borderId="22" xfId="0" applyNumberFormat="1" applyFont="1" applyBorder="1" applyAlignment="1">
      <alignment vertical="center"/>
    </xf>
    <xf numFmtId="179" fontId="8" fillId="0" borderId="23" xfId="0" applyNumberFormat="1" applyFont="1" applyBorder="1" applyAlignment="1">
      <alignment vertical="center"/>
    </xf>
    <xf numFmtId="179" fontId="8" fillId="0" borderId="24" xfId="0" applyNumberFormat="1" applyFont="1" applyBorder="1" applyAlignment="1">
      <alignment vertical="center"/>
    </xf>
    <xf numFmtId="179" fontId="8" fillId="0" borderId="17" xfId="0" applyNumberFormat="1" applyFont="1" applyBorder="1" applyAlignment="1">
      <alignment vertical="center"/>
    </xf>
    <xf numFmtId="179" fontId="8" fillId="0" borderId="18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プロット!$B$1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プロット!$B$4:$B$9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13.828098598449996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プロット!$C$4:$C$9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61.168589973672127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1-EC4E-B122-5729006257D4}"/>
            </c:ext>
          </c:extLst>
        </c:ser>
        <c:ser>
          <c:idx val="1"/>
          <c:order val="1"/>
          <c:tx>
            <c:strRef>
              <c:f>プロット!$D$1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プロット!$D$4:$D$9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13.836812018100005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プロット!$E$4:$E$9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81.25145358623503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31-EC4E-B122-57290062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39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44450</xdr:rowOff>
    </xdr:from>
    <xdr:to>
      <xdr:col>12</xdr:col>
      <xdr:colOff>355600</xdr:colOff>
      <xdr:row>19</xdr:row>
      <xdr:rowOff>247650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A17" zoomScale="87" workbookViewId="0">
      <selection activeCell="F27" sqref="F27:J36"/>
    </sheetView>
  </sheetViews>
  <sheetFormatPr baseColWidth="10" defaultRowHeight="2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21</v>
      </c>
    </row>
    <row r="2" spans="1:17">
      <c r="A2" t="s">
        <v>16</v>
      </c>
      <c r="B2">
        <v>6.6325418299999974</v>
      </c>
      <c r="C2">
        <v>0.49507658599999987</v>
      </c>
      <c r="D2">
        <v>0.50344709350000016</v>
      </c>
      <c r="E2">
        <v>0.83980546349999985</v>
      </c>
      <c r="F2">
        <v>0.83091441449999948</v>
      </c>
      <c r="G2">
        <v>0.30116446099999977</v>
      </c>
      <c r="H2">
        <v>0.30101020449999999</v>
      </c>
      <c r="I2">
        <v>0.5383981455000002</v>
      </c>
      <c r="J2">
        <v>0.25174183049999987</v>
      </c>
      <c r="K2">
        <v>0.25624105400000002</v>
      </c>
      <c r="L2">
        <v>1.3029251949999989</v>
      </c>
      <c r="M2">
        <v>1.4683619750000001</v>
      </c>
      <c r="N2">
        <v>5.3465040700000008E-2</v>
      </c>
      <c r="O2">
        <v>5.3005304749999968E-2</v>
      </c>
      <c r="P2">
        <f>SUM(B2:O2)</f>
        <v>13.828098598449996</v>
      </c>
      <c r="Q2" s="2">
        <v>13.757899999999999</v>
      </c>
    </row>
    <row r="3" spans="1:17">
      <c r="A3" t="s">
        <v>17</v>
      </c>
      <c r="B3">
        <v>14.80493155000002</v>
      </c>
      <c r="C3">
        <v>22.586198899999999</v>
      </c>
      <c r="D3">
        <v>22.513388400000011</v>
      </c>
      <c r="E3">
        <v>0.19675740100000011</v>
      </c>
      <c r="F3">
        <v>0.2281777839999998</v>
      </c>
      <c r="G3">
        <v>-8.4142373500000034E-2</v>
      </c>
      <c r="H3">
        <v>-8.382231314999998E-2</v>
      </c>
      <c r="I3">
        <v>-7.5578702499999956E-2</v>
      </c>
      <c r="J3">
        <v>0.27373268500000009</v>
      </c>
      <c r="K3">
        <v>0.26040847849999982</v>
      </c>
      <c r="L3">
        <v>0.44941866949999998</v>
      </c>
      <c r="M3">
        <v>9.9036149099999971E-2</v>
      </c>
      <c r="N3">
        <v>6.1310408750000001E-5</v>
      </c>
      <c r="O3">
        <v>2.203531335350001E-5</v>
      </c>
      <c r="P3">
        <f>SUM(B3:O3)</f>
        <v>61.168589973672127</v>
      </c>
      <c r="Q3" s="2">
        <v>60.685122</v>
      </c>
    </row>
    <row r="4" spans="1:17">
      <c r="A4" t="s">
        <v>18</v>
      </c>
      <c r="B4">
        <v>4.5613700150000023</v>
      </c>
      <c r="C4">
        <v>-1.3560268300000009</v>
      </c>
      <c r="D4">
        <v>-1.3548037249999989</v>
      </c>
      <c r="E4">
        <v>-7.035097685000001E-2</v>
      </c>
      <c r="F4">
        <v>-6.937019455E-2</v>
      </c>
      <c r="G4">
        <v>-2.897331680000001E-2</v>
      </c>
      <c r="H4">
        <v>-2.905786804999998E-2</v>
      </c>
      <c r="I4">
        <v>-7.6827490250000005E-2</v>
      </c>
      <c r="J4">
        <v>7.781018980000004E-2</v>
      </c>
      <c r="K4">
        <v>7.8172302800000038E-2</v>
      </c>
      <c r="L4">
        <v>1.068498077499999E-5</v>
      </c>
      <c r="M4">
        <v>1.8295077600000001E-2</v>
      </c>
      <c r="N4">
        <v>-1.8282380399999999E-4</v>
      </c>
      <c r="O4">
        <v>-1.8076742299999999E-4</v>
      </c>
      <c r="P4">
        <f>SUM(B4:O4)</f>
        <v>1.7498842774537775</v>
      </c>
      <c r="Q4" s="2">
        <v>1.4990460000000001</v>
      </c>
    </row>
    <row r="5" spans="1:17">
      <c r="A5" t="s">
        <v>19</v>
      </c>
      <c r="P5">
        <v>17117186</v>
      </c>
      <c r="Q5" s="2">
        <v>16496235</v>
      </c>
    </row>
    <row r="7" spans="1:17">
      <c r="A7" t="s">
        <v>20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7">
      <c r="A8" t="s">
        <v>16</v>
      </c>
      <c r="B8">
        <v>6.7535067000000044</v>
      </c>
      <c r="C8">
        <v>0.48859346733333342</v>
      </c>
      <c r="D8">
        <v>0.48601529633333329</v>
      </c>
      <c r="E8">
        <v>0.82942178599999938</v>
      </c>
      <c r="F8">
        <v>0.80693561866666619</v>
      </c>
      <c r="G8">
        <v>0.30435135766666649</v>
      </c>
      <c r="H8">
        <v>0.30608843033333349</v>
      </c>
      <c r="I8">
        <v>0.53472287333333379</v>
      </c>
      <c r="J8">
        <v>0.25356633466666662</v>
      </c>
      <c r="K8">
        <v>0.25292560400000003</v>
      </c>
      <c r="L8">
        <v>1.248757396666667</v>
      </c>
      <c r="M8">
        <v>1.46688606</v>
      </c>
      <c r="N8">
        <v>5.2536880933333328E-2</v>
      </c>
      <c r="O8">
        <v>5.2504212166666647E-2</v>
      </c>
      <c r="P8">
        <f>SUM(B8:O8)</f>
        <v>13.836812018100005</v>
      </c>
    </row>
    <row r="9" spans="1:17">
      <c r="A9" t="s">
        <v>17</v>
      </c>
      <c r="B9">
        <v>12.96126406666667</v>
      </c>
      <c r="C9">
        <v>33.340839466666637</v>
      </c>
      <c r="D9">
        <v>33.4943739666667</v>
      </c>
      <c r="E9">
        <v>0.31481269633333347</v>
      </c>
      <c r="F9">
        <v>0.32212478033333319</v>
      </c>
      <c r="G9">
        <v>-8.143333310000006E-2</v>
      </c>
      <c r="H9">
        <v>-8.1750500366666631E-2</v>
      </c>
      <c r="I9">
        <v>-6.7654525733333359E-2</v>
      </c>
      <c r="J9">
        <v>0.24364137933333349</v>
      </c>
      <c r="K9">
        <v>0.26192924299999992</v>
      </c>
      <c r="L9">
        <v>0.44797378400000021</v>
      </c>
      <c r="M9">
        <v>9.3285551166666605E-2</v>
      </c>
      <c r="N9">
        <v>1.0121435940000009E-3</v>
      </c>
      <c r="O9">
        <v>1.034867674333334E-3</v>
      </c>
      <c r="P9">
        <f>SUM(B9:O9)</f>
        <v>81.25145358623503</v>
      </c>
    </row>
    <row r="10" spans="1:17">
      <c r="A10" t="s">
        <v>18</v>
      </c>
      <c r="B10">
        <v>3.8310394799999998</v>
      </c>
      <c r="C10">
        <v>-1.8348836466666669</v>
      </c>
      <c r="D10">
        <v>-1.8663615100000019</v>
      </c>
      <c r="E10">
        <v>-7.2607162766666677E-2</v>
      </c>
      <c r="F10">
        <v>-6.9725353766666706E-2</v>
      </c>
      <c r="G10">
        <v>-2.8968713533333329E-2</v>
      </c>
      <c r="H10">
        <v>-2.9299341366666669E-2</v>
      </c>
      <c r="I10">
        <v>-7.6716084566666648E-2</v>
      </c>
      <c r="J10">
        <v>7.8071310633333446E-2</v>
      </c>
      <c r="K10">
        <v>7.5027076866666584E-2</v>
      </c>
      <c r="L10">
        <v>9.8274475633333278E-6</v>
      </c>
      <c r="M10">
        <v>2.4382967233333341E-2</v>
      </c>
      <c r="N10">
        <v>-1.8243715199999991E-4</v>
      </c>
      <c r="O10">
        <v>-1.83358225E-4</v>
      </c>
      <c r="P10">
        <f>SUM(B10:O10)</f>
        <v>2.9603054137227646E-2</v>
      </c>
    </row>
    <row r="11" spans="1:17">
      <c r="A11" t="s">
        <v>19</v>
      </c>
      <c r="P11">
        <v>18917500</v>
      </c>
    </row>
    <row r="13" spans="1:17">
      <c r="C13" t="s">
        <v>1</v>
      </c>
      <c r="D13" t="s">
        <v>2</v>
      </c>
      <c r="E13" t="s">
        <v>3</v>
      </c>
      <c r="F13" t="s">
        <v>22</v>
      </c>
      <c r="G13" t="s">
        <v>23</v>
      </c>
      <c r="H13" t="s">
        <v>24</v>
      </c>
      <c r="I13" t="s">
        <v>25</v>
      </c>
      <c r="J13" t="s">
        <v>26</v>
      </c>
      <c r="K13" t="s">
        <v>15</v>
      </c>
    </row>
    <row r="14" spans="1:17">
      <c r="A14" t="s">
        <v>16</v>
      </c>
      <c r="B14" t="s">
        <v>0</v>
      </c>
      <c r="C14">
        <f>B2</f>
        <v>6.6325418299999974</v>
      </c>
      <c r="D14">
        <f>C2</f>
        <v>0.49507658599999987</v>
      </c>
      <c r="E14">
        <f>D2</f>
        <v>0.50344709350000016</v>
      </c>
      <c r="F14">
        <f>E2+F2</f>
        <v>1.6707198779999994</v>
      </c>
      <c r="G14">
        <f>I2+G2+H2</f>
        <v>1.140572811</v>
      </c>
      <c r="H14">
        <f>J2+K2</f>
        <v>0.50798288449999984</v>
      </c>
      <c r="I14">
        <f>L2+M2</f>
        <v>2.771287169999999</v>
      </c>
      <c r="J14">
        <f>N2+O2</f>
        <v>0.10647034544999998</v>
      </c>
      <c r="K14">
        <f>+SUM(C14:J14)</f>
        <v>13.828098598449996</v>
      </c>
    </row>
    <row r="15" spans="1:17">
      <c r="B15" t="s">
        <v>20</v>
      </c>
      <c r="C15">
        <f>B8</f>
        <v>6.7535067000000044</v>
      </c>
      <c r="D15">
        <f>C8</f>
        <v>0.48859346733333342</v>
      </c>
      <c r="E15">
        <f>D8</f>
        <v>0.48601529633333329</v>
      </c>
      <c r="F15">
        <f>E8+F8</f>
        <v>1.6363574046666656</v>
      </c>
      <c r="G15">
        <f>I8+G8+H8</f>
        <v>1.1451626613333339</v>
      </c>
      <c r="H15">
        <f>J8+K8</f>
        <v>0.50649193866666664</v>
      </c>
      <c r="I15">
        <f>L8+M8</f>
        <v>2.7156434566666672</v>
      </c>
      <c r="J15">
        <f>N8+O8</f>
        <v>0.10504109309999998</v>
      </c>
      <c r="K15">
        <f>+SUM(C15:J15)</f>
        <v>13.836812018100005</v>
      </c>
    </row>
    <row r="16" spans="1:17">
      <c r="A16" t="s">
        <v>17</v>
      </c>
      <c r="B16" t="s">
        <v>0</v>
      </c>
      <c r="C16">
        <f>B3</f>
        <v>14.80493155000002</v>
      </c>
      <c r="D16">
        <f>C3</f>
        <v>22.586198899999999</v>
      </c>
      <c r="E16">
        <f>D3</f>
        <v>22.513388400000011</v>
      </c>
      <c r="F16">
        <f>E3+F3</f>
        <v>0.42493518499999994</v>
      </c>
      <c r="G16">
        <f>I3+G3+H3</f>
        <v>-0.24354338914999996</v>
      </c>
      <c r="H16">
        <f>J3+K3</f>
        <v>0.53414116349999996</v>
      </c>
      <c r="I16">
        <f>L3+M3</f>
        <v>0.5484548186</v>
      </c>
      <c r="J16">
        <f>N3+O3</f>
        <v>8.334572210350001E-5</v>
      </c>
      <c r="K16">
        <f>+SUM(C16:J16)</f>
        <v>61.168589973672141</v>
      </c>
    </row>
    <row r="17" spans="1:11">
      <c r="B17" t="s">
        <v>20</v>
      </c>
      <c r="C17">
        <f>B9</f>
        <v>12.96126406666667</v>
      </c>
      <c r="D17">
        <f>C9</f>
        <v>33.340839466666637</v>
      </c>
      <c r="E17">
        <f>D9</f>
        <v>33.4943739666667</v>
      </c>
      <c r="F17">
        <f>E9+F9</f>
        <v>0.63693747666666667</v>
      </c>
      <c r="G17">
        <f>I9+G9+H9</f>
        <v>-0.23083835920000007</v>
      </c>
      <c r="H17">
        <f>J9+K9</f>
        <v>0.50557062233333339</v>
      </c>
      <c r="I17">
        <f>L9+M9</f>
        <v>0.5412593351666668</v>
      </c>
      <c r="J17">
        <f>N9+O9</f>
        <v>2.0470112683333352E-3</v>
      </c>
      <c r="K17">
        <f>+SUM(C17:J17)</f>
        <v>81.251453586235016</v>
      </c>
    </row>
    <row r="20" spans="1:11">
      <c r="B20" t="s">
        <v>27</v>
      </c>
      <c r="C20" t="s">
        <v>27</v>
      </c>
      <c r="D20" t="s">
        <v>27</v>
      </c>
    </row>
    <row r="21" spans="1:11">
      <c r="B21" t="s">
        <v>28</v>
      </c>
      <c r="C21" t="s">
        <v>29</v>
      </c>
      <c r="D21" t="s">
        <v>30</v>
      </c>
      <c r="H21" s="1" t="s">
        <v>3</v>
      </c>
      <c r="I21" s="2" t="s">
        <v>2</v>
      </c>
      <c r="J21" s="2" t="s">
        <v>1</v>
      </c>
      <c r="K21" s="2" t="s">
        <v>15</v>
      </c>
    </row>
    <row r="22" spans="1:11">
      <c r="A22" t="s">
        <v>16</v>
      </c>
      <c r="B22">
        <v>1.014994</v>
      </c>
      <c r="C22">
        <v>0.18339900000000001</v>
      </c>
      <c r="D22">
        <v>0.93056099999999997</v>
      </c>
      <c r="H22" s="2">
        <v>1.9301360000000001</v>
      </c>
      <c r="I22" s="2">
        <v>1.933216</v>
      </c>
      <c r="J22" s="2">
        <v>7.1944860000000004</v>
      </c>
      <c r="K22" s="2">
        <f>SUM(H22:J22)</f>
        <v>11.057838</v>
      </c>
    </row>
    <row r="23" spans="1:11">
      <c r="A23" t="s">
        <v>17</v>
      </c>
      <c r="B23">
        <v>24.942198999999999</v>
      </c>
      <c r="C23">
        <v>26.680834000000001</v>
      </c>
      <c r="D23">
        <v>45.355972999999999</v>
      </c>
      <c r="H23" s="2">
        <v>22.874290999999999</v>
      </c>
      <c r="I23" s="2">
        <v>22.911729999999999</v>
      </c>
      <c r="J23" s="2">
        <v>14.287761</v>
      </c>
      <c r="K23" s="2">
        <f>SUM(H23:J23)</f>
        <v>60.073781999999994</v>
      </c>
    </row>
    <row r="24" spans="1:11">
      <c r="A24" t="s">
        <v>18</v>
      </c>
      <c r="B24">
        <v>-2.5419360000000002</v>
      </c>
      <c r="C24">
        <v>-2.4785300000000001</v>
      </c>
      <c r="D24">
        <v>-4.3213280000000003</v>
      </c>
      <c r="H24" s="2">
        <v>-1.3790290000000001</v>
      </c>
      <c r="I24" s="2">
        <v>-1.3845320000000001</v>
      </c>
      <c r="J24" s="2">
        <v>4.2677620000000003</v>
      </c>
      <c r="K24" s="2">
        <f>SUM(H24:J24)</f>
        <v>1.5042010000000001</v>
      </c>
    </row>
    <row r="25" spans="1:11">
      <c r="A25" t="s">
        <v>19</v>
      </c>
      <c r="B25">
        <v>10137869</v>
      </c>
      <c r="C25">
        <v>9432853</v>
      </c>
      <c r="D25">
        <v>19446836</v>
      </c>
      <c r="H25" s="2"/>
      <c r="I25" s="2"/>
      <c r="J25" s="2"/>
    </row>
    <row r="26" spans="1:11">
      <c r="D26">
        <v>8123967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F22" sqref="F22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tabSelected="1" topLeftCell="A9" workbookViewId="0">
      <selection activeCell="F15" sqref="F15"/>
    </sheetView>
  </sheetViews>
  <sheetFormatPr baseColWidth="10" defaultRowHeight="20"/>
  <cols>
    <col min="1" max="1" width="13.140625" customWidth="1"/>
    <col min="2" max="5" width="8.42578125" customWidth="1"/>
  </cols>
  <sheetData>
    <row r="1" spans="1:5">
      <c r="B1" s="4">
        <v>1</v>
      </c>
      <c r="C1" s="5"/>
      <c r="D1" s="4">
        <v>1.5</v>
      </c>
      <c r="E1" s="5"/>
    </row>
    <row r="2" spans="1:5">
      <c r="B2" t="s">
        <v>31</v>
      </c>
      <c r="C2" t="s">
        <v>32</v>
      </c>
      <c r="D2" t="s">
        <v>31</v>
      </c>
      <c r="E2" t="s">
        <v>32</v>
      </c>
    </row>
    <row r="3" spans="1:5">
      <c r="A3" t="s">
        <v>33</v>
      </c>
      <c r="B3" t="s">
        <v>34</v>
      </c>
      <c r="C3" t="s">
        <v>35</v>
      </c>
      <c r="D3" t="s">
        <v>34</v>
      </c>
      <c r="E3" t="s">
        <v>35</v>
      </c>
    </row>
    <row r="4" spans="1:5">
      <c r="A4">
        <v>0</v>
      </c>
      <c r="B4">
        <f>'alpha=0'!$P$2</f>
        <v>0</v>
      </c>
      <c r="C4">
        <f>'alpha=0'!$P$3</f>
        <v>0</v>
      </c>
      <c r="D4">
        <f>'alpha=0'!$P$8</f>
        <v>0</v>
      </c>
      <c r="E4">
        <f>'alpha=0'!$P$9</f>
        <v>0</v>
      </c>
    </row>
    <row r="5" spans="1:5">
      <c r="A5">
        <v>2</v>
      </c>
      <c r="B5">
        <f>'alpha=2'!$P$2</f>
        <v>0</v>
      </c>
      <c r="C5">
        <f>'alpha=2'!$P$3</f>
        <v>0</v>
      </c>
      <c r="D5">
        <f>'alpha=2'!$P$8</f>
        <v>0</v>
      </c>
      <c r="E5">
        <f>'alpha=2'!$P$9</f>
        <v>0</v>
      </c>
    </row>
    <row r="6" spans="1:5">
      <c r="A6">
        <v>4</v>
      </c>
      <c r="B6">
        <f>'alpha=4'!$P$2</f>
        <v>13.828098598449996</v>
      </c>
      <c r="C6">
        <f>'alpha=4'!$P$3</f>
        <v>61.168589973672127</v>
      </c>
      <c r="D6">
        <f>'alpha=4'!$P$8</f>
        <v>13.836812018100005</v>
      </c>
      <c r="E6">
        <f>'alpha=4'!$P$9</f>
        <v>81.25145358623503</v>
      </c>
    </row>
    <row r="7" spans="1:5">
      <c r="A7">
        <v>6</v>
      </c>
      <c r="B7">
        <f>'alpha=6'!$P$2</f>
        <v>0</v>
      </c>
      <c r="C7">
        <f>'alpha=6'!$P$3</f>
        <v>0</v>
      </c>
      <c r="D7">
        <f>'alpha=6'!$P$8</f>
        <v>0</v>
      </c>
      <c r="E7">
        <f>'alpha=6'!$P$9</f>
        <v>0</v>
      </c>
    </row>
    <row r="8" spans="1:5">
      <c r="A8">
        <v>8</v>
      </c>
      <c r="B8">
        <f>'alpha=8'!$P$2</f>
        <v>0</v>
      </c>
      <c r="C8">
        <f>'alpha=8'!$P$3</f>
        <v>0</v>
      </c>
      <c r="D8">
        <f>'alpha=8'!$P$8</f>
        <v>0</v>
      </c>
      <c r="E8">
        <f>'alpha=8'!$P$9</f>
        <v>0</v>
      </c>
    </row>
    <row r="9" spans="1:5">
      <c r="A9">
        <v>10</v>
      </c>
      <c r="B9">
        <f>'alpha=10'!$P$2</f>
        <v>0</v>
      </c>
      <c r="C9">
        <f>'alpha=10'!$P$3</f>
        <v>0</v>
      </c>
      <c r="D9">
        <f>'alpha=10'!$P$8</f>
        <v>0</v>
      </c>
      <c r="E9">
        <f>'alpha=10'!$P$9</f>
        <v>0</v>
      </c>
    </row>
    <row r="11" spans="1:5">
      <c r="A11" s="8"/>
      <c r="B11" s="24" t="s">
        <v>42</v>
      </c>
      <c r="C11" s="25"/>
      <c r="D11" s="24" t="s">
        <v>43</v>
      </c>
      <c r="E11" s="26"/>
    </row>
    <row r="12" spans="1:5">
      <c r="A12" s="11"/>
      <c r="B12" s="12" t="s">
        <v>36</v>
      </c>
      <c r="C12" s="27" t="s">
        <v>38</v>
      </c>
      <c r="D12" s="28" t="s">
        <v>36</v>
      </c>
      <c r="E12" s="13" t="s">
        <v>38</v>
      </c>
    </row>
    <row r="13" spans="1:5" ht="39" customHeight="1">
      <c r="A13" s="9" t="s">
        <v>37</v>
      </c>
      <c r="B13" s="6">
        <v>6.6325418299999974</v>
      </c>
      <c r="C13" s="29">
        <v>6.7535067000000044</v>
      </c>
      <c r="D13" s="30">
        <v>14.80493155000002</v>
      </c>
      <c r="E13" s="7">
        <v>12.96126406666667</v>
      </c>
    </row>
    <row r="14" spans="1:5" ht="39" customHeight="1">
      <c r="A14" s="14" t="s">
        <v>2</v>
      </c>
      <c r="B14" s="15">
        <v>0.49507658599999987</v>
      </c>
      <c r="C14" s="31">
        <v>0.48859346733333342</v>
      </c>
      <c r="D14" s="32">
        <v>22.586198899999999</v>
      </c>
      <c r="E14" s="16">
        <v>33.340839466666637</v>
      </c>
    </row>
    <row r="15" spans="1:5" ht="39" customHeight="1">
      <c r="A15" s="9" t="s">
        <v>3</v>
      </c>
      <c r="B15" s="6">
        <v>0.50344709350000016</v>
      </c>
      <c r="C15" s="29">
        <v>0.48601529633333329</v>
      </c>
      <c r="D15" s="30">
        <v>22.513388400000011</v>
      </c>
      <c r="E15" s="7">
        <v>33.4943739666667</v>
      </c>
    </row>
    <row r="16" spans="1:5" ht="39" customHeight="1">
      <c r="A16" s="17" t="s">
        <v>41</v>
      </c>
      <c r="B16" s="15">
        <v>1.6707198779999994</v>
      </c>
      <c r="C16" s="31">
        <v>1.6363574046666656</v>
      </c>
      <c r="D16" s="32">
        <v>0.42493518499999994</v>
      </c>
      <c r="E16" s="16">
        <v>0.63693747666666667</v>
      </c>
    </row>
    <row r="17" spans="1:5" ht="39" customHeight="1">
      <c r="A17" s="9" t="s">
        <v>39</v>
      </c>
      <c r="B17" s="6">
        <v>1.140572811</v>
      </c>
      <c r="C17" s="29">
        <v>1.1451626613333339</v>
      </c>
      <c r="D17" s="30">
        <v>-0.24354338914999996</v>
      </c>
      <c r="E17" s="7">
        <v>-0.23083835920000007</v>
      </c>
    </row>
    <row r="18" spans="1:5" ht="39" customHeight="1">
      <c r="A18" s="14" t="s">
        <v>24</v>
      </c>
      <c r="B18" s="15">
        <v>0.50798288449999984</v>
      </c>
      <c r="C18" s="31">
        <v>0.50649193866666664</v>
      </c>
      <c r="D18" s="32">
        <v>0.53414116349999996</v>
      </c>
      <c r="E18" s="16">
        <v>0.50557062233333339</v>
      </c>
    </row>
    <row r="19" spans="1:5" ht="39" customHeight="1">
      <c r="A19" s="10" t="s">
        <v>40</v>
      </c>
      <c r="B19" s="6">
        <v>2.771287169999999</v>
      </c>
      <c r="C19" s="29">
        <v>2.7156434566666672</v>
      </c>
      <c r="D19" s="30">
        <v>0.5484548186</v>
      </c>
      <c r="E19" s="7">
        <v>0.5412593351666668</v>
      </c>
    </row>
    <row r="20" spans="1:5" ht="39" customHeight="1">
      <c r="A20" s="18" t="s">
        <v>26</v>
      </c>
      <c r="B20" s="19">
        <v>0.10647034544999998</v>
      </c>
      <c r="C20" s="33">
        <v>0.10504109309999998</v>
      </c>
      <c r="D20" s="34">
        <v>8.334572210350001E-5</v>
      </c>
      <c r="E20" s="20">
        <v>2.0470112683333352E-3</v>
      </c>
    </row>
    <row r="21" spans="1:5" ht="39" customHeight="1">
      <c r="A21" s="21" t="s">
        <v>15</v>
      </c>
      <c r="B21" s="22">
        <v>13.828098598449996</v>
      </c>
      <c r="C21" s="35">
        <v>13.836812018100005</v>
      </c>
      <c r="D21" s="36">
        <v>61.168589973672141</v>
      </c>
      <c r="E21" s="23">
        <v>81.251453586235016</v>
      </c>
    </row>
  </sheetData>
  <mergeCells count="5">
    <mergeCell ref="B1:C1"/>
    <mergeCell ref="D1:E1"/>
    <mergeCell ref="B11:C11"/>
    <mergeCell ref="D11:E11"/>
    <mergeCell ref="A11:A1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alpha=0</vt:lpstr>
      <vt:lpstr>alpha=2</vt:lpstr>
      <vt:lpstr>alpha=4</vt:lpstr>
      <vt:lpstr>alpha=6</vt:lpstr>
      <vt:lpstr>alpha=8</vt:lpstr>
      <vt:lpstr>alpha=10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2019-10-26T05:28:12Z</dcterms:modified>
</cp:coreProperties>
</file>