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ohan/Library/CloudStorage/Dropbox/Desktop/"/>
    </mc:Choice>
  </mc:AlternateContent>
  <xr:revisionPtr revIDLastSave="0" documentId="13_ncr:1_{994BA2B6-FF02-584D-8EC1-ABAF3C8A2119}" xr6:coauthVersionLast="47" xr6:coauthVersionMax="47" xr10:uidLastSave="{00000000-0000-0000-0000-000000000000}"/>
  <bookViews>
    <workbookView xWindow="0" yWindow="0" windowWidth="26880" windowHeight="16800" tabRatio="614" activeTab="2" xr2:uid="{00000000-000D-0000-FFFF-FFFF00000000}"/>
  </bookViews>
  <sheets>
    <sheet name="2022" sheetId="4" r:id="rId1"/>
    <sheet name="2023" sheetId="6" r:id="rId2"/>
    <sheet name="2024 (Jan-Oct)" sheetId="7" r:id="rId3"/>
  </sheets>
  <definedNames>
    <definedName name="_xlnm.Print_Area" localSheetId="0">'2022'!$A$2:$G$13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7" l="1"/>
  <c r="G41" i="7"/>
  <c r="G40" i="7"/>
  <c r="G39" i="7"/>
  <c r="G38" i="7"/>
  <c r="E37" i="7"/>
  <c r="G37" i="7" s="1"/>
  <c r="G34" i="7"/>
  <c r="G33" i="7"/>
  <c r="E32" i="7"/>
  <c r="G32" i="7" s="1"/>
  <c r="G31" i="7"/>
  <c r="G30" i="7"/>
  <c r="G29" i="7"/>
  <c r="G28" i="7"/>
  <c r="E27" i="7"/>
  <c r="E26" i="7"/>
  <c r="G25" i="7"/>
  <c r="G24" i="7"/>
  <c r="G23" i="7"/>
  <c r="G22" i="7"/>
  <c r="G21" i="7"/>
  <c r="G20" i="7"/>
  <c r="G19" i="7"/>
  <c r="G14" i="7"/>
  <c r="G13" i="7"/>
  <c r="G12" i="7"/>
  <c r="G11" i="7"/>
  <c r="E10" i="7"/>
  <c r="G10" i="7" s="1"/>
  <c r="G9" i="7"/>
  <c r="G8" i="7"/>
  <c r="G7" i="7"/>
  <c r="G6" i="7"/>
  <c r="G5" i="7"/>
  <c r="G4" i="7"/>
  <c r="G3" i="7"/>
  <c r="G2" i="7"/>
  <c r="G59" i="6"/>
  <c r="G58" i="6"/>
  <c r="G57" i="6"/>
  <c r="G56" i="6"/>
  <c r="G54" i="6"/>
  <c r="G53" i="6"/>
  <c r="G52" i="6"/>
  <c r="G51" i="6"/>
  <c r="G50" i="6"/>
  <c r="G49" i="6"/>
  <c r="G48" i="6"/>
  <c r="G47" i="6"/>
  <c r="F46" i="6"/>
  <c r="G45" i="6"/>
  <c r="G44" i="6"/>
  <c r="G43" i="6"/>
  <c r="G42" i="6"/>
  <c r="G40" i="6"/>
  <c r="G39" i="6"/>
  <c r="G38" i="6"/>
  <c r="G37" i="6"/>
  <c r="G36" i="6"/>
  <c r="G35" i="6"/>
  <c r="G34" i="6"/>
  <c r="G32" i="6"/>
  <c r="G31" i="6"/>
  <c r="G30" i="6"/>
  <c r="G29" i="6"/>
  <c r="G28" i="6"/>
  <c r="G27" i="6"/>
  <c r="G26" i="6"/>
  <c r="G25" i="6"/>
  <c r="G24" i="6"/>
  <c r="G23" i="6"/>
  <c r="G22" i="6"/>
  <c r="G21" i="6"/>
  <c r="G19" i="6"/>
  <c r="G18" i="6"/>
  <c r="G17" i="6"/>
  <c r="G16" i="6"/>
  <c r="G15" i="6"/>
  <c r="G14" i="6"/>
  <c r="G13" i="6"/>
  <c r="G12" i="6"/>
  <c r="G10" i="6"/>
  <c r="G9" i="6"/>
  <c r="G8" i="6"/>
  <c r="G7" i="6"/>
  <c r="G6" i="6"/>
  <c r="G5" i="6"/>
  <c r="G4" i="6"/>
  <c r="G3" i="6"/>
  <c r="G2" i="6"/>
  <c r="G26" i="7" l="1"/>
  <c r="G43" i="7" s="1"/>
  <c r="G60" i="6"/>
  <c r="G56" i="4"/>
  <c r="G43" i="4" l="1"/>
  <c r="E34" i="4" l="1"/>
  <c r="E33" i="4"/>
  <c r="G36" i="4" l="1"/>
  <c r="G37" i="4"/>
  <c r="G38" i="4"/>
  <c r="G39" i="4"/>
  <c r="G40" i="4"/>
  <c r="G41" i="4"/>
  <c r="G42" i="4"/>
  <c r="G47" i="4"/>
  <c r="G48" i="4"/>
  <c r="G49" i="4"/>
  <c r="G50" i="4"/>
  <c r="G51" i="4"/>
  <c r="G52" i="4"/>
  <c r="G54" i="4"/>
  <c r="G53" i="4"/>
  <c r="G55" i="4"/>
  <c r="G100" i="4"/>
  <c r="G101" i="4"/>
  <c r="G102" i="4"/>
  <c r="G103" i="4"/>
  <c r="G104" i="4"/>
  <c r="G105" i="4"/>
  <c r="G32" i="4" l="1"/>
  <c r="G33" i="4"/>
  <c r="G34" i="4"/>
  <c r="G35" i="4"/>
  <c r="E20" i="4" l="1"/>
  <c r="E19" i="4"/>
  <c r="E4" i="4" l="1"/>
  <c r="G4" i="4" s="1"/>
  <c r="E3" i="4"/>
  <c r="G3" i="4" s="1"/>
  <c r="G5" i="4"/>
  <c r="G6" i="4"/>
  <c r="G7" i="4"/>
  <c r="G2" i="4"/>
  <c r="G8" i="4" l="1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57" i="4" l="1"/>
</calcChain>
</file>

<file path=xl/sharedStrings.xml><?xml version="1.0" encoding="utf-8"?>
<sst xmlns="http://schemas.openxmlformats.org/spreadsheetml/2006/main" count="625" uniqueCount="276">
  <si>
    <t>Client</t>
  </si>
  <si>
    <t>From</t>
  </si>
  <si>
    <t>Received Date</t>
  </si>
  <si>
    <t>Currency</t>
  </si>
  <si>
    <t>Amount</t>
  </si>
  <si>
    <t>Ex. Rate</t>
  </si>
  <si>
    <t>LKR Value</t>
  </si>
  <si>
    <t>Marsh NZ</t>
  </si>
  <si>
    <t>USD</t>
  </si>
  <si>
    <t>RRD</t>
  </si>
  <si>
    <t>Marsh USA</t>
  </si>
  <si>
    <t xml:space="preserve">From Local </t>
  </si>
  <si>
    <t>LKR</t>
  </si>
  <si>
    <t>Marsh HK</t>
  </si>
  <si>
    <t>Cisco System Management</t>
  </si>
  <si>
    <t>Marsh Canada</t>
  </si>
  <si>
    <t xml:space="preserve">W.S. Atkins International </t>
  </si>
  <si>
    <t>Marsh UK</t>
  </si>
  <si>
    <t>Avery Dennission/PAXAR Lan.</t>
  </si>
  <si>
    <t>Marsh Singapore</t>
  </si>
  <si>
    <t>Marsh AUS</t>
  </si>
  <si>
    <t>GBP</t>
  </si>
  <si>
    <t>Ceylon Tobacco Company PLC</t>
  </si>
  <si>
    <t>UNI LIFE Ins.</t>
  </si>
  <si>
    <t>Huawei Technologies Ltd</t>
  </si>
  <si>
    <t>AIA Insurance Lanka PLC</t>
  </si>
  <si>
    <t>Expedia Sri lanka Ltd</t>
  </si>
  <si>
    <t>( Mr.Ajith Fernando )</t>
  </si>
  <si>
    <t>Pearson Lanka Ltd</t>
  </si>
  <si>
    <t>Uber B.DESH</t>
  </si>
  <si>
    <t>Hilton worldwide</t>
  </si>
  <si>
    <t>Marsh Japan</t>
  </si>
  <si>
    <t>WPP Group</t>
  </si>
  <si>
    <t>Booking. Com Lanka (Pvt) Ltd</t>
  </si>
  <si>
    <t>From B.DESH</t>
  </si>
  <si>
    <t>MEDTRONIC - Bangaladesh</t>
  </si>
  <si>
    <t>Marsh Thailand</t>
  </si>
  <si>
    <t>Minor Group</t>
  </si>
  <si>
    <t>Dell Global Sri lanka Ltd</t>
  </si>
  <si>
    <t>Uber Bangaladesh</t>
  </si>
  <si>
    <t>( Mr.Ajith Fernando - Just In Time )</t>
  </si>
  <si>
    <t>2022 - Jan - 04</t>
  </si>
  <si>
    <t>Shipxpress Lanka LTD</t>
  </si>
  <si>
    <t>2022 - Jan - 10</t>
  </si>
  <si>
    <t>Fonterra brands Lanka (Pvt) Ltd</t>
  </si>
  <si>
    <t>2022 - Jan - 21</t>
  </si>
  <si>
    <t>NZD 13,000/-</t>
  </si>
  <si>
    <t>Ansell Lanka Group Ltd</t>
  </si>
  <si>
    <t xml:space="preserve">Ingram Micro Inc. Ltd </t>
  </si>
  <si>
    <t>2022 - Feb - 07</t>
  </si>
  <si>
    <t>2022 - Feb - 17</t>
  </si>
  <si>
    <t>2022 - Feb - 21</t>
  </si>
  <si>
    <t>2022 - March - 07</t>
  </si>
  <si>
    <t>Jiffy Products Lanka (Pvt) Ltd</t>
  </si>
  <si>
    <t>2022 - March - 28</t>
  </si>
  <si>
    <t>Euro - 902/-</t>
  </si>
  <si>
    <t>Brighstar Crop.</t>
  </si>
  <si>
    <t xml:space="preserve">Esquel Sri Lanka </t>
  </si>
  <si>
    <t>2022 - April - 01</t>
  </si>
  <si>
    <t>2,100 - ( 2,034.81 ) = 65.19</t>
  </si>
  <si>
    <t>2022 - April - 11</t>
  </si>
  <si>
    <t>2022 - April - 19</t>
  </si>
  <si>
    <t>JLL</t>
  </si>
  <si>
    <t>Fiserv Lanka Ltd</t>
  </si>
  <si>
    <t>2022 - April - 20</t>
  </si>
  <si>
    <t>2022 - May - 12</t>
  </si>
  <si>
    <t>2022 - May - 17</t>
  </si>
  <si>
    <t>Camso Loadstar (Pvt) Ltd</t>
  </si>
  <si>
    <t>2022 - May - 25</t>
  </si>
  <si>
    <t>NTB</t>
  </si>
  <si>
    <t>2022 - June - 07</t>
  </si>
  <si>
    <t>Re-insurance placement Income</t>
  </si>
  <si>
    <t>2022 - June - 08</t>
  </si>
  <si>
    <t>2022 - June - 15</t>
  </si>
  <si>
    <t>2022 - June - 17</t>
  </si>
  <si>
    <t>2022 - June -17</t>
  </si>
  <si>
    <t>Expedia Sri lanka Ltd - USD 250/-</t>
  </si>
  <si>
    <t>2022 - June - 27</t>
  </si>
  <si>
    <t>Hilton worldwide - USD 891.75/-</t>
  </si>
  <si>
    <t>Kosh ( Infor Tec ) - USD 2,000/-</t>
  </si>
  <si>
    <t xml:space="preserve">Ceylon Oxygen </t>
  </si>
  <si>
    <t>2022 - July - 08</t>
  </si>
  <si>
    <t>2022 - July - 12</t>
  </si>
  <si>
    <t>2022 - July - 19</t>
  </si>
  <si>
    <t>2022 - July - 25</t>
  </si>
  <si>
    <t>2022 - Aug - 05</t>
  </si>
  <si>
    <t>2022 - Sep - 06</t>
  </si>
  <si>
    <t>Visa HQ</t>
  </si>
  <si>
    <t xml:space="preserve">Visa Sri Lanka </t>
  </si>
  <si>
    <t>2022 - Sep - 23</t>
  </si>
  <si>
    <t>Hutchison Telecommunication Lanka Ltd</t>
  </si>
  <si>
    <t>2022 - Oct - 03</t>
  </si>
  <si>
    <t>Invoice value is USD 17,760/-</t>
  </si>
  <si>
    <t>Expedia Sri Lanka ( USD 250/- )</t>
  </si>
  <si>
    <t>2022 - Oct - 04</t>
  </si>
  <si>
    <t>Transferred amount is USD 2,391.75/-</t>
  </si>
  <si>
    <t>Hilton Worldwide ( USD 891.75/-)</t>
  </si>
  <si>
    <t>Mckinsey ( USD 1,000/-)</t>
  </si>
  <si>
    <t>WPP Group ( USD 250/- )</t>
  </si>
  <si>
    <t>Deutsche bank</t>
  </si>
  <si>
    <t>2022 - Oct - 07</t>
  </si>
  <si>
    <t>2022 - Oct - 12</t>
  </si>
  <si>
    <t>2022 - Oct  - 28</t>
  </si>
  <si>
    <t>Amsafe Group</t>
  </si>
  <si>
    <t>2022 - Oct - 31</t>
  </si>
  <si>
    <t>2022 - Nov - 11</t>
  </si>
  <si>
    <t>2022 - Nov - 14</t>
  </si>
  <si>
    <t>Marsh Malasiya</t>
  </si>
  <si>
    <t xml:space="preserve">Dialog Group </t>
  </si>
  <si>
    <t>2022 - Nov - 24</t>
  </si>
  <si>
    <t>Esquel Enterprises</t>
  </si>
  <si>
    <t>2022 - Nov - 25</t>
  </si>
  <si>
    <t>DIC Lanka ( Pvt ) LTD - ( Yen 180,000 )</t>
  </si>
  <si>
    <t>2022 - Dec - 29</t>
  </si>
  <si>
    <t>2022 - Dec - 30</t>
  </si>
  <si>
    <t>2023 - Jan - 11</t>
  </si>
  <si>
    <t>Dupont Lanka (Pvt) Ltd</t>
  </si>
  <si>
    <t>2023 - Jan - 23</t>
  </si>
  <si>
    <t>2023 - Jan - 31</t>
  </si>
  <si>
    <t>2023 - Feb - 07</t>
  </si>
  <si>
    <t>Westinghouse air brake - (Webtec)</t>
  </si>
  <si>
    <t>2023 - Feb - 13</t>
  </si>
  <si>
    <t xml:space="preserve">Ansell Group </t>
  </si>
  <si>
    <t>2023 - Feb - 16</t>
  </si>
  <si>
    <t>2023 - Feb - 27</t>
  </si>
  <si>
    <t xml:space="preserve">Ingram Micro (Pvt) Ltd </t>
  </si>
  <si>
    <t>2023 - March - 02</t>
  </si>
  <si>
    <t>Marsh Franch</t>
  </si>
  <si>
    <t>Canal De Provence  (Euro 1,000/-)</t>
  </si>
  <si>
    <t>2023 - March - 07</t>
  </si>
  <si>
    <t>Euro 2,052/-</t>
  </si>
  <si>
    <t>Bureau Veritas SA (Euro 1,052/-)</t>
  </si>
  <si>
    <t>2023 - March - 21</t>
  </si>
  <si>
    <t>2023 - March - 30</t>
  </si>
  <si>
    <t>Hilton Worldwide ( USD 2,067/-)</t>
  </si>
  <si>
    <t>2023 - April - 06</t>
  </si>
  <si>
    <t xml:space="preserve">LSEG Group </t>
  </si>
  <si>
    <t>2023 - April - 10</t>
  </si>
  <si>
    <t>2023 - April - 11</t>
  </si>
  <si>
    <t>2023 - April - 20</t>
  </si>
  <si>
    <t>Ingram Micro (Pvt) Ltd - USD 375/-</t>
  </si>
  <si>
    <t>2023 - April - 24</t>
  </si>
  <si>
    <t>JLL - USD 1,500/-</t>
  </si>
  <si>
    <t xml:space="preserve">Canal De Provence  </t>
  </si>
  <si>
    <t>2023 - May - 08</t>
  </si>
  <si>
    <t>Shangri-la Group SL</t>
  </si>
  <si>
    <t>2023 - May - 09</t>
  </si>
  <si>
    <t xml:space="preserve">SAGT </t>
  </si>
  <si>
    <t>2023 - May - 23</t>
  </si>
  <si>
    <t>2023 - June - 14</t>
  </si>
  <si>
    <t>N &amp; N Agents And Secretaries (Pvt) Ltd</t>
  </si>
  <si>
    <t>2023 - June - 22</t>
  </si>
  <si>
    <t xml:space="preserve">Expedia group </t>
  </si>
  <si>
    <t>2023 - July - 06</t>
  </si>
  <si>
    <t>2023 - July - 17</t>
  </si>
  <si>
    <t>2023 - July - 19</t>
  </si>
  <si>
    <t>2023 - July - 20</t>
  </si>
  <si>
    <t>2023 - July - 26</t>
  </si>
  <si>
    <t>Ingram Micro Ltd</t>
  </si>
  <si>
    <t>2023 - Aug - 08</t>
  </si>
  <si>
    <t xml:space="preserve">Esquel Group </t>
  </si>
  <si>
    <t>2023 - Aug - 16</t>
  </si>
  <si>
    <t>( Mr.Ajith Fernando - CAL )</t>
  </si>
  <si>
    <t>2023 - Aug - 31</t>
  </si>
  <si>
    <t>2023 - Sep - 07</t>
  </si>
  <si>
    <t>2023 - Sep - 14</t>
  </si>
  <si>
    <t>Ingram Micro (USD 375)</t>
  </si>
  <si>
    <t>2023 - Sep - 20</t>
  </si>
  <si>
    <t>Expedia group  (USD 375)</t>
  </si>
  <si>
    <t>2023 - Sep - 25</t>
  </si>
  <si>
    <t>2023 - Oct - 04</t>
  </si>
  <si>
    <t>Expedia Sri Lanka Ltd (Lodging Partners)</t>
  </si>
  <si>
    <t>2023 - Oct - 09</t>
  </si>
  <si>
    <t>(Including all of taxes we have received LKR 1,112,534.20 - Cess 2.5% &amp; VAT 15%)</t>
  </si>
  <si>
    <t xml:space="preserve">Amsafe Group </t>
  </si>
  <si>
    <t>2023 - Oct - 23</t>
  </si>
  <si>
    <t>WPP group</t>
  </si>
  <si>
    <t>2023 - Nov - 20</t>
  </si>
  <si>
    <t>2023 - Nov - 21</t>
  </si>
  <si>
    <t>Dupont Lanka (Pvt) Ltd (International Flavors &amp; Fragrances)</t>
  </si>
  <si>
    <t>2023 - Nov - 22</t>
  </si>
  <si>
    <t xml:space="preserve">CMA Ship </t>
  </si>
  <si>
    <t>2023 - Nov - 24</t>
  </si>
  <si>
    <t>Mckinsey &amp; Company Colombo (Pvt) Ltd</t>
  </si>
  <si>
    <t>2023 - Nov - 29</t>
  </si>
  <si>
    <t>2023 - Dec - 05</t>
  </si>
  <si>
    <t>Club Med - Euro 950</t>
  </si>
  <si>
    <t>2023 - Dec - 06</t>
  </si>
  <si>
    <t>Canal De Provence - Euro 1,000</t>
  </si>
  <si>
    <t>Ceylon Oxygen (Pvt) Ltd</t>
  </si>
  <si>
    <t>2023 - Dec - 27</t>
  </si>
  <si>
    <t>(Including all of taxes we have received LKR 1,157,801.10 - Cess 2.5% &amp; VAT 15%)</t>
  </si>
  <si>
    <t>DIC Lanka - Yen 180,000</t>
  </si>
  <si>
    <t>2023 - Dec - 28</t>
  </si>
  <si>
    <t xml:space="preserve">Kosh Industries </t>
  </si>
  <si>
    <t>2023 - Dec - 29</t>
  </si>
  <si>
    <t>Uber B.desh</t>
  </si>
  <si>
    <t>Uber Bangladesh (USD 1,500)</t>
  </si>
  <si>
    <t>2024 - Jan - 11</t>
  </si>
  <si>
    <t>BDT</t>
  </si>
  <si>
    <t xml:space="preserve">This payment collected by CAL Bangladesh team </t>
  </si>
  <si>
    <t>From Local</t>
  </si>
  <si>
    <t xml:space="preserve">Vestas Wind Lanka (Pvt) Ltd </t>
  </si>
  <si>
    <t>2024 - Jan - 19</t>
  </si>
  <si>
    <t>Cisco System Inc.</t>
  </si>
  <si>
    <t>2024 - Jan - 29</t>
  </si>
  <si>
    <t>Minor group</t>
  </si>
  <si>
    <t>2024 - Feb - 02</t>
  </si>
  <si>
    <t>Avery dennison Lanka Ltd</t>
  </si>
  <si>
    <t>2024 - Feb - 07</t>
  </si>
  <si>
    <t>2024 - Feb - 09</t>
  </si>
  <si>
    <t>Ingram Micro Lanka Ltd</t>
  </si>
  <si>
    <t>2024 - Feb - 14</t>
  </si>
  <si>
    <t>Ceylon Tobacco PLC</t>
  </si>
  <si>
    <t>2024 - Feb - 16</t>
  </si>
  <si>
    <t>Fonterra Brand Lanka Ltd</t>
  </si>
  <si>
    <t>2024 - Feb - 26</t>
  </si>
  <si>
    <t>2024 - March - 06</t>
  </si>
  <si>
    <t xml:space="preserve">Transnation Group - NCB </t>
  </si>
  <si>
    <t>2024 - March - 20</t>
  </si>
  <si>
    <t>Hilton World wide - USD 516.75</t>
  </si>
  <si>
    <t>2024 - March - 21</t>
  </si>
  <si>
    <t>Ingram Micro Lanka Ltd - USD 2,500</t>
  </si>
  <si>
    <t>From Visa HO</t>
  </si>
  <si>
    <t>2024 - March - 22</t>
  </si>
  <si>
    <t>(Including all taxes we have collected LKR 1,209,911.36)</t>
  </si>
  <si>
    <t xml:space="preserve">Ingram Micro Lanka </t>
  </si>
  <si>
    <t>2024 - March - 28</t>
  </si>
  <si>
    <t>LSEG Group</t>
  </si>
  <si>
    <t>2024 - April - 24</t>
  </si>
  <si>
    <t>Marsh Malayasia</t>
  </si>
  <si>
    <t>Hilton World wide</t>
  </si>
  <si>
    <t>2024 - May - 08</t>
  </si>
  <si>
    <t>AIA Insurance PLC</t>
  </si>
  <si>
    <t>2024 - May - 30</t>
  </si>
  <si>
    <t>2024 - June - 06</t>
  </si>
  <si>
    <t xml:space="preserve">Bristar Crop. Ltd </t>
  </si>
  <si>
    <t xml:space="preserve">Ingram Micro Ltd </t>
  </si>
  <si>
    <t>2024 - June - 19</t>
  </si>
  <si>
    <t>2024 - June - 27</t>
  </si>
  <si>
    <t>McLarance Group (Service Fee)</t>
  </si>
  <si>
    <t xml:space="preserve">LKR </t>
  </si>
  <si>
    <t>Hilton world wide (Pvt) Ltd</t>
  </si>
  <si>
    <t>2024 - July - 10</t>
  </si>
  <si>
    <t>2024 - July - 03</t>
  </si>
  <si>
    <t xml:space="preserve">Jiffy Product Lanka Ltd </t>
  </si>
  <si>
    <t>2024 - July - 26</t>
  </si>
  <si>
    <t>EURO 2,828.16</t>
  </si>
  <si>
    <t>Koch Industries Ltd</t>
  </si>
  <si>
    <t>2024 - July - 31</t>
  </si>
  <si>
    <t>Marsh Denmark</t>
  </si>
  <si>
    <t>2024 - Aug - 07</t>
  </si>
  <si>
    <t>EURO 2,721.38</t>
  </si>
  <si>
    <t>2024 - Aug - 09</t>
  </si>
  <si>
    <t>JLL  - USD 500</t>
  </si>
  <si>
    <t>WPP Group  - USD 500</t>
  </si>
  <si>
    <t>2024 - Aug - 15</t>
  </si>
  <si>
    <t>Received LKR 301,780 (including Taxes)</t>
  </si>
  <si>
    <t>Dell Global SL ( 2023/24  &amp; 2024/25)</t>
  </si>
  <si>
    <t>Ceylon Hospitals PLC</t>
  </si>
  <si>
    <t>2024 - Sep - 24</t>
  </si>
  <si>
    <t>Ingram Lanka Ltd</t>
  </si>
  <si>
    <t>2024 - Sep - 27</t>
  </si>
  <si>
    <t>Mc Kinsey &amp; Company, Inc.</t>
  </si>
  <si>
    <t>2024 - Oct - 10</t>
  </si>
  <si>
    <t>2024 - Oct - 15</t>
  </si>
  <si>
    <t>Received Euro 5,442.76 from the client (Marsh office)</t>
  </si>
  <si>
    <t>Marsh AS</t>
  </si>
  <si>
    <r>
      <t xml:space="preserve">Barcelo Corporation - </t>
    </r>
    <r>
      <rPr>
        <b/>
        <sz val="9"/>
        <color theme="1"/>
        <rFont val="Book Antiqua"/>
        <family val="1"/>
      </rPr>
      <t>( 2021/22 )</t>
    </r>
  </si>
  <si>
    <r>
      <t xml:space="preserve">Barcelo Corporation -  </t>
    </r>
    <r>
      <rPr>
        <b/>
        <sz val="9"/>
        <color theme="1"/>
        <rFont val="Book Antiqua"/>
        <family val="1"/>
      </rPr>
      <t>( 2022/23 )</t>
    </r>
  </si>
  <si>
    <r>
      <t xml:space="preserve">Barcelo Corporation -  </t>
    </r>
    <r>
      <rPr>
        <b/>
        <sz val="9"/>
        <color theme="1"/>
        <rFont val="Book Antiqua"/>
        <family val="1"/>
      </rPr>
      <t>( 2023/24 )</t>
    </r>
  </si>
  <si>
    <r>
      <t xml:space="preserve">Camso Loadstar - </t>
    </r>
    <r>
      <rPr>
        <b/>
        <sz val="9"/>
        <color theme="1"/>
        <rFont val="Book Antiqua"/>
        <family val="1"/>
      </rPr>
      <t>( Y-2023 )</t>
    </r>
  </si>
  <si>
    <r>
      <t xml:space="preserve">Kosh - </t>
    </r>
    <r>
      <rPr>
        <b/>
        <sz val="9"/>
        <color theme="1"/>
        <rFont val="Book Antiqua"/>
        <family val="1"/>
      </rPr>
      <t>USD 1,201.95</t>
    </r>
  </si>
  <si>
    <r>
      <t xml:space="preserve">WPP group - </t>
    </r>
    <r>
      <rPr>
        <b/>
        <sz val="9"/>
        <color theme="1"/>
        <rFont val="Book Antiqua"/>
        <family val="1"/>
      </rPr>
      <t>USD 375</t>
    </r>
  </si>
  <si>
    <r>
      <t xml:space="preserve">Deutsche Bank AG - </t>
    </r>
    <r>
      <rPr>
        <b/>
        <sz val="9"/>
        <color theme="1"/>
        <rFont val="Book Antiqua"/>
        <family val="1"/>
      </rPr>
      <t>( Y-2023 )</t>
    </r>
  </si>
  <si>
    <r>
      <t xml:space="preserve">Vestas Wind Lanka (Pvt) Ltd </t>
    </r>
    <r>
      <rPr>
        <b/>
        <sz val="9"/>
        <color theme="1"/>
        <rFont val="Book Antiqua"/>
        <family val="1"/>
      </rPr>
      <t>(2023 &amp; 2024)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</si>
</sst>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color theme="1"/>
      <name val="Book Antiqua"/>
      <family val="1"/>
    </font>
    <font>
      <sz val="10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9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43" fontId="4" fillId="0" borderId="0" applyFont="0" applyFill="0" applyBorder="0" applyAlignment="0" applyProtection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6" fillId="0" borderId="0" applyNumberFormat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3" fontId="2" fillId="0" borderId="0" xfId="1" applyFont="1" applyFill="1" applyBorder="1" applyAlignment="1">
      <alignment horizontal="center"/>
    </xf>
    <xf numFmtId="43" fontId="2" fillId="0" borderId="0" xfId="1" applyFont="1" applyFill="1" applyBorder="1" applyAlignment="1">
      <alignment horizontal="left"/>
    </xf>
    <xf numFmtId="43" fontId="2" fillId="0" borderId="0" xfId="1" applyFont="1" applyFill="1" applyBorder="1"/>
    <xf numFmtId="43" fontId="2" fillId="0" borderId="0" xfId="0" applyNumberFormat="1" applyFont="1"/>
    <xf numFmtId="43" fontId="7" fillId="0" borderId="0" xfId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43" fontId="7" fillId="0" borderId="0" xfId="0" applyNumberFormat="1" applyFont="1"/>
    <xf numFmtId="43" fontId="2" fillId="0" borderId="1" xfId="1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20">
    <cellStyle name="Comma" xfId="1" builtinId="3"/>
    <cellStyle name="Comma 2" xfId="5" xr:uid="{00000000-0005-0000-0000-000001000000}"/>
    <cellStyle name="Normal" xfId="0" builtinId="0"/>
    <cellStyle name="Normal 2" xfId="19" xr:uid="{00000000-0005-0000-0000-000003000000}"/>
    <cellStyle name="Normal 2 2" xfId="4" xr:uid="{00000000-0005-0000-0000-000004000000}"/>
    <cellStyle name="Normal 2 2 2" xfId="3" xr:uid="{00000000-0005-0000-0000-000005000000}"/>
    <cellStyle name="Normal 2 2 3" xfId="6" xr:uid="{00000000-0005-0000-0000-000006000000}"/>
    <cellStyle name="Normal 2 2 4" xfId="2" xr:uid="{00000000-0005-0000-0000-000007000000}"/>
    <cellStyle name="Normal 2 2 5" xfId="8" xr:uid="{00000000-0005-0000-0000-000008000000}"/>
    <cellStyle name="Normal 2 2 6" xfId="10" xr:uid="{00000000-0005-0000-0000-000009000000}"/>
    <cellStyle name="Normal 2 2 7" xfId="12" xr:uid="{00000000-0005-0000-0000-00000A000000}"/>
    <cellStyle name="Normal 2 2 8" xfId="14" xr:uid="{00000000-0005-0000-0000-00000B000000}"/>
    <cellStyle name="Normal 2 2 9" xfId="17" xr:uid="{00000000-0005-0000-0000-00000C000000}"/>
    <cellStyle name="Normal 2 3" xfId="7" xr:uid="{00000000-0005-0000-0000-00000D000000}"/>
    <cellStyle name="Normal 2 4" xfId="9" xr:uid="{00000000-0005-0000-0000-00000E000000}"/>
    <cellStyle name="Normal 2 5" xfId="11" xr:uid="{00000000-0005-0000-0000-00000F000000}"/>
    <cellStyle name="Normal 2 6" xfId="13" xr:uid="{00000000-0005-0000-0000-000010000000}"/>
    <cellStyle name="Normal 2 7" xfId="15" xr:uid="{00000000-0005-0000-0000-000011000000}"/>
    <cellStyle name="Normal 2 8" xfId="16" xr:uid="{00000000-0005-0000-0000-000012000000}"/>
    <cellStyle name="Normal 2 9" xfId="18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theme="6" tint="0.59999389629810485"/>
    <pageSetUpPr fitToPage="1"/>
  </sheetPr>
  <dimension ref="A1:I105"/>
  <sheetViews>
    <sheetView workbookViewId="0">
      <selection sqref="A1:A1048576"/>
    </sheetView>
  </sheetViews>
  <sheetFormatPr baseColWidth="10" defaultColWidth="9.1640625" defaultRowHeight="13" x14ac:dyDescent="0.2"/>
  <cols>
    <col min="1" max="1" width="13.5" style="23" bestFit="1" customWidth="1"/>
    <col min="2" max="2" width="32.1640625" style="1" bestFit="1" customWidth="1"/>
    <col min="3" max="3" width="14" style="2" bestFit="1" customWidth="1"/>
    <col min="4" max="4" width="7.83203125" style="2" bestFit="1" customWidth="1"/>
    <col min="5" max="5" width="11.1640625" style="3" bestFit="1" customWidth="1"/>
    <col min="6" max="6" width="8.1640625" style="3" bestFit="1" customWidth="1"/>
    <col min="7" max="7" width="12.1640625" style="3" bestFit="1" customWidth="1"/>
    <col min="8" max="8" width="29.5" style="1" bestFit="1" customWidth="1"/>
    <col min="9" max="9" width="12.6640625" style="1" bestFit="1" customWidth="1"/>
    <col min="10" max="10" width="9.33203125" style="1" customWidth="1"/>
    <col min="11" max="16384" width="9.1640625" style="1"/>
  </cols>
  <sheetData>
    <row r="1" spans="1:9" s="14" customFormat="1" x14ac:dyDescent="0.2">
      <c r="A1" s="2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</row>
    <row r="2" spans="1:9" x14ac:dyDescent="0.2">
      <c r="A2" s="11" t="s">
        <v>10</v>
      </c>
      <c r="B2" s="9" t="s">
        <v>26</v>
      </c>
      <c r="C2" s="8" t="s">
        <v>41</v>
      </c>
      <c r="D2" s="8" t="s">
        <v>8</v>
      </c>
      <c r="E2" s="10">
        <v>245</v>
      </c>
      <c r="F2" s="10">
        <v>200</v>
      </c>
      <c r="G2" s="10">
        <f t="shared" ref="G2:G29" si="0">+E2*F2</f>
        <v>49000</v>
      </c>
    </row>
    <row r="3" spans="1:9" x14ac:dyDescent="0.2">
      <c r="A3" s="11" t="s">
        <v>10</v>
      </c>
      <c r="B3" s="9" t="s">
        <v>42</v>
      </c>
      <c r="C3" s="8" t="s">
        <v>43</v>
      </c>
      <c r="D3" s="8" t="s">
        <v>8</v>
      </c>
      <c r="E3" s="10">
        <f>1113-2.5</f>
        <v>1110.5</v>
      </c>
      <c r="F3" s="10">
        <v>201.9</v>
      </c>
      <c r="G3" s="10">
        <f t="shared" si="0"/>
        <v>224209.95</v>
      </c>
    </row>
    <row r="4" spans="1:9" x14ac:dyDescent="0.2">
      <c r="A4" s="11" t="s">
        <v>10</v>
      </c>
      <c r="B4" s="9" t="s">
        <v>14</v>
      </c>
      <c r="C4" s="8" t="s">
        <v>43</v>
      </c>
      <c r="D4" s="8" t="s">
        <v>8</v>
      </c>
      <c r="E4" s="10">
        <f>1000-2.5</f>
        <v>997.5</v>
      </c>
      <c r="F4" s="10">
        <v>201.9</v>
      </c>
      <c r="G4" s="10">
        <f t="shared" si="0"/>
        <v>201395.25</v>
      </c>
    </row>
    <row r="5" spans="1:9" x14ac:dyDescent="0.2">
      <c r="A5" s="11" t="s">
        <v>7</v>
      </c>
      <c r="B5" s="9" t="s">
        <v>44</v>
      </c>
      <c r="C5" s="8" t="s">
        <v>45</v>
      </c>
      <c r="D5" s="8" t="s">
        <v>8</v>
      </c>
      <c r="E5" s="10">
        <v>8614</v>
      </c>
      <c r="F5" s="10">
        <v>202.75</v>
      </c>
      <c r="G5" s="10">
        <f t="shared" si="0"/>
        <v>1746488.5</v>
      </c>
      <c r="H5" s="1" t="s">
        <v>46</v>
      </c>
    </row>
    <row r="6" spans="1:9" x14ac:dyDescent="0.2">
      <c r="A6" s="11" t="s">
        <v>10</v>
      </c>
      <c r="B6" s="9" t="s">
        <v>47</v>
      </c>
      <c r="C6" s="8" t="s">
        <v>45</v>
      </c>
      <c r="D6" s="8" t="s">
        <v>8</v>
      </c>
      <c r="E6" s="10">
        <v>1985</v>
      </c>
      <c r="F6" s="10">
        <v>202.75</v>
      </c>
      <c r="G6" s="10">
        <f t="shared" si="0"/>
        <v>402458.75</v>
      </c>
    </row>
    <row r="7" spans="1:9" x14ac:dyDescent="0.2">
      <c r="A7" s="11" t="s">
        <v>10</v>
      </c>
      <c r="B7" s="9" t="s">
        <v>48</v>
      </c>
      <c r="C7" s="8" t="s">
        <v>49</v>
      </c>
      <c r="D7" s="8" t="s">
        <v>8</v>
      </c>
      <c r="E7" s="10">
        <v>370</v>
      </c>
      <c r="F7" s="10">
        <v>202</v>
      </c>
      <c r="G7" s="10">
        <f t="shared" si="0"/>
        <v>74740</v>
      </c>
    </row>
    <row r="8" spans="1:9" x14ac:dyDescent="0.2">
      <c r="A8" s="11" t="s">
        <v>13</v>
      </c>
      <c r="B8" s="9" t="s">
        <v>24</v>
      </c>
      <c r="C8" s="8" t="s">
        <v>50</v>
      </c>
      <c r="D8" s="8" t="s">
        <v>8</v>
      </c>
      <c r="E8" s="10">
        <v>1070</v>
      </c>
      <c r="F8" s="10">
        <v>202</v>
      </c>
      <c r="G8" s="10">
        <f t="shared" si="0"/>
        <v>216140</v>
      </c>
      <c r="H8" s="4"/>
    </row>
    <row r="9" spans="1:9" x14ac:dyDescent="0.2">
      <c r="A9" s="11" t="s">
        <v>10</v>
      </c>
      <c r="B9" s="9" t="s">
        <v>18</v>
      </c>
      <c r="C9" s="8" t="s">
        <v>51</v>
      </c>
      <c r="D9" s="8" t="s">
        <v>8</v>
      </c>
      <c r="E9" s="10">
        <v>997.5</v>
      </c>
      <c r="F9" s="10">
        <v>201.93</v>
      </c>
      <c r="G9" s="10">
        <f t="shared" si="0"/>
        <v>201425.17500000002</v>
      </c>
      <c r="H9" s="2"/>
    </row>
    <row r="10" spans="1:9" x14ac:dyDescent="0.2">
      <c r="A10" s="11" t="s">
        <v>10</v>
      </c>
      <c r="B10" s="9" t="s">
        <v>32</v>
      </c>
      <c r="C10" s="8" t="s">
        <v>51</v>
      </c>
      <c r="D10" s="8" t="s">
        <v>8</v>
      </c>
      <c r="E10" s="10">
        <v>247.5</v>
      </c>
      <c r="F10" s="10">
        <v>201.93</v>
      </c>
      <c r="G10" s="10">
        <f t="shared" si="0"/>
        <v>49977.675000000003</v>
      </c>
      <c r="H10" s="2"/>
    </row>
    <row r="11" spans="1:9" x14ac:dyDescent="0.2">
      <c r="A11" s="11" t="s">
        <v>10</v>
      </c>
      <c r="B11" s="9" t="s">
        <v>30</v>
      </c>
      <c r="C11" s="8" t="s">
        <v>52</v>
      </c>
      <c r="D11" s="8" t="s">
        <v>8</v>
      </c>
      <c r="E11" s="10">
        <v>886.75</v>
      </c>
      <c r="F11" s="10">
        <v>202.04</v>
      </c>
      <c r="G11" s="10">
        <f t="shared" si="0"/>
        <v>179158.97</v>
      </c>
    </row>
    <row r="12" spans="1:9" x14ac:dyDescent="0.2">
      <c r="A12" s="11" t="s">
        <v>10</v>
      </c>
      <c r="B12" s="9" t="s">
        <v>53</v>
      </c>
      <c r="C12" s="8" t="s">
        <v>54</v>
      </c>
      <c r="D12" s="8" t="s">
        <v>8</v>
      </c>
      <c r="E12" s="10">
        <v>974.12</v>
      </c>
      <c r="F12" s="10">
        <v>295</v>
      </c>
      <c r="G12" s="10">
        <f t="shared" si="0"/>
        <v>287365.40000000002</v>
      </c>
      <c r="H12" s="1" t="s">
        <v>55</v>
      </c>
    </row>
    <row r="13" spans="1:9" x14ac:dyDescent="0.2">
      <c r="A13" s="11" t="s">
        <v>10</v>
      </c>
      <c r="B13" s="9" t="s">
        <v>56</v>
      </c>
      <c r="C13" s="8" t="s">
        <v>54</v>
      </c>
      <c r="D13" s="8" t="s">
        <v>8</v>
      </c>
      <c r="E13" s="10">
        <v>474.75</v>
      </c>
      <c r="F13" s="10">
        <v>295</v>
      </c>
      <c r="G13" s="10">
        <f t="shared" si="0"/>
        <v>140051.25</v>
      </c>
    </row>
    <row r="14" spans="1:9" x14ac:dyDescent="0.2">
      <c r="A14" s="11" t="s">
        <v>13</v>
      </c>
      <c r="B14" s="9" t="s">
        <v>57</v>
      </c>
      <c r="C14" s="8" t="s">
        <v>58</v>
      </c>
      <c r="D14" s="8" t="s">
        <v>8</v>
      </c>
      <c r="E14" s="10">
        <v>60.19</v>
      </c>
      <c r="F14" s="10">
        <v>299</v>
      </c>
      <c r="G14" s="10">
        <f t="shared" si="0"/>
        <v>17996.809999999998</v>
      </c>
      <c r="H14" s="1" t="s">
        <v>59</v>
      </c>
    </row>
    <row r="15" spans="1:9" x14ac:dyDescent="0.2">
      <c r="A15" s="11" t="s">
        <v>10</v>
      </c>
      <c r="B15" s="9" t="s">
        <v>48</v>
      </c>
      <c r="C15" s="8" t="s">
        <v>60</v>
      </c>
      <c r="D15" s="8" t="s">
        <v>8</v>
      </c>
      <c r="E15" s="10">
        <v>370</v>
      </c>
      <c r="F15" s="10">
        <v>312</v>
      </c>
      <c r="G15" s="10">
        <f t="shared" si="0"/>
        <v>115440</v>
      </c>
    </row>
    <row r="16" spans="1:9" x14ac:dyDescent="0.2">
      <c r="A16" s="11" t="s">
        <v>10</v>
      </c>
      <c r="B16" s="9" t="s">
        <v>30</v>
      </c>
      <c r="C16" s="8" t="s">
        <v>61</v>
      </c>
      <c r="D16" s="8" t="s">
        <v>8</v>
      </c>
      <c r="E16" s="10">
        <v>889.25</v>
      </c>
      <c r="F16" s="10">
        <v>310</v>
      </c>
      <c r="G16" s="10">
        <f t="shared" si="0"/>
        <v>275667.5</v>
      </c>
      <c r="I16" s="5"/>
    </row>
    <row r="17" spans="1:9" x14ac:dyDescent="0.2">
      <c r="A17" s="11" t="s">
        <v>10</v>
      </c>
      <c r="B17" s="9" t="s">
        <v>62</v>
      </c>
      <c r="C17" s="8" t="s">
        <v>61</v>
      </c>
      <c r="D17" s="8" t="s">
        <v>8</v>
      </c>
      <c r="E17" s="10">
        <v>1497.5</v>
      </c>
      <c r="F17" s="10">
        <v>310</v>
      </c>
      <c r="G17" s="10">
        <f t="shared" si="0"/>
        <v>464225</v>
      </c>
      <c r="I17" s="5"/>
    </row>
    <row r="18" spans="1:9" x14ac:dyDescent="0.2">
      <c r="A18" s="11" t="s">
        <v>10</v>
      </c>
      <c r="B18" s="9" t="s">
        <v>63</v>
      </c>
      <c r="C18" s="8" t="s">
        <v>64</v>
      </c>
      <c r="D18" s="8" t="s">
        <v>8</v>
      </c>
      <c r="E18" s="10">
        <v>1492</v>
      </c>
      <c r="F18" s="10">
        <v>310</v>
      </c>
      <c r="G18" s="10">
        <f t="shared" si="0"/>
        <v>462520</v>
      </c>
    </row>
    <row r="19" spans="1:9" x14ac:dyDescent="0.2">
      <c r="A19" s="11" t="s">
        <v>10</v>
      </c>
      <c r="B19" s="9" t="s">
        <v>33</v>
      </c>
      <c r="C19" s="8" t="s">
        <v>65</v>
      </c>
      <c r="D19" s="8" t="s">
        <v>8</v>
      </c>
      <c r="E19" s="10">
        <f>2000-2.5</f>
        <v>1997.5</v>
      </c>
      <c r="F19" s="10">
        <v>360</v>
      </c>
      <c r="G19" s="10">
        <f t="shared" si="0"/>
        <v>719100</v>
      </c>
    </row>
    <row r="20" spans="1:9" x14ac:dyDescent="0.2">
      <c r="A20" s="11" t="s">
        <v>10</v>
      </c>
      <c r="B20" s="9" t="s">
        <v>26</v>
      </c>
      <c r="C20" s="8" t="s">
        <v>65</v>
      </c>
      <c r="D20" s="8" t="s">
        <v>8</v>
      </c>
      <c r="E20" s="10">
        <f>250-2.5</f>
        <v>247.5</v>
      </c>
      <c r="F20" s="10">
        <v>360</v>
      </c>
      <c r="G20" s="10">
        <f t="shared" si="0"/>
        <v>89100</v>
      </c>
    </row>
    <row r="21" spans="1:9" x14ac:dyDescent="0.2">
      <c r="A21" s="11" t="s">
        <v>10</v>
      </c>
      <c r="B21" s="9" t="s">
        <v>53</v>
      </c>
      <c r="C21" s="8" t="s">
        <v>66</v>
      </c>
      <c r="D21" s="8" t="s">
        <v>8</v>
      </c>
      <c r="E21" s="10">
        <v>924.06</v>
      </c>
      <c r="F21" s="10">
        <v>359.75</v>
      </c>
      <c r="G21" s="10">
        <f t="shared" si="0"/>
        <v>332430.58499999996</v>
      </c>
      <c r="H21" s="1" t="s">
        <v>55</v>
      </c>
    </row>
    <row r="22" spans="1:9" x14ac:dyDescent="0.2">
      <c r="A22" s="11" t="s">
        <v>11</v>
      </c>
      <c r="B22" s="9" t="s">
        <v>67</v>
      </c>
      <c r="C22" s="8" t="s">
        <v>68</v>
      </c>
      <c r="D22" s="8" t="s">
        <v>12</v>
      </c>
      <c r="E22" s="10">
        <v>1007994.6</v>
      </c>
      <c r="F22" s="10">
        <v>1</v>
      </c>
      <c r="G22" s="10">
        <f t="shared" si="0"/>
        <v>1007994.6</v>
      </c>
    </row>
    <row r="23" spans="1:9" x14ac:dyDescent="0.2">
      <c r="A23" s="11" t="s">
        <v>19</v>
      </c>
      <c r="B23" s="9" t="s">
        <v>69</v>
      </c>
      <c r="C23" s="8" t="s">
        <v>70</v>
      </c>
      <c r="D23" s="8" t="s">
        <v>8</v>
      </c>
      <c r="E23" s="10">
        <v>2049</v>
      </c>
      <c r="F23" s="10">
        <v>360.27699999999999</v>
      </c>
      <c r="G23" s="10">
        <f t="shared" si="0"/>
        <v>738207.57299999997</v>
      </c>
      <c r="H23" s="6" t="s">
        <v>71</v>
      </c>
    </row>
    <row r="24" spans="1:9" x14ac:dyDescent="0.2">
      <c r="A24" s="11" t="s">
        <v>11</v>
      </c>
      <c r="B24" s="9" t="s">
        <v>26</v>
      </c>
      <c r="C24" s="8" t="s">
        <v>72</v>
      </c>
      <c r="D24" s="8" t="s">
        <v>12</v>
      </c>
      <c r="E24" s="10">
        <v>1278501.3500000001</v>
      </c>
      <c r="F24" s="10">
        <v>1</v>
      </c>
      <c r="G24" s="10">
        <f t="shared" si="0"/>
        <v>1278501.3500000001</v>
      </c>
    </row>
    <row r="25" spans="1:9" x14ac:dyDescent="0.2">
      <c r="A25" s="11" t="s">
        <v>11</v>
      </c>
      <c r="B25" s="9" t="s">
        <v>26</v>
      </c>
      <c r="C25" s="8" t="s">
        <v>73</v>
      </c>
      <c r="D25" s="8" t="s">
        <v>12</v>
      </c>
      <c r="E25" s="10">
        <v>-34763.230000000003</v>
      </c>
      <c r="F25" s="10">
        <v>1</v>
      </c>
      <c r="G25" s="10">
        <f t="shared" si="0"/>
        <v>-34763.230000000003</v>
      </c>
    </row>
    <row r="26" spans="1:9" x14ac:dyDescent="0.2">
      <c r="A26" s="11" t="s">
        <v>36</v>
      </c>
      <c r="B26" s="9" t="s">
        <v>37</v>
      </c>
      <c r="C26" s="8" t="s">
        <v>73</v>
      </c>
      <c r="D26" s="8" t="s">
        <v>8</v>
      </c>
      <c r="E26" s="10">
        <v>1452.21</v>
      </c>
      <c r="F26" s="10">
        <v>359.85</v>
      </c>
      <c r="G26" s="10">
        <f t="shared" si="0"/>
        <v>522577.76850000006</v>
      </c>
    </row>
    <row r="27" spans="1:9" x14ac:dyDescent="0.2">
      <c r="A27" s="11" t="s">
        <v>23</v>
      </c>
      <c r="B27" s="11" t="s">
        <v>27</v>
      </c>
      <c r="C27" s="8" t="s">
        <v>74</v>
      </c>
      <c r="D27" s="8" t="s">
        <v>12</v>
      </c>
      <c r="E27" s="10">
        <v>173000</v>
      </c>
      <c r="F27" s="10">
        <v>1</v>
      </c>
      <c r="G27" s="10">
        <f t="shared" si="0"/>
        <v>173000</v>
      </c>
    </row>
    <row r="28" spans="1:9" x14ac:dyDescent="0.2">
      <c r="A28" s="11" t="s">
        <v>10</v>
      </c>
      <c r="B28" s="9" t="s">
        <v>268</v>
      </c>
      <c r="C28" s="8" t="s">
        <v>75</v>
      </c>
      <c r="D28" s="8" t="s">
        <v>8</v>
      </c>
      <c r="E28" s="10">
        <v>1105</v>
      </c>
      <c r="F28" s="10">
        <v>359.75</v>
      </c>
      <c r="G28" s="10">
        <f t="shared" si="0"/>
        <v>397523.75</v>
      </c>
    </row>
    <row r="29" spans="1:9" x14ac:dyDescent="0.2">
      <c r="A29" s="11" t="s">
        <v>10</v>
      </c>
      <c r="B29" s="9" t="s">
        <v>76</v>
      </c>
      <c r="C29" s="8" t="s">
        <v>77</v>
      </c>
      <c r="D29" s="8" t="s">
        <v>8</v>
      </c>
      <c r="E29" s="17">
        <v>3136.75</v>
      </c>
      <c r="F29" s="18">
        <v>359.72</v>
      </c>
      <c r="G29" s="18">
        <f t="shared" si="0"/>
        <v>1128351.7100000002</v>
      </c>
    </row>
    <row r="30" spans="1:9" x14ac:dyDescent="0.2">
      <c r="A30" s="11" t="s">
        <v>10</v>
      </c>
      <c r="B30" s="9" t="s">
        <v>78</v>
      </c>
      <c r="C30" s="8" t="s">
        <v>77</v>
      </c>
      <c r="D30" s="8" t="s">
        <v>8</v>
      </c>
      <c r="E30" s="17"/>
      <c r="F30" s="18"/>
      <c r="G30" s="18"/>
    </row>
    <row r="31" spans="1:9" x14ac:dyDescent="0.2">
      <c r="A31" s="11" t="s">
        <v>10</v>
      </c>
      <c r="B31" s="9" t="s">
        <v>79</v>
      </c>
      <c r="C31" s="8" t="s">
        <v>77</v>
      </c>
      <c r="D31" s="8" t="s">
        <v>8</v>
      </c>
      <c r="E31" s="17"/>
      <c r="F31" s="18"/>
      <c r="G31" s="18"/>
    </row>
    <row r="32" spans="1:9" x14ac:dyDescent="0.2">
      <c r="A32" s="11" t="s">
        <v>11</v>
      </c>
      <c r="B32" s="9" t="s">
        <v>80</v>
      </c>
      <c r="C32" s="8" t="s">
        <v>81</v>
      </c>
      <c r="D32" s="8" t="s">
        <v>12</v>
      </c>
      <c r="E32" s="10">
        <v>984892.65</v>
      </c>
      <c r="F32" s="10">
        <v>1</v>
      </c>
      <c r="G32" s="10">
        <f t="shared" ref="G32:G43" si="1">+E32*F32</f>
        <v>984892.65</v>
      </c>
    </row>
    <row r="33" spans="1:8" x14ac:dyDescent="0.2">
      <c r="A33" s="11" t="s">
        <v>10</v>
      </c>
      <c r="B33" s="9" t="s">
        <v>48</v>
      </c>
      <c r="C33" s="8" t="s">
        <v>82</v>
      </c>
      <c r="D33" s="8" t="s">
        <v>8</v>
      </c>
      <c r="E33" s="10">
        <f>375-2.5</f>
        <v>372.5</v>
      </c>
      <c r="F33" s="10">
        <v>360.91</v>
      </c>
      <c r="G33" s="10">
        <f t="shared" si="1"/>
        <v>134438.97500000001</v>
      </c>
    </row>
    <row r="34" spans="1:8" x14ac:dyDescent="0.2">
      <c r="A34" s="11" t="s">
        <v>10</v>
      </c>
      <c r="B34" s="9" t="s">
        <v>32</v>
      </c>
      <c r="C34" s="8" t="s">
        <v>82</v>
      </c>
      <c r="D34" s="8" t="s">
        <v>8</v>
      </c>
      <c r="E34" s="10">
        <f>250-2.5</f>
        <v>247.5</v>
      </c>
      <c r="F34" s="10">
        <v>360.91</v>
      </c>
      <c r="G34" s="10">
        <f t="shared" si="1"/>
        <v>89325.225000000006</v>
      </c>
    </row>
    <row r="35" spans="1:8" x14ac:dyDescent="0.2">
      <c r="A35" s="11" t="s">
        <v>10</v>
      </c>
      <c r="B35" s="9" t="s">
        <v>9</v>
      </c>
      <c r="C35" s="8" t="s">
        <v>83</v>
      </c>
      <c r="D35" s="8" t="s">
        <v>8</v>
      </c>
      <c r="E35" s="10">
        <v>995</v>
      </c>
      <c r="F35" s="10">
        <v>361.16</v>
      </c>
      <c r="G35" s="10">
        <f t="shared" si="1"/>
        <v>359354.2</v>
      </c>
    </row>
    <row r="36" spans="1:8" x14ac:dyDescent="0.2">
      <c r="A36" s="11" t="s">
        <v>10</v>
      </c>
      <c r="B36" s="9" t="s">
        <v>32</v>
      </c>
      <c r="C36" s="8" t="s">
        <v>84</v>
      </c>
      <c r="D36" s="8" t="s">
        <v>8</v>
      </c>
      <c r="E36" s="10">
        <v>245</v>
      </c>
      <c r="F36" s="10">
        <v>361</v>
      </c>
      <c r="G36" s="10">
        <f t="shared" si="1"/>
        <v>88445</v>
      </c>
    </row>
    <row r="37" spans="1:8" x14ac:dyDescent="0.2">
      <c r="A37" s="11" t="s">
        <v>10</v>
      </c>
      <c r="B37" s="9" t="s">
        <v>14</v>
      </c>
      <c r="C37" s="8" t="s">
        <v>85</v>
      </c>
      <c r="D37" s="8" t="s">
        <v>8</v>
      </c>
      <c r="E37" s="10">
        <v>1108</v>
      </c>
      <c r="F37" s="10">
        <v>360.94</v>
      </c>
      <c r="G37" s="10">
        <f t="shared" si="1"/>
        <v>399921.52</v>
      </c>
    </row>
    <row r="38" spans="1:8" x14ac:dyDescent="0.2">
      <c r="A38" s="11" t="s">
        <v>15</v>
      </c>
      <c r="B38" s="9" t="s">
        <v>16</v>
      </c>
      <c r="C38" s="8" t="s">
        <v>86</v>
      </c>
      <c r="D38" s="8" t="s">
        <v>8</v>
      </c>
      <c r="E38" s="10">
        <v>975</v>
      </c>
      <c r="F38" s="10">
        <v>361.45</v>
      </c>
      <c r="G38" s="10">
        <f t="shared" si="1"/>
        <v>352413.75</v>
      </c>
    </row>
    <row r="39" spans="1:8" x14ac:dyDescent="0.2">
      <c r="A39" s="11" t="s">
        <v>87</v>
      </c>
      <c r="B39" s="9" t="s">
        <v>88</v>
      </c>
      <c r="C39" s="8" t="s">
        <v>86</v>
      </c>
      <c r="D39" s="8" t="s">
        <v>12</v>
      </c>
      <c r="E39" s="10">
        <v>23337.72</v>
      </c>
      <c r="F39" s="10">
        <v>1</v>
      </c>
      <c r="G39" s="10">
        <f t="shared" si="1"/>
        <v>23337.72</v>
      </c>
    </row>
    <row r="40" spans="1:8" x14ac:dyDescent="0.2">
      <c r="A40" s="11" t="s">
        <v>10</v>
      </c>
      <c r="B40" s="9" t="s">
        <v>269</v>
      </c>
      <c r="C40" s="8" t="s">
        <v>89</v>
      </c>
      <c r="D40" s="8" t="s">
        <v>8</v>
      </c>
      <c r="E40" s="10">
        <v>1105</v>
      </c>
      <c r="F40" s="10">
        <v>362.9</v>
      </c>
      <c r="G40" s="10">
        <f t="shared" si="1"/>
        <v>401004.5</v>
      </c>
    </row>
    <row r="41" spans="1:8" x14ac:dyDescent="0.2">
      <c r="A41" s="11" t="s">
        <v>11</v>
      </c>
      <c r="B41" s="9" t="s">
        <v>90</v>
      </c>
      <c r="C41" s="8" t="s">
        <v>91</v>
      </c>
      <c r="D41" s="8" t="s">
        <v>8</v>
      </c>
      <c r="E41" s="10">
        <v>17755</v>
      </c>
      <c r="F41" s="10">
        <v>362.9</v>
      </c>
      <c r="G41" s="10">
        <f t="shared" si="1"/>
        <v>6443289.5</v>
      </c>
      <c r="H41" s="1" t="s">
        <v>92</v>
      </c>
    </row>
    <row r="42" spans="1:8" x14ac:dyDescent="0.2">
      <c r="A42" s="11" t="s">
        <v>11</v>
      </c>
      <c r="B42" s="9" t="s">
        <v>22</v>
      </c>
      <c r="C42" s="8" t="s">
        <v>91</v>
      </c>
      <c r="D42" s="8" t="s">
        <v>12</v>
      </c>
      <c r="E42" s="10">
        <v>1796352.8</v>
      </c>
      <c r="F42" s="10">
        <v>1</v>
      </c>
      <c r="G42" s="10">
        <f t="shared" si="1"/>
        <v>1796352.8</v>
      </c>
    </row>
    <row r="43" spans="1:8" x14ac:dyDescent="0.2">
      <c r="A43" s="11" t="s">
        <v>10</v>
      </c>
      <c r="B43" s="9" t="s">
        <v>93</v>
      </c>
      <c r="C43" s="8" t="s">
        <v>94</v>
      </c>
      <c r="D43" s="8" t="s">
        <v>8</v>
      </c>
      <c r="E43" s="17">
        <v>2386.75</v>
      </c>
      <c r="F43" s="17">
        <v>362.9</v>
      </c>
      <c r="G43" s="18">
        <f t="shared" si="1"/>
        <v>866151.57499999995</v>
      </c>
      <c r="H43" s="19" t="s">
        <v>95</v>
      </c>
    </row>
    <row r="44" spans="1:8" x14ac:dyDescent="0.2">
      <c r="A44" s="11" t="s">
        <v>10</v>
      </c>
      <c r="B44" s="9" t="s">
        <v>96</v>
      </c>
      <c r="C44" s="8" t="s">
        <v>94</v>
      </c>
      <c r="D44" s="8" t="s">
        <v>8</v>
      </c>
      <c r="E44" s="17"/>
      <c r="F44" s="17"/>
      <c r="G44" s="18"/>
      <c r="H44" s="19"/>
    </row>
    <row r="45" spans="1:8" x14ac:dyDescent="0.2">
      <c r="A45" s="11" t="s">
        <v>10</v>
      </c>
      <c r="B45" s="9" t="s">
        <v>97</v>
      </c>
      <c r="C45" s="8" t="s">
        <v>94</v>
      </c>
      <c r="D45" s="8" t="s">
        <v>8</v>
      </c>
      <c r="E45" s="17"/>
      <c r="F45" s="17"/>
      <c r="G45" s="18"/>
      <c r="H45" s="19"/>
    </row>
    <row r="46" spans="1:8" x14ac:dyDescent="0.2">
      <c r="A46" s="11" t="s">
        <v>10</v>
      </c>
      <c r="B46" s="9" t="s">
        <v>98</v>
      </c>
      <c r="C46" s="8" t="s">
        <v>94</v>
      </c>
      <c r="D46" s="8" t="s">
        <v>8</v>
      </c>
      <c r="E46" s="17"/>
      <c r="F46" s="17"/>
      <c r="G46" s="18"/>
      <c r="H46" s="19"/>
    </row>
    <row r="47" spans="1:8" x14ac:dyDescent="0.2">
      <c r="A47" s="11" t="s">
        <v>11</v>
      </c>
      <c r="B47" s="9" t="s">
        <v>99</v>
      </c>
      <c r="C47" s="8" t="s">
        <v>100</v>
      </c>
      <c r="D47" s="8" t="s">
        <v>12</v>
      </c>
      <c r="E47" s="10">
        <v>3278758.64</v>
      </c>
      <c r="F47" s="10">
        <v>1</v>
      </c>
      <c r="G47" s="10">
        <f t="shared" ref="G47:G56" si="2">+E47*F47</f>
        <v>3278758.64</v>
      </c>
    </row>
    <row r="48" spans="1:8" x14ac:dyDescent="0.2">
      <c r="A48" s="11" t="s">
        <v>10</v>
      </c>
      <c r="B48" s="9" t="s">
        <v>48</v>
      </c>
      <c r="C48" s="8" t="s">
        <v>101</v>
      </c>
      <c r="D48" s="8" t="s">
        <v>8</v>
      </c>
      <c r="E48" s="10">
        <v>370</v>
      </c>
      <c r="F48" s="10">
        <v>362.9</v>
      </c>
      <c r="G48" s="10">
        <f t="shared" si="2"/>
        <v>134273</v>
      </c>
    </row>
    <row r="49" spans="1:7" x14ac:dyDescent="0.2">
      <c r="A49" s="11" t="s">
        <v>7</v>
      </c>
      <c r="B49" s="9" t="s">
        <v>44</v>
      </c>
      <c r="C49" s="8" t="s">
        <v>102</v>
      </c>
      <c r="D49" s="8" t="s">
        <v>8</v>
      </c>
      <c r="E49" s="10">
        <v>7353</v>
      </c>
      <c r="F49" s="10">
        <v>363.3</v>
      </c>
      <c r="G49" s="10">
        <f t="shared" si="2"/>
        <v>2671344.9</v>
      </c>
    </row>
    <row r="50" spans="1:7" x14ac:dyDescent="0.2">
      <c r="A50" s="11" t="s">
        <v>10</v>
      </c>
      <c r="B50" s="9" t="s">
        <v>103</v>
      </c>
      <c r="C50" s="8" t="s">
        <v>104</v>
      </c>
      <c r="D50" s="8" t="s">
        <v>8</v>
      </c>
      <c r="E50" s="10">
        <v>995</v>
      </c>
      <c r="F50" s="10">
        <v>363.3</v>
      </c>
      <c r="G50" s="10">
        <f t="shared" si="2"/>
        <v>361483.5</v>
      </c>
    </row>
    <row r="51" spans="1:7" x14ac:dyDescent="0.2">
      <c r="A51" s="11" t="s">
        <v>29</v>
      </c>
      <c r="B51" s="9" t="s">
        <v>39</v>
      </c>
      <c r="C51" s="8" t="s">
        <v>105</v>
      </c>
      <c r="D51" s="8" t="s">
        <v>8</v>
      </c>
      <c r="E51" s="10">
        <v>1195</v>
      </c>
      <c r="F51" s="10">
        <v>363.5</v>
      </c>
      <c r="G51" s="10">
        <f t="shared" si="2"/>
        <v>434382.5</v>
      </c>
    </row>
    <row r="52" spans="1:7" x14ac:dyDescent="0.2">
      <c r="A52" s="11" t="s">
        <v>11</v>
      </c>
      <c r="B52" s="9" t="s">
        <v>38</v>
      </c>
      <c r="C52" s="8" t="s">
        <v>106</v>
      </c>
      <c r="D52" s="8" t="s">
        <v>12</v>
      </c>
      <c r="E52" s="10">
        <v>135937</v>
      </c>
      <c r="F52" s="10">
        <v>1</v>
      </c>
      <c r="G52" s="10">
        <f t="shared" si="2"/>
        <v>135937</v>
      </c>
    </row>
    <row r="53" spans="1:7" x14ac:dyDescent="0.2">
      <c r="A53" s="11" t="s">
        <v>107</v>
      </c>
      <c r="B53" s="9" t="s">
        <v>108</v>
      </c>
      <c r="C53" s="8" t="s">
        <v>109</v>
      </c>
      <c r="D53" s="8" t="s">
        <v>8</v>
      </c>
      <c r="E53" s="10">
        <v>995</v>
      </c>
      <c r="F53" s="10">
        <v>363.5</v>
      </c>
      <c r="G53" s="10">
        <f t="shared" si="2"/>
        <v>361682.5</v>
      </c>
    </row>
    <row r="54" spans="1:7" x14ac:dyDescent="0.2">
      <c r="A54" s="11" t="s">
        <v>13</v>
      </c>
      <c r="B54" s="9" t="s">
        <v>110</v>
      </c>
      <c r="C54" s="8" t="s">
        <v>111</v>
      </c>
      <c r="D54" s="8" t="s">
        <v>8</v>
      </c>
      <c r="E54" s="10">
        <v>2370</v>
      </c>
      <c r="F54" s="10">
        <v>363</v>
      </c>
      <c r="G54" s="10">
        <f t="shared" si="2"/>
        <v>860310</v>
      </c>
    </row>
    <row r="55" spans="1:7" x14ac:dyDescent="0.2">
      <c r="A55" s="11" t="s">
        <v>31</v>
      </c>
      <c r="B55" s="9" t="s">
        <v>112</v>
      </c>
      <c r="C55" s="8" t="s">
        <v>113</v>
      </c>
      <c r="D55" s="8" t="s">
        <v>8</v>
      </c>
      <c r="E55" s="10">
        <v>1330.81</v>
      </c>
      <c r="F55" s="10">
        <v>363.11</v>
      </c>
      <c r="G55" s="10">
        <f t="shared" si="2"/>
        <v>483230.4191</v>
      </c>
    </row>
    <row r="56" spans="1:7" x14ac:dyDescent="0.2">
      <c r="A56" s="11" t="s">
        <v>10</v>
      </c>
      <c r="B56" s="9" t="s">
        <v>26</v>
      </c>
      <c r="C56" s="8" t="s">
        <v>114</v>
      </c>
      <c r="D56" s="8" t="s">
        <v>8</v>
      </c>
      <c r="E56" s="10">
        <v>245</v>
      </c>
      <c r="F56" s="10">
        <v>363.11</v>
      </c>
      <c r="G56" s="10">
        <f t="shared" si="2"/>
        <v>88961.95</v>
      </c>
    </row>
    <row r="57" spans="1:7" x14ac:dyDescent="0.2">
      <c r="G57" s="7">
        <f>SUM(G2:G56)</f>
        <v>32209576.160599999</v>
      </c>
    </row>
    <row r="100" spans="7:7" x14ac:dyDescent="0.2">
      <c r="G100" s="3">
        <f t="shared" ref="G100:G105" si="3">+E100*F100</f>
        <v>0</v>
      </c>
    </row>
    <row r="101" spans="7:7" x14ac:dyDescent="0.2">
      <c r="G101" s="3">
        <f t="shared" si="3"/>
        <v>0</v>
      </c>
    </row>
    <row r="102" spans="7:7" x14ac:dyDescent="0.2">
      <c r="G102" s="3">
        <f t="shared" si="3"/>
        <v>0</v>
      </c>
    </row>
    <row r="103" spans="7:7" x14ac:dyDescent="0.2">
      <c r="G103" s="3">
        <f t="shared" si="3"/>
        <v>0</v>
      </c>
    </row>
    <row r="104" spans="7:7" x14ac:dyDescent="0.2">
      <c r="G104" s="3">
        <f t="shared" si="3"/>
        <v>0</v>
      </c>
    </row>
    <row r="105" spans="7:7" x14ac:dyDescent="0.2">
      <c r="G105" s="3">
        <f t="shared" si="3"/>
        <v>0</v>
      </c>
    </row>
  </sheetData>
  <mergeCells count="7">
    <mergeCell ref="H43:H46"/>
    <mergeCell ref="F43:F46"/>
    <mergeCell ref="E43:E46"/>
    <mergeCell ref="G43:G46"/>
    <mergeCell ref="E29:E31"/>
    <mergeCell ref="F29:F31"/>
    <mergeCell ref="G29:G3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I60"/>
  <sheetViews>
    <sheetView topLeftCell="A40" workbookViewId="0">
      <selection activeCell="A40" sqref="A1:A1048576"/>
    </sheetView>
  </sheetViews>
  <sheetFormatPr baseColWidth="10" defaultColWidth="8.83203125" defaultRowHeight="13" x14ac:dyDescent="0.2"/>
  <cols>
    <col min="1" max="1" width="13.5" style="23" bestFit="1" customWidth="1"/>
    <col min="2" max="2" width="47" style="1" bestFit="1" customWidth="1"/>
    <col min="3" max="3" width="14" style="1" bestFit="1" customWidth="1"/>
    <col min="4" max="4" width="7.83203125" style="1" bestFit="1" customWidth="1"/>
    <col min="5" max="5" width="11.1640625" style="1" bestFit="1" customWidth="1"/>
    <col min="6" max="6" width="8.1640625" style="1" bestFit="1" customWidth="1"/>
    <col min="7" max="7" width="12.1640625" style="1" bestFit="1" customWidth="1"/>
    <col min="8" max="8" width="63.83203125" style="1" bestFit="1" customWidth="1"/>
    <col min="9" max="16384" width="8.83203125" style="1"/>
  </cols>
  <sheetData>
    <row r="1" spans="1:9" s="14" customFormat="1" x14ac:dyDescent="0.2">
      <c r="A1" s="2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</row>
    <row r="2" spans="1:9" x14ac:dyDescent="0.2">
      <c r="A2" s="11" t="s">
        <v>13</v>
      </c>
      <c r="B2" s="9" t="s">
        <v>25</v>
      </c>
      <c r="C2" s="8" t="s">
        <v>115</v>
      </c>
      <c r="D2" s="8" t="s">
        <v>8</v>
      </c>
      <c r="E2" s="10">
        <v>1470</v>
      </c>
      <c r="F2" s="10">
        <v>362.24</v>
      </c>
      <c r="G2" s="10">
        <f t="shared" ref="G2:G10" si="0">+E2*F2</f>
        <v>532492.80000000005</v>
      </c>
    </row>
    <row r="3" spans="1:9" x14ac:dyDescent="0.2">
      <c r="A3" s="11" t="s">
        <v>10</v>
      </c>
      <c r="B3" s="9" t="s">
        <v>116</v>
      </c>
      <c r="C3" s="8" t="s">
        <v>117</v>
      </c>
      <c r="D3" s="8" t="s">
        <v>8</v>
      </c>
      <c r="E3" s="10">
        <v>995</v>
      </c>
      <c r="F3" s="10">
        <v>362.16</v>
      </c>
      <c r="G3" s="10">
        <f t="shared" si="0"/>
        <v>360349.2</v>
      </c>
    </row>
    <row r="4" spans="1:9" x14ac:dyDescent="0.2">
      <c r="A4" s="11" t="s">
        <v>23</v>
      </c>
      <c r="B4" s="9" t="s">
        <v>40</v>
      </c>
      <c r="C4" s="8" t="s">
        <v>118</v>
      </c>
      <c r="D4" s="8" t="s">
        <v>12</v>
      </c>
      <c r="E4" s="10">
        <v>51100</v>
      </c>
      <c r="F4" s="10">
        <v>1</v>
      </c>
      <c r="G4" s="10">
        <f t="shared" si="0"/>
        <v>51100</v>
      </c>
    </row>
    <row r="5" spans="1:9" x14ac:dyDescent="0.2">
      <c r="A5" s="11" t="s">
        <v>34</v>
      </c>
      <c r="B5" s="9" t="s">
        <v>35</v>
      </c>
      <c r="C5" s="8" t="s">
        <v>119</v>
      </c>
      <c r="D5" s="8" t="s">
        <v>8</v>
      </c>
      <c r="E5" s="10">
        <v>1495</v>
      </c>
      <c r="F5" s="10">
        <v>361.96</v>
      </c>
      <c r="G5" s="10">
        <f t="shared" si="0"/>
        <v>541130.19999999995</v>
      </c>
    </row>
    <row r="6" spans="1:9" x14ac:dyDescent="0.2">
      <c r="A6" s="11" t="s">
        <v>10</v>
      </c>
      <c r="B6" s="9" t="s">
        <v>120</v>
      </c>
      <c r="C6" s="8" t="s">
        <v>121</v>
      </c>
      <c r="D6" s="8" t="s">
        <v>8</v>
      </c>
      <c r="E6" s="10">
        <v>758.09</v>
      </c>
      <c r="F6" s="10">
        <v>361.92</v>
      </c>
      <c r="G6" s="10">
        <f t="shared" si="0"/>
        <v>274367.93280000001</v>
      </c>
    </row>
    <row r="7" spans="1:9" x14ac:dyDescent="0.2">
      <c r="A7" s="11" t="s">
        <v>20</v>
      </c>
      <c r="B7" s="9" t="s">
        <v>122</v>
      </c>
      <c r="C7" s="8" t="s">
        <v>123</v>
      </c>
      <c r="D7" s="8" t="s">
        <v>8</v>
      </c>
      <c r="E7" s="10">
        <v>2485</v>
      </c>
      <c r="F7" s="10">
        <v>361.92</v>
      </c>
      <c r="G7" s="10">
        <f t="shared" si="0"/>
        <v>899371.20000000007</v>
      </c>
    </row>
    <row r="8" spans="1:9" x14ac:dyDescent="0.2">
      <c r="A8" s="11" t="s">
        <v>10</v>
      </c>
      <c r="B8" s="9" t="s">
        <v>32</v>
      </c>
      <c r="C8" s="8" t="s">
        <v>124</v>
      </c>
      <c r="D8" s="8" t="s">
        <v>8</v>
      </c>
      <c r="E8" s="10">
        <v>370</v>
      </c>
      <c r="F8" s="10">
        <v>362.49</v>
      </c>
      <c r="G8" s="10">
        <f t="shared" si="0"/>
        <v>134121.30000000002</v>
      </c>
    </row>
    <row r="9" spans="1:9" x14ac:dyDescent="0.2">
      <c r="A9" s="11" t="s">
        <v>10</v>
      </c>
      <c r="B9" s="9" t="s">
        <v>125</v>
      </c>
      <c r="C9" s="8" t="s">
        <v>126</v>
      </c>
      <c r="D9" s="8" t="s">
        <v>8</v>
      </c>
      <c r="E9" s="10">
        <v>370</v>
      </c>
      <c r="F9" s="10">
        <v>353.65</v>
      </c>
      <c r="G9" s="10">
        <f t="shared" si="0"/>
        <v>130850.49999999999</v>
      </c>
    </row>
    <row r="10" spans="1:9" x14ac:dyDescent="0.2">
      <c r="A10" s="24" t="s">
        <v>127</v>
      </c>
      <c r="B10" s="9" t="s">
        <v>128</v>
      </c>
      <c r="C10" s="21" t="s">
        <v>129</v>
      </c>
      <c r="D10" s="21" t="s">
        <v>8</v>
      </c>
      <c r="E10" s="18">
        <v>2087.86</v>
      </c>
      <c r="F10" s="18">
        <v>326.63</v>
      </c>
      <c r="G10" s="18">
        <f t="shared" si="0"/>
        <v>681957.71180000005</v>
      </c>
      <c r="H10" s="20" t="s">
        <v>130</v>
      </c>
      <c r="I10" s="5"/>
    </row>
    <row r="11" spans="1:9" x14ac:dyDescent="0.2">
      <c r="A11" s="24"/>
      <c r="B11" s="9" t="s">
        <v>131</v>
      </c>
      <c r="C11" s="21"/>
      <c r="D11" s="21"/>
      <c r="E11" s="18"/>
      <c r="F11" s="18"/>
      <c r="G11" s="18"/>
      <c r="H11" s="20"/>
      <c r="I11" s="5"/>
    </row>
    <row r="12" spans="1:9" x14ac:dyDescent="0.2">
      <c r="A12" s="11" t="s">
        <v>36</v>
      </c>
      <c r="B12" s="9" t="s">
        <v>37</v>
      </c>
      <c r="C12" s="8" t="s">
        <v>132</v>
      </c>
      <c r="D12" s="8" t="s">
        <v>8</v>
      </c>
      <c r="E12" s="10">
        <v>1452.12</v>
      </c>
      <c r="F12" s="10">
        <v>335.08</v>
      </c>
      <c r="G12" s="10">
        <f t="shared" ref="G12:G19" si="1">+E12*F12</f>
        <v>486576.36959999992</v>
      </c>
    </row>
    <row r="13" spans="1:9" x14ac:dyDescent="0.2">
      <c r="A13" s="11" t="s">
        <v>10</v>
      </c>
      <c r="B13" s="9" t="s">
        <v>18</v>
      </c>
      <c r="C13" s="8" t="s">
        <v>133</v>
      </c>
      <c r="D13" s="8" t="s">
        <v>8</v>
      </c>
      <c r="E13" s="10">
        <v>995</v>
      </c>
      <c r="F13" s="10">
        <v>325.63</v>
      </c>
      <c r="G13" s="10">
        <f t="shared" si="1"/>
        <v>324001.84999999998</v>
      </c>
    </row>
    <row r="14" spans="1:9" x14ac:dyDescent="0.2">
      <c r="A14" s="11" t="s">
        <v>10</v>
      </c>
      <c r="B14" s="9" t="s">
        <v>134</v>
      </c>
      <c r="C14" s="8" t="s">
        <v>135</v>
      </c>
      <c r="D14" s="8" t="s">
        <v>8</v>
      </c>
      <c r="E14" s="10">
        <v>2062</v>
      </c>
      <c r="F14" s="10">
        <v>321.17</v>
      </c>
      <c r="G14" s="10">
        <f t="shared" si="1"/>
        <v>662252.54</v>
      </c>
    </row>
    <row r="15" spans="1:9" x14ac:dyDescent="0.2">
      <c r="A15" s="11" t="s">
        <v>10</v>
      </c>
      <c r="B15" s="9" t="s">
        <v>136</v>
      </c>
      <c r="C15" s="8" t="s">
        <v>135</v>
      </c>
      <c r="D15" s="8" t="s">
        <v>8</v>
      </c>
      <c r="E15" s="10">
        <v>2995</v>
      </c>
      <c r="F15" s="10">
        <v>319.97000000000003</v>
      </c>
      <c r="G15" s="10">
        <f t="shared" si="1"/>
        <v>958310.15000000014</v>
      </c>
    </row>
    <row r="16" spans="1:9" x14ac:dyDescent="0.2">
      <c r="A16" s="11" t="s">
        <v>19</v>
      </c>
      <c r="B16" s="9" t="s">
        <v>69</v>
      </c>
      <c r="C16" s="8" t="s">
        <v>137</v>
      </c>
      <c r="D16" s="8" t="s">
        <v>8</v>
      </c>
      <c r="E16" s="10">
        <v>2445</v>
      </c>
      <c r="F16" s="10">
        <v>319.97000000000003</v>
      </c>
      <c r="G16" s="10">
        <f t="shared" si="1"/>
        <v>782326.65</v>
      </c>
    </row>
    <row r="17" spans="1:9" x14ac:dyDescent="0.2">
      <c r="A17" s="11" t="s">
        <v>10</v>
      </c>
      <c r="B17" s="9" t="s">
        <v>32</v>
      </c>
      <c r="C17" s="8" t="s">
        <v>138</v>
      </c>
      <c r="D17" s="8" t="s">
        <v>8</v>
      </c>
      <c r="E17" s="10">
        <v>370</v>
      </c>
      <c r="F17" s="10">
        <v>319.83</v>
      </c>
      <c r="G17" s="10">
        <f t="shared" si="1"/>
        <v>118337.09999999999</v>
      </c>
    </row>
    <row r="18" spans="1:9" x14ac:dyDescent="0.2">
      <c r="A18" s="11" t="s">
        <v>13</v>
      </c>
      <c r="B18" s="9" t="s">
        <v>24</v>
      </c>
      <c r="C18" s="8" t="s">
        <v>139</v>
      </c>
      <c r="D18" s="8" t="s">
        <v>8</v>
      </c>
      <c r="E18" s="10">
        <v>970</v>
      </c>
      <c r="F18" s="10">
        <v>320.70999999999998</v>
      </c>
      <c r="G18" s="10">
        <f t="shared" si="1"/>
        <v>311088.69999999995</v>
      </c>
    </row>
    <row r="19" spans="1:9" x14ac:dyDescent="0.2">
      <c r="A19" s="24" t="s">
        <v>10</v>
      </c>
      <c r="B19" s="9" t="s">
        <v>140</v>
      </c>
      <c r="C19" s="21" t="s">
        <v>141</v>
      </c>
      <c r="D19" s="21" t="s">
        <v>8</v>
      </c>
      <c r="E19" s="18">
        <v>1870</v>
      </c>
      <c r="F19" s="18">
        <v>321.64999999999998</v>
      </c>
      <c r="G19" s="18">
        <f t="shared" si="1"/>
        <v>601485.5</v>
      </c>
    </row>
    <row r="20" spans="1:9" x14ac:dyDescent="0.2">
      <c r="A20" s="24"/>
      <c r="B20" s="9" t="s">
        <v>142</v>
      </c>
      <c r="C20" s="21"/>
      <c r="D20" s="21"/>
      <c r="E20" s="18"/>
      <c r="F20" s="18"/>
      <c r="G20" s="18"/>
    </row>
    <row r="21" spans="1:9" x14ac:dyDescent="0.2">
      <c r="A21" s="11" t="s">
        <v>10</v>
      </c>
      <c r="B21" s="9" t="s">
        <v>143</v>
      </c>
      <c r="C21" s="8" t="s">
        <v>144</v>
      </c>
      <c r="D21" s="8" t="s">
        <v>8</v>
      </c>
      <c r="E21" s="10">
        <v>975</v>
      </c>
      <c r="F21" s="10">
        <v>319.44</v>
      </c>
      <c r="G21" s="10">
        <f t="shared" ref="G21:G32" si="2">+E21*F21</f>
        <v>311454</v>
      </c>
    </row>
    <row r="22" spans="1:9" x14ac:dyDescent="0.2">
      <c r="A22" s="11" t="s">
        <v>13</v>
      </c>
      <c r="B22" s="9" t="s">
        <v>145</v>
      </c>
      <c r="C22" s="8" t="s">
        <v>146</v>
      </c>
      <c r="D22" s="8" t="s">
        <v>8</v>
      </c>
      <c r="E22" s="10">
        <v>5970</v>
      </c>
      <c r="F22" s="10">
        <v>318.52</v>
      </c>
      <c r="G22" s="10">
        <f t="shared" si="2"/>
        <v>1901564.4</v>
      </c>
    </row>
    <row r="23" spans="1:9" x14ac:dyDescent="0.2">
      <c r="A23" s="11" t="s">
        <v>13</v>
      </c>
      <c r="B23" s="9" t="s">
        <v>25</v>
      </c>
      <c r="C23" s="8" t="s">
        <v>146</v>
      </c>
      <c r="D23" s="8" t="s">
        <v>8</v>
      </c>
      <c r="E23" s="10">
        <v>1470</v>
      </c>
      <c r="F23" s="10">
        <v>318.52</v>
      </c>
      <c r="G23" s="10">
        <f t="shared" si="2"/>
        <v>468224.39999999997</v>
      </c>
    </row>
    <row r="24" spans="1:9" x14ac:dyDescent="0.2">
      <c r="A24" s="11" t="s">
        <v>17</v>
      </c>
      <c r="B24" s="9" t="s">
        <v>147</v>
      </c>
      <c r="C24" s="8" t="s">
        <v>148</v>
      </c>
      <c r="D24" s="8" t="s">
        <v>8</v>
      </c>
      <c r="E24" s="10">
        <v>24853.69</v>
      </c>
      <c r="F24" s="10">
        <v>305.88</v>
      </c>
      <c r="G24" s="10">
        <f t="shared" si="2"/>
        <v>7602246.6971999994</v>
      </c>
      <c r="I24" s="5"/>
    </row>
    <row r="25" spans="1:9" x14ac:dyDescent="0.2">
      <c r="A25" s="11" t="s">
        <v>10</v>
      </c>
      <c r="B25" s="9" t="s">
        <v>136</v>
      </c>
      <c r="C25" s="8" t="s">
        <v>148</v>
      </c>
      <c r="D25" s="8" t="s">
        <v>8</v>
      </c>
      <c r="E25" s="10">
        <v>2995</v>
      </c>
      <c r="F25" s="10">
        <v>303.29000000000002</v>
      </c>
      <c r="G25" s="10">
        <f t="shared" si="2"/>
        <v>908353.55</v>
      </c>
      <c r="I25" s="6"/>
    </row>
    <row r="26" spans="1:9" x14ac:dyDescent="0.2">
      <c r="A26" s="11" t="s">
        <v>10</v>
      </c>
      <c r="B26" s="9" t="s">
        <v>120</v>
      </c>
      <c r="C26" s="8" t="s">
        <v>149</v>
      </c>
      <c r="D26" s="8" t="s">
        <v>8</v>
      </c>
      <c r="E26" s="10">
        <v>231.91</v>
      </c>
      <c r="F26" s="10">
        <v>303.20999999999998</v>
      </c>
      <c r="G26" s="10">
        <f t="shared" si="2"/>
        <v>70317.431099999987</v>
      </c>
    </row>
    <row r="27" spans="1:9" x14ac:dyDescent="0.2">
      <c r="A27" s="11" t="s">
        <v>11</v>
      </c>
      <c r="B27" s="9" t="s">
        <v>150</v>
      </c>
      <c r="C27" s="8" t="s">
        <v>151</v>
      </c>
      <c r="D27" s="8" t="s">
        <v>12</v>
      </c>
      <c r="E27" s="10">
        <v>150000</v>
      </c>
      <c r="F27" s="10">
        <v>1</v>
      </c>
      <c r="G27" s="10">
        <f t="shared" si="2"/>
        <v>150000</v>
      </c>
    </row>
    <row r="28" spans="1:9" x14ac:dyDescent="0.2">
      <c r="A28" s="11" t="s">
        <v>17</v>
      </c>
      <c r="B28" s="9" t="s">
        <v>147</v>
      </c>
      <c r="C28" s="8" t="s">
        <v>151</v>
      </c>
      <c r="D28" s="8" t="s">
        <v>8</v>
      </c>
      <c r="E28" s="10">
        <v>20053.64</v>
      </c>
      <c r="F28" s="10">
        <v>306.90519999999998</v>
      </c>
      <c r="G28" s="10">
        <f t="shared" si="2"/>
        <v>6154566.394927999</v>
      </c>
    </row>
    <row r="29" spans="1:9" x14ac:dyDescent="0.2">
      <c r="A29" s="11" t="s">
        <v>10</v>
      </c>
      <c r="B29" s="9" t="s">
        <v>152</v>
      </c>
      <c r="C29" s="8" t="s">
        <v>153</v>
      </c>
      <c r="D29" s="8" t="s">
        <v>8</v>
      </c>
      <c r="E29" s="10">
        <v>370</v>
      </c>
      <c r="F29" s="10">
        <v>308.19</v>
      </c>
      <c r="G29" s="10">
        <f t="shared" si="2"/>
        <v>114030.3</v>
      </c>
    </row>
    <row r="30" spans="1:9" x14ac:dyDescent="0.2">
      <c r="A30" s="11" t="s">
        <v>10</v>
      </c>
      <c r="B30" s="9" t="s">
        <v>270</v>
      </c>
      <c r="C30" s="8" t="s">
        <v>154</v>
      </c>
      <c r="D30" s="8" t="s">
        <v>8</v>
      </c>
      <c r="E30" s="10">
        <v>1105</v>
      </c>
      <c r="F30" s="10">
        <v>319.12</v>
      </c>
      <c r="G30" s="10">
        <f t="shared" si="2"/>
        <v>352627.6</v>
      </c>
    </row>
    <row r="31" spans="1:9" x14ac:dyDescent="0.2">
      <c r="A31" s="11" t="s">
        <v>11</v>
      </c>
      <c r="B31" s="9" t="s">
        <v>271</v>
      </c>
      <c r="C31" s="8" t="s">
        <v>155</v>
      </c>
      <c r="D31" s="8" t="s">
        <v>12</v>
      </c>
      <c r="E31" s="10">
        <v>1005933.3</v>
      </c>
      <c r="F31" s="10">
        <v>1</v>
      </c>
      <c r="G31" s="10">
        <f t="shared" si="2"/>
        <v>1005933.3</v>
      </c>
    </row>
    <row r="32" spans="1:9" x14ac:dyDescent="0.2">
      <c r="A32" s="24" t="s">
        <v>10</v>
      </c>
      <c r="B32" s="9" t="s">
        <v>272</v>
      </c>
      <c r="C32" s="21" t="s">
        <v>156</v>
      </c>
      <c r="D32" s="8" t="s">
        <v>8</v>
      </c>
      <c r="E32" s="18">
        <v>1576.95</v>
      </c>
      <c r="F32" s="18">
        <v>324.25</v>
      </c>
      <c r="G32" s="18">
        <f t="shared" si="2"/>
        <v>511326.03750000003</v>
      </c>
    </row>
    <row r="33" spans="1:8" x14ac:dyDescent="0.2">
      <c r="A33" s="24"/>
      <c r="B33" s="9" t="s">
        <v>273</v>
      </c>
      <c r="C33" s="21"/>
      <c r="D33" s="8" t="s">
        <v>8</v>
      </c>
      <c r="E33" s="18"/>
      <c r="F33" s="18"/>
      <c r="G33" s="18"/>
    </row>
    <row r="34" spans="1:8" x14ac:dyDescent="0.2">
      <c r="A34" s="11" t="s">
        <v>11</v>
      </c>
      <c r="B34" s="9" t="s">
        <v>274</v>
      </c>
      <c r="C34" s="8" t="s">
        <v>157</v>
      </c>
      <c r="D34" s="8" t="s">
        <v>12</v>
      </c>
      <c r="E34" s="10">
        <v>3000071.88</v>
      </c>
      <c r="F34" s="10">
        <v>1</v>
      </c>
      <c r="G34" s="10">
        <f t="shared" ref="G34:G40" si="3">+E34*F34</f>
        <v>3000071.88</v>
      </c>
    </row>
    <row r="35" spans="1:8" x14ac:dyDescent="0.2">
      <c r="A35" s="11" t="s">
        <v>10</v>
      </c>
      <c r="B35" s="9" t="s">
        <v>158</v>
      </c>
      <c r="C35" s="8" t="s">
        <v>159</v>
      </c>
      <c r="D35" s="8" t="s">
        <v>8</v>
      </c>
      <c r="E35" s="10">
        <v>370</v>
      </c>
      <c r="F35" s="10">
        <v>321.49</v>
      </c>
      <c r="G35" s="10">
        <f t="shared" si="3"/>
        <v>118951.3</v>
      </c>
    </row>
    <row r="36" spans="1:8" x14ac:dyDescent="0.2">
      <c r="A36" s="11" t="s">
        <v>13</v>
      </c>
      <c r="B36" s="9" t="s">
        <v>160</v>
      </c>
      <c r="C36" s="8" t="s">
        <v>161</v>
      </c>
      <c r="D36" s="8" t="s">
        <v>8</v>
      </c>
      <c r="E36" s="10">
        <v>4470</v>
      </c>
      <c r="F36" s="10">
        <v>321.18</v>
      </c>
      <c r="G36" s="10">
        <f t="shared" si="3"/>
        <v>1435674.6</v>
      </c>
    </row>
    <row r="37" spans="1:8" x14ac:dyDescent="0.2">
      <c r="A37" s="11" t="s">
        <v>23</v>
      </c>
      <c r="B37" s="11" t="s">
        <v>162</v>
      </c>
      <c r="C37" s="8" t="s">
        <v>163</v>
      </c>
      <c r="D37" s="8" t="s">
        <v>12</v>
      </c>
      <c r="E37" s="10">
        <v>153687.29999999999</v>
      </c>
      <c r="F37" s="10">
        <v>1</v>
      </c>
      <c r="G37" s="10">
        <f t="shared" si="3"/>
        <v>153687.29999999999</v>
      </c>
    </row>
    <row r="38" spans="1:8" x14ac:dyDescent="0.2">
      <c r="A38" s="11" t="s">
        <v>10</v>
      </c>
      <c r="B38" s="9" t="s">
        <v>9</v>
      </c>
      <c r="C38" s="8" t="s">
        <v>164</v>
      </c>
      <c r="D38" s="8" t="s">
        <v>8</v>
      </c>
      <c r="E38" s="10">
        <v>1227.81</v>
      </c>
      <c r="F38" s="10">
        <v>322</v>
      </c>
      <c r="G38" s="10">
        <f t="shared" si="3"/>
        <v>395354.82</v>
      </c>
    </row>
    <row r="39" spans="1:8" x14ac:dyDescent="0.2">
      <c r="A39" s="11" t="s">
        <v>10</v>
      </c>
      <c r="B39" s="9" t="s">
        <v>152</v>
      </c>
      <c r="C39" s="8" t="s">
        <v>165</v>
      </c>
      <c r="D39" s="8" t="s">
        <v>8</v>
      </c>
      <c r="E39" s="10">
        <v>370</v>
      </c>
      <c r="F39" s="10">
        <v>323.38</v>
      </c>
      <c r="G39" s="10">
        <f t="shared" si="3"/>
        <v>119650.59999999999</v>
      </c>
    </row>
    <row r="40" spans="1:8" x14ac:dyDescent="0.2">
      <c r="A40" s="11" t="s">
        <v>10</v>
      </c>
      <c r="B40" s="9" t="s">
        <v>166</v>
      </c>
      <c r="C40" s="8" t="s">
        <v>167</v>
      </c>
      <c r="D40" s="8" t="s">
        <v>8</v>
      </c>
      <c r="E40" s="18">
        <v>745</v>
      </c>
      <c r="F40" s="18">
        <v>324</v>
      </c>
      <c r="G40" s="18">
        <f t="shared" si="3"/>
        <v>241380</v>
      </c>
    </row>
    <row r="41" spans="1:8" x14ac:dyDescent="0.2">
      <c r="A41" s="11" t="s">
        <v>10</v>
      </c>
      <c r="B41" s="9" t="s">
        <v>168</v>
      </c>
      <c r="C41" s="8" t="s">
        <v>167</v>
      </c>
      <c r="D41" s="8" t="s">
        <v>8</v>
      </c>
      <c r="E41" s="18"/>
      <c r="F41" s="18"/>
      <c r="G41" s="18"/>
    </row>
    <row r="42" spans="1:8" x14ac:dyDescent="0.2">
      <c r="A42" s="11" t="s">
        <v>15</v>
      </c>
      <c r="B42" s="9" t="s">
        <v>16</v>
      </c>
      <c r="C42" s="8" t="s">
        <v>167</v>
      </c>
      <c r="D42" s="8" t="s">
        <v>8</v>
      </c>
      <c r="E42" s="10">
        <v>965</v>
      </c>
      <c r="F42" s="10">
        <v>324</v>
      </c>
      <c r="G42" s="10">
        <f>+E42*F42</f>
        <v>312660</v>
      </c>
    </row>
    <row r="43" spans="1:8" x14ac:dyDescent="0.2">
      <c r="A43" s="11" t="s">
        <v>17</v>
      </c>
      <c r="B43" s="9" t="s">
        <v>147</v>
      </c>
      <c r="C43" s="8" t="s">
        <v>169</v>
      </c>
      <c r="D43" s="8" t="s">
        <v>8</v>
      </c>
      <c r="E43" s="10">
        <v>10024.25</v>
      </c>
      <c r="F43" s="10">
        <v>324.44</v>
      </c>
      <c r="G43" s="10">
        <f>+E43*F43</f>
        <v>3252267.67</v>
      </c>
    </row>
    <row r="44" spans="1:8" x14ac:dyDescent="0.2">
      <c r="A44" s="11" t="s">
        <v>11</v>
      </c>
      <c r="B44" s="9" t="s">
        <v>90</v>
      </c>
      <c r="C44" s="8" t="s">
        <v>170</v>
      </c>
      <c r="D44" s="8" t="s">
        <v>8</v>
      </c>
      <c r="E44" s="10">
        <v>8941.41</v>
      </c>
      <c r="F44" s="10">
        <v>323.76</v>
      </c>
      <c r="G44" s="10">
        <f>+E44*F44</f>
        <v>2894870.9016</v>
      </c>
    </row>
    <row r="45" spans="1:8" x14ac:dyDescent="0.2">
      <c r="A45" s="11" t="s">
        <v>11</v>
      </c>
      <c r="B45" s="9" t="s">
        <v>171</v>
      </c>
      <c r="C45" s="8" t="s">
        <v>172</v>
      </c>
      <c r="D45" s="8" t="s">
        <v>12</v>
      </c>
      <c r="E45" s="10">
        <v>943235.52</v>
      </c>
      <c r="F45" s="10">
        <v>1</v>
      </c>
      <c r="G45" s="10">
        <f>+E45*F45</f>
        <v>943235.52</v>
      </c>
      <c r="H45" s="1" t="s">
        <v>173</v>
      </c>
    </row>
    <row r="46" spans="1:8" x14ac:dyDescent="0.2">
      <c r="A46" s="11" t="s">
        <v>17</v>
      </c>
      <c r="B46" s="9" t="s">
        <v>28</v>
      </c>
      <c r="C46" s="8" t="s">
        <v>172</v>
      </c>
      <c r="D46" s="8" t="s">
        <v>21</v>
      </c>
      <c r="E46" s="10">
        <v>2485</v>
      </c>
      <c r="F46" s="10">
        <f>+G46/E46</f>
        <v>383.25</v>
      </c>
      <c r="G46" s="10">
        <v>952376.25</v>
      </c>
    </row>
    <row r="47" spans="1:8" x14ac:dyDescent="0.2">
      <c r="A47" s="11" t="s">
        <v>10</v>
      </c>
      <c r="B47" s="9" t="s">
        <v>174</v>
      </c>
      <c r="C47" s="8" t="s">
        <v>175</v>
      </c>
      <c r="D47" s="8" t="s">
        <v>8</v>
      </c>
      <c r="E47" s="10">
        <v>995</v>
      </c>
      <c r="F47" s="10">
        <v>325</v>
      </c>
      <c r="G47" s="10">
        <f t="shared" ref="G47:G54" si="4">+E47*F47</f>
        <v>323375</v>
      </c>
    </row>
    <row r="48" spans="1:8" x14ac:dyDescent="0.2">
      <c r="A48" s="11" t="s">
        <v>10</v>
      </c>
      <c r="B48" s="9" t="s">
        <v>176</v>
      </c>
      <c r="C48" s="8" t="s">
        <v>177</v>
      </c>
      <c r="D48" s="8" t="s">
        <v>8</v>
      </c>
      <c r="E48" s="10">
        <v>370</v>
      </c>
      <c r="F48" s="10">
        <v>327.92</v>
      </c>
      <c r="G48" s="10">
        <f t="shared" si="4"/>
        <v>121330.40000000001</v>
      </c>
    </row>
    <row r="49" spans="1:8" x14ac:dyDescent="0.2">
      <c r="A49" s="11" t="s">
        <v>13</v>
      </c>
      <c r="B49" s="9" t="s">
        <v>24</v>
      </c>
      <c r="C49" s="8" t="s">
        <v>178</v>
      </c>
      <c r="D49" s="8" t="s">
        <v>8</v>
      </c>
      <c r="E49" s="10">
        <v>970</v>
      </c>
      <c r="F49" s="10">
        <v>328.09</v>
      </c>
      <c r="G49" s="10">
        <f t="shared" si="4"/>
        <v>318247.3</v>
      </c>
    </row>
    <row r="50" spans="1:8" x14ac:dyDescent="0.2">
      <c r="A50" s="11" t="s">
        <v>10</v>
      </c>
      <c r="B50" s="9" t="s">
        <v>179</v>
      </c>
      <c r="C50" s="8" t="s">
        <v>180</v>
      </c>
      <c r="D50" s="8" t="s">
        <v>8</v>
      </c>
      <c r="E50" s="10">
        <v>1495</v>
      </c>
      <c r="F50" s="10">
        <v>328.39</v>
      </c>
      <c r="G50" s="10">
        <f t="shared" si="4"/>
        <v>490943.05</v>
      </c>
    </row>
    <row r="51" spans="1:8" x14ac:dyDescent="0.2">
      <c r="A51" s="11" t="s">
        <v>11</v>
      </c>
      <c r="B51" s="9" t="s">
        <v>181</v>
      </c>
      <c r="C51" s="8" t="s">
        <v>182</v>
      </c>
      <c r="D51" s="8" t="s">
        <v>12</v>
      </c>
      <c r="E51" s="10">
        <v>438083.95</v>
      </c>
      <c r="F51" s="10">
        <v>1</v>
      </c>
      <c r="G51" s="10">
        <f t="shared" si="4"/>
        <v>438083.95</v>
      </c>
    </row>
    <row r="52" spans="1:8" x14ac:dyDescent="0.2">
      <c r="A52" s="11" t="s">
        <v>10</v>
      </c>
      <c r="B52" s="9" t="s">
        <v>183</v>
      </c>
      <c r="C52" s="8" t="s">
        <v>184</v>
      </c>
      <c r="D52" s="8" t="s">
        <v>8</v>
      </c>
      <c r="E52" s="10">
        <v>1495</v>
      </c>
      <c r="F52" s="10">
        <v>329.51</v>
      </c>
      <c r="G52" s="10">
        <f t="shared" si="4"/>
        <v>492617.45</v>
      </c>
    </row>
    <row r="53" spans="1:8" x14ac:dyDescent="0.2">
      <c r="A53" s="11" t="s">
        <v>17</v>
      </c>
      <c r="B53" s="9" t="s">
        <v>28</v>
      </c>
      <c r="C53" s="8" t="s">
        <v>185</v>
      </c>
      <c r="D53" s="8" t="s">
        <v>21</v>
      </c>
      <c r="E53" s="10">
        <v>2485</v>
      </c>
      <c r="F53" s="10">
        <v>405</v>
      </c>
      <c r="G53" s="10">
        <f t="shared" si="4"/>
        <v>1006425</v>
      </c>
    </row>
    <row r="54" spans="1:8" x14ac:dyDescent="0.2">
      <c r="A54" s="24" t="s">
        <v>127</v>
      </c>
      <c r="B54" s="9" t="s">
        <v>186</v>
      </c>
      <c r="C54" s="8" t="s">
        <v>187</v>
      </c>
      <c r="D54" s="21" t="s">
        <v>8</v>
      </c>
      <c r="E54" s="18">
        <v>2013.18</v>
      </c>
      <c r="F54" s="18">
        <v>328.02</v>
      </c>
      <c r="G54" s="18">
        <f t="shared" si="4"/>
        <v>660363.30359999998</v>
      </c>
    </row>
    <row r="55" spans="1:8" x14ac:dyDescent="0.2">
      <c r="A55" s="24"/>
      <c r="B55" s="9" t="s">
        <v>188</v>
      </c>
      <c r="C55" s="8" t="s">
        <v>187</v>
      </c>
      <c r="D55" s="21"/>
      <c r="E55" s="18"/>
      <c r="F55" s="18"/>
      <c r="G55" s="18"/>
    </row>
    <row r="56" spans="1:8" x14ac:dyDescent="0.2">
      <c r="A56" s="11" t="s">
        <v>11</v>
      </c>
      <c r="B56" s="9" t="s">
        <v>189</v>
      </c>
      <c r="C56" s="8" t="s">
        <v>190</v>
      </c>
      <c r="D56" s="8" t="s">
        <v>12</v>
      </c>
      <c r="E56" s="10">
        <v>981613.98</v>
      </c>
      <c r="F56" s="10">
        <v>1</v>
      </c>
      <c r="G56" s="10">
        <f>+E56*F56</f>
        <v>981613.98</v>
      </c>
      <c r="H56" s="1" t="s">
        <v>191</v>
      </c>
    </row>
    <row r="57" spans="1:8" x14ac:dyDescent="0.2">
      <c r="A57" s="11" t="s">
        <v>31</v>
      </c>
      <c r="B57" s="9" t="s">
        <v>192</v>
      </c>
      <c r="C57" s="8" t="s">
        <v>193</v>
      </c>
      <c r="D57" s="8" t="s">
        <v>8</v>
      </c>
      <c r="E57" s="10">
        <v>1245</v>
      </c>
      <c r="F57" s="10">
        <v>326</v>
      </c>
      <c r="G57" s="10">
        <f>+E57*F57</f>
        <v>405870</v>
      </c>
    </row>
    <row r="58" spans="1:8" x14ac:dyDescent="0.2">
      <c r="A58" s="11" t="s">
        <v>10</v>
      </c>
      <c r="B58" s="9" t="s">
        <v>171</v>
      </c>
      <c r="C58" s="8" t="s">
        <v>193</v>
      </c>
      <c r="D58" s="8" t="s">
        <v>8</v>
      </c>
      <c r="E58" s="10">
        <v>370</v>
      </c>
      <c r="F58" s="10">
        <v>324</v>
      </c>
      <c r="G58" s="10">
        <f>+E58*F58</f>
        <v>119880</v>
      </c>
    </row>
    <row r="59" spans="1:8" x14ac:dyDescent="0.2">
      <c r="A59" s="11" t="s">
        <v>10</v>
      </c>
      <c r="B59" s="9" t="s">
        <v>194</v>
      </c>
      <c r="C59" s="8" t="s">
        <v>195</v>
      </c>
      <c r="D59" s="8" t="s">
        <v>8</v>
      </c>
      <c r="E59" s="10">
        <v>793.05</v>
      </c>
      <c r="F59" s="10">
        <v>324</v>
      </c>
      <c r="G59" s="10">
        <f>+E59*F59</f>
        <v>256948.19999999998</v>
      </c>
    </row>
    <row r="60" spans="1:8" x14ac:dyDescent="0.2">
      <c r="C60" s="2"/>
      <c r="D60" s="2"/>
      <c r="E60" s="3"/>
      <c r="F60" s="3"/>
      <c r="G60" s="7">
        <f>SUM(G2:G59)</f>
        <v>46836642.290128008</v>
      </c>
    </row>
  </sheetData>
  <mergeCells count="26">
    <mergeCell ref="A19:A20"/>
    <mergeCell ref="C19:C20"/>
    <mergeCell ref="D19:D20"/>
    <mergeCell ref="E19:E20"/>
    <mergeCell ref="F19:F20"/>
    <mergeCell ref="D54:D55"/>
    <mergeCell ref="E54:E55"/>
    <mergeCell ref="F54:F55"/>
    <mergeCell ref="G54:G55"/>
    <mergeCell ref="A32:A33"/>
    <mergeCell ref="C32:C33"/>
    <mergeCell ref="E32:E33"/>
    <mergeCell ref="A54:A55"/>
    <mergeCell ref="E40:E41"/>
    <mergeCell ref="F40:F41"/>
    <mergeCell ref="A10:A11"/>
    <mergeCell ref="C10:C11"/>
    <mergeCell ref="D10:D11"/>
    <mergeCell ref="E10:E11"/>
    <mergeCell ref="F10:F11"/>
    <mergeCell ref="H10:H11"/>
    <mergeCell ref="G40:G41"/>
    <mergeCell ref="F32:F33"/>
    <mergeCell ref="G32:G33"/>
    <mergeCell ref="G10:G11"/>
    <mergeCell ref="G19: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499984740745262"/>
  </sheetPr>
  <dimension ref="A1:I43"/>
  <sheetViews>
    <sheetView tabSelected="1" topLeftCell="A7" workbookViewId="0">
      <selection activeCell="A26" sqref="A1:A1048576"/>
    </sheetView>
  </sheetViews>
  <sheetFormatPr baseColWidth="10" defaultColWidth="8.83203125" defaultRowHeight="13" x14ac:dyDescent="0.2"/>
  <cols>
    <col min="1" max="1" width="13.6640625" style="23" bestFit="1" customWidth="1"/>
    <col min="2" max="2" width="33.83203125" style="1" bestFit="1" customWidth="1"/>
    <col min="3" max="3" width="14" style="1" bestFit="1" customWidth="1"/>
    <col min="4" max="4" width="7.83203125" style="1" bestFit="1" customWidth="1"/>
    <col min="5" max="5" width="11.1640625" style="1" bestFit="1" customWidth="1"/>
    <col min="6" max="6" width="8.1640625" style="1" bestFit="1" customWidth="1"/>
    <col min="7" max="7" width="12.1640625" style="1" bestFit="1" customWidth="1"/>
    <col min="8" max="8" width="43.5" style="1" bestFit="1" customWidth="1"/>
    <col min="9" max="16384" width="8.83203125" style="1"/>
  </cols>
  <sheetData>
    <row r="1" spans="1:9" s="14" customFormat="1" x14ac:dyDescent="0.2">
      <c r="A1" s="2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</row>
    <row r="2" spans="1:9" x14ac:dyDescent="0.2">
      <c r="A2" s="11" t="s">
        <v>196</v>
      </c>
      <c r="B2" s="9" t="s">
        <v>197</v>
      </c>
      <c r="C2" s="8" t="s">
        <v>198</v>
      </c>
      <c r="D2" s="8" t="s">
        <v>199</v>
      </c>
      <c r="E2" s="10">
        <v>149850</v>
      </c>
      <c r="F2" s="10">
        <v>2.9415</v>
      </c>
      <c r="G2" s="10">
        <f t="shared" ref="G2:G14" si="0">+E2*F2</f>
        <v>440783.77500000002</v>
      </c>
      <c r="H2" s="1" t="s">
        <v>200</v>
      </c>
    </row>
    <row r="3" spans="1:9" x14ac:dyDescent="0.2">
      <c r="A3" s="11" t="s">
        <v>201</v>
      </c>
      <c r="B3" s="9" t="s">
        <v>202</v>
      </c>
      <c r="C3" s="8" t="s">
        <v>203</v>
      </c>
      <c r="D3" s="8" t="s">
        <v>12</v>
      </c>
      <c r="E3" s="10">
        <v>230851.56</v>
      </c>
      <c r="F3" s="10">
        <v>1</v>
      </c>
      <c r="G3" s="10">
        <f t="shared" si="0"/>
        <v>230851.56</v>
      </c>
    </row>
    <row r="4" spans="1:9" x14ac:dyDescent="0.2">
      <c r="A4" s="11" t="s">
        <v>10</v>
      </c>
      <c r="B4" s="9" t="s">
        <v>204</v>
      </c>
      <c r="C4" s="8" t="s">
        <v>205</v>
      </c>
      <c r="D4" s="8" t="s">
        <v>8</v>
      </c>
      <c r="E4" s="10">
        <v>1495</v>
      </c>
      <c r="F4" s="10">
        <v>318</v>
      </c>
      <c r="G4" s="10">
        <f t="shared" si="0"/>
        <v>475410</v>
      </c>
    </row>
    <row r="5" spans="1:9" x14ac:dyDescent="0.2">
      <c r="A5" s="11" t="s">
        <v>10</v>
      </c>
      <c r="B5" s="9" t="s">
        <v>206</v>
      </c>
      <c r="C5" s="8" t="s">
        <v>207</v>
      </c>
      <c r="D5" s="8" t="s">
        <v>8</v>
      </c>
      <c r="E5" s="10">
        <v>1452.36</v>
      </c>
      <c r="F5" s="10">
        <v>314.02</v>
      </c>
      <c r="G5" s="10">
        <f t="shared" si="0"/>
        <v>456070.08719999995</v>
      </c>
    </row>
    <row r="6" spans="1:9" x14ac:dyDescent="0.2">
      <c r="A6" s="11" t="s">
        <v>10</v>
      </c>
      <c r="B6" s="9" t="s">
        <v>208</v>
      </c>
      <c r="C6" s="8" t="s">
        <v>209</v>
      </c>
      <c r="D6" s="8" t="s">
        <v>8</v>
      </c>
      <c r="E6" s="10">
        <v>1495</v>
      </c>
      <c r="F6" s="10">
        <v>314.02999999999997</v>
      </c>
      <c r="G6" s="10">
        <f t="shared" si="0"/>
        <v>469474.85</v>
      </c>
    </row>
    <row r="7" spans="1:9" x14ac:dyDescent="0.2">
      <c r="A7" s="11" t="s">
        <v>201</v>
      </c>
      <c r="B7" s="9" t="s">
        <v>88</v>
      </c>
      <c r="C7" s="8" t="s">
        <v>209</v>
      </c>
      <c r="D7" s="8" t="s">
        <v>12</v>
      </c>
      <c r="E7" s="10">
        <v>29598.28</v>
      </c>
      <c r="F7" s="10">
        <v>1</v>
      </c>
      <c r="G7" s="10">
        <f t="shared" si="0"/>
        <v>29598.28</v>
      </c>
    </row>
    <row r="8" spans="1:9" x14ac:dyDescent="0.2">
      <c r="A8" s="11" t="s">
        <v>20</v>
      </c>
      <c r="B8" s="9" t="s">
        <v>122</v>
      </c>
      <c r="C8" s="8" t="s">
        <v>210</v>
      </c>
      <c r="D8" s="8" t="s">
        <v>8</v>
      </c>
      <c r="E8" s="10">
        <v>2985</v>
      </c>
      <c r="F8" s="10">
        <v>313.58</v>
      </c>
      <c r="G8" s="10">
        <f t="shared" si="0"/>
        <v>936036.29999999993</v>
      </c>
      <c r="H8" s="5"/>
    </row>
    <row r="9" spans="1:9" x14ac:dyDescent="0.2">
      <c r="A9" s="11" t="s">
        <v>10</v>
      </c>
      <c r="B9" s="9" t="s">
        <v>211</v>
      </c>
      <c r="C9" s="8" t="s">
        <v>212</v>
      </c>
      <c r="D9" s="8" t="s">
        <v>8</v>
      </c>
      <c r="E9" s="10">
        <v>495</v>
      </c>
      <c r="F9" s="10">
        <v>313.42</v>
      </c>
      <c r="G9" s="10">
        <f t="shared" si="0"/>
        <v>155142.9</v>
      </c>
      <c r="I9" s="5"/>
    </row>
    <row r="10" spans="1:9" x14ac:dyDescent="0.2">
      <c r="A10" s="11" t="s">
        <v>201</v>
      </c>
      <c r="B10" s="9" t="s">
        <v>213</v>
      </c>
      <c r="C10" s="8" t="s">
        <v>214</v>
      </c>
      <c r="D10" s="8" t="s">
        <v>12</v>
      </c>
      <c r="E10" s="10">
        <f>1707726.8+41380</f>
        <v>1749106.8</v>
      </c>
      <c r="F10" s="10">
        <v>1</v>
      </c>
      <c r="G10" s="10">
        <f t="shared" si="0"/>
        <v>1749106.8</v>
      </c>
    </row>
    <row r="11" spans="1:9" x14ac:dyDescent="0.2">
      <c r="A11" s="11" t="s">
        <v>7</v>
      </c>
      <c r="B11" s="9" t="s">
        <v>215</v>
      </c>
      <c r="C11" s="8" t="s">
        <v>216</v>
      </c>
      <c r="D11" s="8" t="s">
        <v>8</v>
      </c>
      <c r="E11" s="10">
        <v>9145</v>
      </c>
      <c r="F11" s="10">
        <v>311.12</v>
      </c>
      <c r="G11" s="10">
        <f t="shared" si="0"/>
        <v>2845192.4</v>
      </c>
    </row>
    <row r="12" spans="1:9" x14ac:dyDescent="0.2">
      <c r="A12" s="11" t="s">
        <v>10</v>
      </c>
      <c r="B12" s="9" t="s">
        <v>32</v>
      </c>
      <c r="C12" s="8" t="s">
        <v>217</v>
      </c>
      <c r="D12" s="8" t="s">
        <v>8</v>
      </c>
      <c r="E12" s="10">
        <v>495</v>
      </c>
      <c r="F12" s="10">
        <v>307.95999999999998</v>
      </c>
      <c r="G12" s="10">
        <f t="shared" si="0"/>
        <v>152440.19999999998</v>
      </c>
    </row>
    <row r="13" spans="1:9" x14ac:dyDescent="0.2">
      <c r="A13" s="11" t="s">
        <v>17</v>
      </c>
      <c r="B13" s="9" t="s">
        <v>218</v>
      </c>
      <c r="C13" s="8" t="s">
        <v>219</v>
      </c>
      <c r="D13" s="8" t="s">
        <v>12</v>
      </c>
      <c r="E13" s="10">
        <v>958848.68</v>
      </c>
      <c r="F13" s="10">
        <v>1</v>
      </c>
      <c r="G13" s="10">
        <f t="shared" si="0"/>
        <v>958848.68</v>
      </c>
    </row>
    <row r="14" spans="1:9" x14ac:dyDescent="0.2">
      <c r="A14" s="24" t="s">
        <v>10</v>
      </c>
      <c r="B14" s="9" t="s">
        <v>220</v>
      </c>
      <c r="C14" s="21" t="s">
        <v>221</v>
      </c>
      <c r="D14" s="21" t="s">
        <v>8</v>
      </c>
      <c r="E14" s="18">
        <v>10511.75</v>
      </c>
      <c r="F14" s="18">
        <v>304.33999999999997</v>
      </c>
      <c r="G14" s="18">
        <f t="shared" si="0"/>
        <v>3199145.9949999996</v>
      </c>
    </row>
    <row r="15" spans="1:9" x14ac:dyDescent="0.2">
      <c r="A15" s="24"/>
      <c r="B15" s="9" t="s">
        <v>222</v>
      </c>
      <c r="C15" s="21"/>
      <c r="D15" s="21"/>
      <c r="E15" s="18"/>
      <c r="F15" s="18"/>
      <c r="G15" s="18"/>
    </row>
    <row r="16" spans="1:9" x14ac:dyDescent="0.2">
      <c r="A16" s="24"/>
      <c r="B16" s="9" t="s">
        <v>222</v>
      </c>
      <c r="C16" s="21"/>
      <c r="D16" s="21"/>
      <c r="E16" s="18"/>
      <c r="F16" s="18"/>
      <c r="G16" s="18"/>
    </row>
    <row r="17" spans="1:8" x14ac:dyDescent="0.2">
      <c r="A17" s="24"/>
      <c r="B17" s="9" t="s">
        <v>222</v>
      </c>
      <c r="C17" s="21"/>
      <c r="D17" s="21"/>
      <c r="E17" s="18"/>
      <c r="F17" s="18"/>
      <c r="G17" s="18"/>
    </row>
    <row r="18" spans="1:8" x14ac:dyDescent="0.2">
      <c r="A18" s="24"/>
      <c r="B18" s="9" t="s">
        <v>222</v>
      </c>
      <c r="C18" s="21"/>
      <c r="D18" s="21"/>
      <c r="E18" s="18"/>
      <c r="F18" s="18"/>
      <c r="G18" s="18"/>
    </row>
    <row r="19" spans="1:8" x14ac:dyDescent="0.2">
      <c r="A19" s="11" t="s">
        <v>223</v>
      </c>
      <c r="B19" s="9" t="s">
        <v>88</v>
      </c>
      <c r="C19" s="8" t="s">
        <v>224</v>
      </c>
      <c r="D19" s="8" t="s">
        <v>12</v>
      </c>
      <c r="E19" s="10">
        <v>999715</v>
      </c>
      <c r="F19" s="10">
        <v>1</v>
      </c>
      <c r="G19" s="10">
        <f t="shared" ref="G19:G25" si="1">+E19*F19</f>
        <v>999715</v>
      </c>
      <c r="H19" s="1" t="s">
        <v>225</v>
      </c>
    </row>
    <row r="20" spans="1:8" x14ac:dyDescent="0.2">
      <c r="A20" s="11" t="s">
        <v>10</v>
      </c>
      <c r="B20" s="9" t="s">
        <v>226</v>
      </c>
      <c r="C20" s="8" t="s">
        <v>227</v>
      </c>
      <c r="D20" s="8" t="s">
        <v>8</v>
      </c>
      <c r="E20" s="10">
        <v>495</v>
      </c>
      <c r="F20" s="10">
        <v>301.18</v>
      </c>
      <c r="G20" s="10">
        <f t="shared" si="1"/>
        <v>149084.1</v>
      </c>
    </row>
    <row r="21" spans="1:8" x14ac:dyDescent="0.2">
      <c r="A21" s="11" t="s">
        <v>10</v>
      </c>
      <c r="B21" s="9" t="s">
        <v>228</v>
      </c>
      <c r="C21" s="8" t="s">
        <v>229</v>
      </c>
      <c r="D21" s="8" t="s">
        <v>8</v>
      </c>
      <c r="E21" s="10">
        <v>2745</v>
      </c>
      <c r="F21" s="10">
        <v>301.45999999999998</v>
      </c>
      <c r="G21" s="10">
        <f t="shared" si="1"/>
        <v>827507.7</v>
      </c>
    </row>
    <row r="22" spans="1:8" x14ac:dyDescent="0.2">
      <c r="A22" s="11" t="s">
        <v>230</v>
      </c>
      <c r="B22" s="9" t="s">
        <v>108</v>
      </c>
      <c r="C22" s="8" t="s">
        <v>229</v>
      </c>
      <c r="D22" s="8" t="s">
        <v>8</v>
      </c>
      <c r="E22" s="10">
        <v>986.52</v>
      </c>
      <c r="F22" s="10">
        <v>298.72000000000003</v>
      </c>
      <c r="G22" s="10">
        <f t="shared" si="1"/>
        <v>294693.25440000003</v>
      </c>
    </row>
    <row r="23" spans="1:8" x14ac:dyDescent="0.2">
      <c r="A23" s="11" t="s">
        <v>10</v>
      </c>
      <c r="B23" s="9" t="s">
        <v>231</v>
      </c>
      <c r="C23" s="8" t="s">
        <v>232</v>
      </c>
      <c r="D23" s="8" t="s">
        <v>8</v>
      </c>
      <c r="E23" s="10">
        <v>511.75</v>
      </c>
      <c r="F23" s="10">
        <v>299.62</v>
      </c>
      <c r="G23" s="10">
        <f t="shared" si="1"/>
        <v>153330.535</v>
      </c>
    </row>
    <row r="24" spans="1:8" x14ac:dyDescent="0.2">
      <c r="A24" s="11" t="s">
        <v>13</v>
      </c>
      <c r="B24" s="9" t="s">
        <v>233</v>
      </c>
      <c r="C24" s="8" t="s">
        <v>234</v>
      </c>
      <c r="D24" s="8" t="s">
        <v>8</v>
      </c>
      <c r="E24" s="10">
        <v>1470</v>
      </c>
      <c r="F24" s="10">
        <v>301.51</v>
      </c>
      <c r="G24" s="10">
        <f t="shared" si="1"/>
        <v>443219.7</v>
      </c>
    </row>
    <row r="25" spans="1:8" x14ac:dyDescent="0.2">
      <c r="A25" s="11" t="s">
        <v>17</v>
      </c>
      <c r="B25" s="9" t="s">
        <v>147</v>
      </c>
      <c r="C25" s="8" t="s">
        <v>235</v>
      </c>
      <c r="D25" s="8" t="s">
        <v>8</v>
      </c>
      <c r="E25" s="10">
        <v>24533.33</v>
      </c>
      <c r="F25" s="10">
        <v>302.28899999999999</v>
      </c>
      <c r="G25" s="10">
        <f t="shared" si="1"/>
        <v>7416155.7923699999</v>
      </c>
    </row>
    <row r="26" spans="1:8" x14ac:dyDescent="0.2">
      <c r="A26" s="11" t="s">
        <v>10</v>
      </c>
      <c r="B26" s="9" t="s">
        <v>236</v>
      </c>
      <c r="C26" s="8" t="s">
        <v>238</v>
      </c>
      <c r="D26" s="8" t="s">
        <v>8</v>
      </c>
      <c r="E26" s="10">
        <f>-479.75+-2.5</f>
        <v>-482.25</v>
      </c>
      <c r="F26" s="18">
        <v>304.4205</v>
      </c>
      <c r="G26" s="18">
        <f>+(E26+E27)*F26</f>
        <v>4642.4126249999999</v>
      </c>
    </row>
    <row r="27" spans="1:8" x14ac:dyDescent="0.2">
      <c r="A27" s="11" t="s">
        <v>10</v>
      </c>
      <c r="B27" s="9" t="s">
        <v>237</v>
      </c>
      <c r="C27" s="8" t="s">
        <v>238</v>
      </c>
      <c r="D27" s="8" t="s">
        <v>8</v>
      </c>
      <c r="E27" s="10">
        <f>500-2.5</f>
        <v>497.5</v>
      </c>
      <c r="F27" s="18"/>
      <c r="G27" s="18"/>
    </row>
    <row r="28" spans="1:8" x14ac:dyDescent="0.2">
      <c r="A28" s="11" t="s">
        <v>10</v>
      </c>
      <c r="B28" s="9" t="s">
        <v>32</v>
      </c>
      <c r="C28" s="8" t="s">
        <v>239</v>
      </c>
      <c r="D28" s="8" t="s">
        <v>8</v>
      </c>
      <c r="E28" s="10">
        <v>170</v>
      </c>
      <c r="F28" s="10">
        <v>305.33999999999997</v>
      </c>
      <c r="G28" s="10">
        <f t="shared" ref="G28:G34" si="2">+E28*F28</f>
        <v>51907.799999999996</v>
      </c>
    </row>
    <row r="29" spans="1:8" x14ac:dyDescent="0.2">
      <c r="A29" s="11" t="s">
        <v>11</v>
      </c>
      <c r="B29" s="9" t="s">
        <v>240</v>
      </c>
      <c r="C29" s="8" t="s">
        <v>244</v>
      </c>
      <c r="D29" s="8" t="s">
        <v>241</v>
      </c>
      <c r="E29" s="10">
        <v>25000</v>
      </c>
      <c r="F29" s="10">
        <v>1</v>
      </c>
      <c r="G29" s="10">
        <f t="shared" si="2"/>
        <v>25000</v>
      </c>
    </row>
    <row r="30" spans="1:8" x14ac:dyDescent="0.2">
      <c r="A30" s="11" t="s">
        <v>10</v>
      </c>
      <c r="B30" s="9" t="s">
        <v>242</v>
      </c>
      <c r="C30" s="8" t="s">
        <v>243</v>
      </c>
      <c r="D30" s="8" t="s">
        <v>8</v>
      </c>
      <c r="E30" s="10">
        <v>511.75</v>
      </c>
      <c r="F30" s="10">
        <v>304.2056</v>
      </c>
      <c r="G30" s="10">
        <f t="shared" si="2"/>
        <v>155677.21580000001</v>
      </c>
    </row>
    <row r="31" spans="1:8" x14ac:dyDescent="0.2">
      <c r="A31" s="11" t="s">
        <v>10</v>
      </c>
      <c r="B31" s="9" t="s">
        <v>245</v>
      </c>
      <c r="C31" s="8" t="s">
        <v>246</v>
      </c>
      <c r="D31" s="8" t="s">
        <v>8</v>
      </c>
      <c r="E31" s="10">
        <v>3035.27</v>
      </c>
      <c r="F31" s="10">
        <v>303.62</v>
      </c>
      <c r="G31" s="10">
        <f t="shared" si="2"/>
        <v>921568.67740000004</v>
      </c>
      <c r="H31" s="1" t="s">
        <v>247</v>
      </c>
    </row>
    <row r="32" spans="1:8" x14ac:dyDescent="0.2">
      <c r="A32" s="11" t="s">
        <v>10</v>
      </c>
      <c r="B32" s="9" t="s">
        <v>248</v>
      </c>
      <c r="C32" s="8" t="s">
        <v>249</v>
      </c>
      <c r="D32" s="8" t="s">
        <v>8</v>
      </c>
      <c r="E32" s="10">
        <f>1259.46-5</f>
        <v>1254.46</v>
      </c>
      <c r="F32" s="10">
        <v>302.37</v>
      </c>
      <c r="G32" s="10">
        <f t="shared" si="2"/>
        <v>379311.07020000002</v>
      </c>
    </row>
    <row r="33" spans="1:8" x14ac:dyDescent="0.2">
      <c r="A33" s="11" t="s">
        <v>250</v>
      </c>
      <c r="B33" s="9" t="s">
        <v>202</v>
      </c>
      <c r="C33" s="8" t="s">
        <v>251</v>
      </c>
      <c r="D33" s="8" t="s">
        <v>8</v>
      </c>
      <c r="E33" s="10">
        <v>2921.13</v>
      </c>
      <c r="F33" s="10">
        <v>302.33999999999997</v>
      </c>
      <c r="G33" s="10">
        <f t="shared" si="2"/>
        <v>883174.44419999991</v>
      </c>
      <c r="H33" s="1" t="s">
        <v>252</v>
      </c>
    </row>
    <row r="34" spans="1:8" x14ac:dyDescent="0.2">
      <c r="A34" s="25" t="s">
        <v>10</v>
      </c>
      <c r="B34" s="9" t="s">
        <v>254</v>
      </c>
      <c r="C34" s="21" t="s">
        <v>253</v>
      </c>
      <c r="D34" s="21" t="s">
        <v>8</v>
      </c>
      <c r="E34" s="17">
        <v>1495</v>
      </c>
      <c r="F34" s="17">
        <v>301.24</v>
      </c>
      <c r="G34" s="17">
        <f t="shared" si="2"/>
        <v>450353.8</v>
      </c>
    </row>
    <row r="35" spans="1:8" x14ac:dyDescent="0.2">
      <c r="A35" s="25"/>
      <c r="B35" s="9" t="s">
        <v>255</v>
      </c>
      <c r="C35" s="21"/>
      <c r="D35" s="21"/>
      <c r="E35" s="17"/>
      <c r="F35" s="17"/>
      <c r="G35" s="17"/>
    </row>
    <row r="36" spans="1:8" x14ac:dyDescent="0.2">
      <c r="A36" s="25"/>
      <c r="B36" s="9" t="s">
        <v>255</v>
      </c>
      <c r="C36" s="21"/>
      <c r="D36" s="21"/>
      <c r="E36" s="17"/>
      <c r="F36" s="17"/>
      <c r="G36" s="17"/>
    </row>
    <row r="37" spans="1:8" x14ac:dyDescent="0.2">
      <c r="A37" s="11" t="s">
        <v>201</v>
      </c>
      <c r="B37" s="9" t="s">
        <v>258</v>
      </c>
      <c r="C37" s="8" t="s">
        <v>256</v>
      </c>
      <c r="D37" s="8" t="s">
        <v>12</v>
      </c>
      <c r="E37" s="10">
        <f>301780/118*100</f>
        <v>255745.76271186443</v>
      </c>
      <c r="F37" s="10">
        <v>1</v>
      </c>
      <c r="G37" s="10">
        <f t="shared" ref="G37:G42" si="3">+E37*F37</f>
        <v>255745.76271186443</v>
      </c>
      <c r="H37" s="1" t="s">
        <v>257</v>
      </c>
    </row>
    <row r="38" spans="1:8" x14ac:dyDescent="0.2">
      <c r="A38" s="11" t="s">
        <v>201</v>
      </c>
      <c r="B38" s="9" t="s">
        <v>259</v>
      </c>
      <c r="C38" s="8" t="s">
        <v>260</v>
      </c>
      <c r="D38" s="8" t="s">
        <v>12</v>
      </c>
      <c r="E38" s="10">
        <v>300000</v>
      </c>
      <c r="F38" s="10">
        <v>1</v>
      </c>
      <c r="G38" s="10">
        <f t="shared" si="3"/>
        <v>300000</v>
      </c>
    </row>
    <row r="39" spans="1:8" x14ac:dyDescent="0.2">
      <c r="A39" s="11" t="s">
        <v>10</v>
      </c>
      <c r="B39" s="9" t="s">
        <v>261</v>
      </c>
      <c r="C39" s="8" t="s">
        <v>262</v>
      </c>
      <c r="D39" s="8" t="s">
        <v>8</v>
      </c>
      <c r="E39" s="10">
        <v>495</v>
      </c>
      <c r="F39" s="10">
        <v>300.21519999999998</v>
      </c>
      <c r="G39" s="10">
        <f t="shared" si="3"/>
        <v>148606.524</v>
      </c>
    </row>
    <row r="40" spans="1:8" x14ac:dyDescent="0.2">
      <c r="A40" s="11" t="s">
        <v>10</v>
      </c>
      <c r="B40" s="9" t="s">
        <v>263</v>
      </c>
      <c r="C40" s="8" t="s">
        <v>264</v>
      </c>
      <c r="D40" s="8" t="s">
        <v>8</v>
      </c>
      <c r="E40" s="10">
        <v>1495</v>
      </c>
      <c r="F40" s="10">
        <v>293.36099999999999</v>
      </c>
      <c r="G40" s="10">
        <f t="shared" si="3"/>
        <v>438574.69500000001</v>
      </c>
    </row>
    <row r="41" spans="1:8" x14ac:dyDescent="0.2">
      <c r="A41" s="11" t="s">
        <v>11</v>
      </c>
      <c r="B41" s="9" t="s">
        <v>90</v>
      </c>
      <c r="C41" s="8" t="s">
        <v>264</v>
      </c>
      <c r="D41" s="8" t="s">
        <v>8</v>
      </c>
      <c r="E41" s="10">
        <v>7925</v>
      </c>
      <c r="F41" s="10">
        <v>293.11559999999997</v>
      </c>
      <c r="G41" s="10">
        <f t="shared" si="3"/>
        <v>2322941.13</v>
      </c>
    </row>
    <row r="42" spans="1:8" x14ac:dyDescent="0.2">
      <c r="A42" s="11" t="s">
        <v>267</v>
      </c>
      <c r="B42" s="9" t="s">
        <v>275</v>
      </c>
      <c r="C42" s="8" t="s">
        <v>265</v>
      </c>
      <c r="D42" s="8" t="s">
        <v>8</v>
      </c>
      <c r="E42" s="10">
        <v>5860.22</v>
      </c>
      <c r="F42" s="10">
        <v>292.887</v>
      </c>
      <c r="G42" s="10">
        <f t="shared" si="3"/>
        <v>1716382.25514</v>
      </c>
      <c r="H42" s="15" t="s">
        <v>266</v>
      </c>
    </row>
    <row r="43" spans="1:8" x14ac:dyDescent="0.2">
      <c r="G43" s="16">
        <f>SUM(G2:G42)</f>
        <v>30435693.696046863</v>
      </c>
    </row>
  </sheetData>
  <mergeCells count="14">
    <mergeCell ref="F26:F27"/>
    <mergeCell ref="G26:G27"/>
    <mergeCell ref="G14:G18"/>
    <mergeCell ref="A14:A18"/>
    <mergeCell ref="C14:C18"/>
    <mergeCell ref="D14:D18"/>
    <mergeCell ref="E14:E18"/>
    <mergeCell ref="F14:F18"/>
    <mergeCell ref="G34:G36"/>
    <mergeCell ref="A34:A36"/>
    <mergeCell ref="C34:C36"/>
    <mergeCell ref="D34:D36"/>
    <mergeCell ref="E34:E36"/>
    <mergeCell ref="F34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2022</vt:lpstr>
      <vt:lpstr>2023</vt:lpstr>
      <vt:lpstr>2024 (Jan-Oct)</vt:lpstr>
      <vt:lpstr>'2022'!Print_Area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dilhan</dc:creator>
  <cp:keywords/>
  <dc:description/>
  <cp:lastModifiedBy>Mohan Mendis</cp:lastModifiedBy>
  <cp:revision/>
  <dcterms:created xsi:type="dcterms:W3CDTF">2016-07-18T06:54:42Z</dcterms:created>
  <dcterms:modified xsi:type="dcterms:W3CDTF">2024-10-16T09:30:44Z</dcterms:modified>
  <cp:category/>
  <cp:contentStatus/>
</cp:coreProperties>
</file>