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aitt.works\Reel\baseline.py\"/>
    </mc:Choice>
  </mc:AlternateContent>
  <xr:revisionPtr revIDLastSave="0" documentId="13_ncr:1_{3665BB48-F786-4359-BEFD-B4C6A0897361}" xr6:coauthVersionLast="45" xr6:coauthVersionMax="45" xr10:uidLastSave="{00000000-0000-0000-0000-000000000000}"/>
  <bookViews>
    <workbookView xWindow="28680" yWindow="-120" windowWidth="29040" windowHeight="15990" activeTab="2" xr2:uid="{00642086-D82E-4D37-B720-FD9C0F72EAD2}"/>
  </bookViews>
  <sheets>
    <sheet name="distance" sheetId="1" r:id="rId1"/>
    <sheet name="pressure" sheetId="2" r:id="rId2"/>
    <sheet name="spee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6" i="3" l="1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12" i="2"/>
  <c r="B13" i="2"/>
  <c r="B17" i="2"/>
  <c r="B21" i="2"/>
  <c r="B25" i="2"/>
  <c r="B29" i="2"/>
  <c r="B33" i="2"/>
  <c r="B20" i="2"/>
  <c r="B32" i="2"/>
  <c r="B14" i="2"/>
  <c r="B18" i="2"/>
  <c r="B22" i="2"/>
  <c r="B26" i="2"/>
  <c r="B30" i="2"/>
  <c r="B34" i="2"/>
  <c r="B24" i="2"/>
  <c r="B36" i="2"/>
  <c r="B15" i="2"/>
  <c r="B19" i="2"/>
  <c r="B23" i="2"/>
  <c r="B27" i="2"/>
  <c r="B31" i="2"/>
  <c r="B35" i="2"/>
  <c r="B16" i="2"/>
  <c r="B28" i="2"/>
  <c r="B12" i="2"/>
  <c r="B14" i="3"/>
  <c r="B16" i="3"/>
  <c r="B15" i="3"/>
  <c r="B28" i="3"/>
  <c r="B23" i="3"/>
  <c r="B36" i="3"/>
  <c r="B17" i="3"/>
  <c r="B22" i="3"/>
  <c r="B12" i="3"/>
  <c r="B33" i="3"/>
  <c r="B19" i="3"/>
  <c r="B25" i="3"/>
  <c r="B13" i="3"/>
  <c r="B30" i="3"/>
  <c r="B18" i="3"/>
  <c r="B24" i="3"/>
  <c r="B32" i="3"/>
  <c r="B29" i="3"/>
  <c r="B35" i="3"/>
  <c r="B34" i="3"/>
  <c r="B26" i="3"/>
  <c r="B31" i="3"/>
  <c r="B20" i="3"/>
  <c r="B21" i="3"/>
  <c r="B27" i="3"/>
  <c r="F16" i="1" l="1"/>
  <c r="G16" i="1" s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O16" i="1" l="1"/>
  <c r="O17" i="1" s="1"/>
  <c r="O18" i="1" s="1"/>
  <c r="O19" i="1" s="1"/>
  <c r="O20" i="1" s="1"/>
  <c r="O21" i="1" s="1"/>
  <c r="O22" i="1" s="1"/>
  <c r="O23" i="1" s="1"/>
  <c r="O24" i="1" s="1"/>
  <c r="O25" i="1" s="1"/>
  <c r="F17" i="1"/>
  <c r="F18" i="1"/>
  <c r="F19" i="1"/>
  <c r="F20" i="1"/>
  <c r="F21" i="1"/>
  <c r="F22" i="1"/>
  <c r="F23" i="1"/>
  <c r="F24" i="1"/>
  <c r="F25" i="1"/>
  <c r="F27" i="1"/>
  <c r="F28" i="1"/>
  <c r="F29" i="1"/>
  <c r="F30" i="1"/>
  <c r="F31" i="1"/>
  <c r="F32" i="1"/>
  <c r="F33" i="1"/>
  <c r="F34" i="1"/>
  <c r="F35" i="1"/>
  <c r="F36" i="1"/>
  <c r="F38" i="1"/>
  <c r="F39" i="1"/>
  <c r="F40" i="1"/>
  <c r="F41" i="1"/>
  <c r="F42" i="1"/>
  <c r="F43" i="1"/>
  <c r="F44" i="1"/>
  <c r="F45" i="1"/>
  <c r="F46" i="1"/>
  <c r="F47" i="1"/>
  <c r="F49" i="1"/>
  <c r="F50" i="1"/>
  <c r="F51" i="1"/>
  <c r="F52" i="1"/>
  <c r="F53" i="1"/>
  <c r="F54" i="1"/>
  <c r="F55" i="1"/>
  <c r="F56" i="1"/>
  <c r="F57" i="1"/>
  <c r="F58" i="1"/>
  <c r="F60" i="1"/>
  <c r="F61" i="1"/>
  <c r="F62" i="1"/>
  <c r="F63" i="1"/>
  <c r="F64" i="1"/>
  <c r="F65" i="1"/>
  <c r="F66" i="1"/>
  <c r="F67" i="1"/>
  <c r="F68" i="1"/>
  <c r="F69" i="1"/>
  <c r="F71" i="1"/>
  <c r="F72" i="1"/>
  <c r="F73" i="1"/>
  <c r="F74" i="1"/>
  <c r="F75" i="1"/>
  <c r="F76" i="1"/>
  <c r="F77" i="1"/>
  <c r="F78" i="1"/>
  <c r="F79" i="1"/>
  <c r="F80" i="1"/>
  <c r="F82" i="1"/>
  <c r="F83" i="1"/>
  <c r="F84" i="1"/>
  <c r="F85" i="1"/>
  <c r="F86" i="1"/>
  <c r="F87" i="1"/>
  <c r="F88" i="1"/>
  <c r="F89" i="1"/>
  <c r="F90" i="1"/>
  <c r="F91" i="1"/>
  <c r="F93" i="1"/>
  <c r="F94" i="1"/>
  <c r="F95" i="1"/>
  <c r="F96" i="1"/>
  <c r="F97" i="1"/>
  <c r="F98" i="1"/>
  <c r="F99" i="1"/>
  <c r="F100" i="1"/>
  <c r="F101" i="1"/>
  <c r="F102" i="1"/>
  <c r="F104" i="1"/>
  <c r="F105" i="1"/>
  <c r="F106" i="1"/>
  <c r="F107" i="1"/>
  <c r="F108" i="1"/>
  <c r="F109" i="1"/>
  <c r="F110" i="1"/>
  <c r="F111" i="1"/>
  <c r="F112" i="1"/>
  <c r="F113" i="1"/>
  <c r="F115" i="1"/>
  <c r="F116" i="1"/>
  <c r="F117" i="1"/>
  <c r="F118" i="1"/>
  <c r="F119" i="1"/>
  <c r="F120" i="1"/>
  <c r="F121" i="1"/>
  <c r="F122" i="1"/>
  <c r="F123" i="1"/>
  <c r="F124" i="1"/>
  <c r="E17" i="1"/>
  <c r="E18" i="1"/>
  <c r="E19" i="1"/>
  <c r="E20" i="1"/>
  <c r="E21" i="1"/>
  <c r="E22" i="1"/>
  <c r="E23" i="1"/>
  <c r="E24" i="1"/>
  <c r="E25" i="1"/>
  <c r="E27" i="1"/>
  <c r="E28" i="1"/>
  <c r="E29" i="1"/>
  <c r="E30" i="1"/>
  <c r="E31" i="1"/>
  <c r="E32" i="1"/>
  <c r="E33" i="1"/>
  <c r="E34" i="1"/>
  <c r="E35" i="1"/>
  <c r="E36" i="1"/>
  <c r="E38" i="1"/>
  <c r="E39" i="1"/>
  <c r="E40" i="1"/>
  <c r="E41" i="1"/>
  <c r="E42" i="1"/>
  <c r="E43" i="1"/>
  <c r="E44" i="1"/>
  <c r="E45" i="1"/>
  <c r="E46" i="1"/>
  <c r="E47" i="1"/>
  <c r="E49" i="1"/>
  <c r="E50" i="1"/>
  <c r="E51" i="1"/>
  <c r="E52" i="1"/>
  <c r="E53" i="1"/>
  <c r="E54" i="1"/>
  <c r="E55" i="1"/>
  <c r="E56" i="1"/>
  <c r="E57" i="1"/>
  <c r="E58" i="1"/>
  <c r="E60" i="1"/>
  <c r="E61" i="1"/>
  <c r="E62" i="1"/>
  <c r="E63" i="1"/>
  <c r="E64" i="1"/>
  <c r="E65" i="1"/>
  <c r="E66" i="1"/>
  <c r="E67" i="1"/>
  <c r="E68" i="1"/>
  <c r="E69" i="1"/>
  <c r="E71" i="1"/>
  <c r="E72" i="1"/>
  <c r="E73" i="1"/>
  <c r="E74" i="1"/>
  <c r="E75" i="1"/>
  <c r="E76" i="1"/>
  <c r="E77" i="1"/>
  <c r="E78" i="1"/>
  <c r="E79" i="1"/>
  <c r="E80" i="1"/>
  <c r="E82" i="1"/>
  <c r="E83" i="1"/>
  <c r="E84" i="1"/>
  <c r="E85" i="1"/>
  <c r="E86" i="1"/>
  <c r="E87" i="1"/>
  <c r="E88" i="1"/>
  <c r="E89" i="1"/>
  <c r="E90" i="1"/>
  <c r="E91" i="1"/>
  <c r="E93" i="1"/>
  <c r="E94" i="1"/>
  <c r="E95" i="1"/>
  <c r="E96" i="1"/>
  <c r="E97" i="1"/>
  <c r="E98" i="1"/>
  <c r="E99" i="1"/>
  <c r="E100" i="1"/>
  <c r="E101" i="1"/>
  <c r="E102" i="1"/>
  <c r="E104" i="1"/>
  <c r="E105" i="1"/>
  <c r="E106" i="1"/>
  <c r="E107" i="1"/>
  <c r="E108" i="1"/>
  <c r="E109" i="1"/>
  <c r="E110" i="1"/>
  <c r="E111" i="1"/>
  <c r="E112" i="1"/>
  <c r="E113" i="1"/>
  <c r="E115" i="1"/>
  <c r="E116" i="1"/>
  <c r="E117" i="1"/>
  <c r="E118" i="1"/>
  <c r="E119" i="1"/>
  <c r="E120" i="1"/>
  <c r="E121" i="1"/>
  <c r="E122" i="1"/>
  <c r="E123" i="1"/>
  <c r="E124" i="1"/>
  <c r="E16" i="1"/>
  <c r="D17" i="1"/>
  <c r="D18" i="1"/>
  <c r="D19" i="1"/>
  <c r="D20" i="1"/>
  <c r="D21" i="1"/>
  <c r="D22" i="1"/>
  <c r="D23" i="1"/>
  <c r="D24" i="1"/>
  <c r="D25" i="1"/>
  <c r="D27" i="1"/>
  <c r="D28" i="1"/>
  <c r="D29" i="1"/>
  <c r="D30" i="1"/>
  <c r="D31" i="1"/>
  <c r="D32" i="1"/>
  <c r="D33" i="1"/>
  <c r="D34" i="1"/>
  <c r="D35" i="1"/>
  <c r="D36" i="1"/>
  <c r="D38" i="1"/>
  <c r="D39" i="1"/>
  <c r="D40" i="1"/>
  <c r="D41" i="1"/>
  <c r="D42" i="1"/>
  <c r="D43" i="1"/>
  <c r="D44" i="1"/>
  <c r="D45" i="1"/>
  <c r="D46" i="1"/>
  <c r="D47" i="1"/>
  <c r="D49" i="1"/>
  <c r="D50" i="1"/>
  <c r="D51" i="1"/>
  <c r="D52" i="1"/>
  <c r="D53" i="1"/>
  <c r="D54" i="1"/>
  <c r="D55" i="1"/>
  <c r="D56" i="1"/>
  <c r="D57" i="1"/>
  <c r="D58" i="1"/>
  <c r="D60" i="1"/>
  <c r="D61" i="1"/>
  <c r="D62" i="1"/>
  <c r="D63" i="1"/>
  <c r="D64" i="1"/>
  <c r="D65" i="1"/>
  <c r="D66" i="1"/>
  <c r="D67" i="1"/>
  <c r="D68" i="1"/>
  <c r="D69" i="1"/>
  <c r="D71" i="1"/>
  <c r="D72" i="1"/>
  <c r="D73" i="1"/>
  <c r="D74" i="1"/>
  <c r="D75" i="1"/>
  <c r="D76" i="1"/>
  <c r="D77" i="1"/>
  <c r="D78" i="1"/>
  <c r="D79" i="1"/>
  <c r="D80" i="1"/>
  <c r="D82" i="1"/>
  <c r="D83" i="1"/>
  <c r="D84" i="1"/>
  <c r="D85" i="1"/>
  <c r="D86" i="1"/>
  <c r="D87" i="1"/>
  <c r="D88" i="1"/>
  <c r="D89" i="1"/>
  <c r="D90" i="1"/>
  <c r="D91" i="1"/>
  <c r="D93" i="1"/>
  <c r="D94" i="1"/>
  <c r="D95" i="1"/>
  <c r="D96" i="1"/>
  <c r="D97" i="1"/>
  <c r="D98" i="1"/>
  <c r="D99" i="1"/>
  <c r="D100" i="1"/>
  <c r="D101" i="1"/>
  <c r="D102" i="1"/>
  <c r="D104" i="1"/>
  <c r="D105" i="1"/>
  <c r="D106" i="1"/>
  <c r="D107" i="1"/>
  <c r="D108" i="1"/>
  <c r="D109" i="1"/>
  <c r="D110" i="1"/>
  <c r="D111" i="1"/>
  <c r="D112" i="1"/>
  <c r="D113" i="1"/>
  <c r="D115" i="1"/>
  <c r="D116" i="1"/>
  <c r="D117" i="1"/>
  <c r="D118" i="1"/>
  <c r="D119" i="1"/>
  <c r="D120" i="1"/>
  <c r="D121" i="1"/>
  <c r="D122" i="1"/>
  <c r="D123" i="1"/>
  <c r="D124" i="1"/>
  <c r="D16" i="1"/>
  <c r="C88" i="1"/>
  <c r="C100" i="1"/>
  <c r="C112" i="1"/>
  <c r="C124" i="1"/>
  <c r="C136" i="1"/>
  <c r="D136" i="1" s="1"/>
  <c r="C16" i="1"/>
  <c r="M2" i="1"/>
  <c r="C126" i="1" s="1"/>
  <c r="E126" i="1" s="1"/>
  <c r="L10" i="1"/>
  <c r="C123" i="1" s="1"/>
  <c r="K9" i="1"/>
  <c r="L9" i="1" s="1"/>
  <c r="C122" i="1" s="1"/>
  <c r="J8" i="1"/>
  <c r="K8" i="1" s="1"/>
  <c r="L8" i="1" s="1"/>
  <c r="C121" i="1" s="1"/>
  <c r="J2" i="1"/>
  <c r="C93" i="1" s="1"/>
  <c r="I2" i="1"/>
  <c r="C82" i="1" s="1"/>
  <c r="C8" i="1"/>
  <c r="M8" i="1" s="1"/>
  <c r="C132" i="1" s="1"/>
  <c r="F132" i="1" s="1"/>
  <c r="F2" i="1"/>
  <c r="E2" i="1"/>
  <c r="C38" i="1" s="1"/>
  <c r="D3" i="1"/>
  <c r="D2" i="1"/>
  <c r="C27" i="1" s="1"/>
  <c r="C12" i="1"/>
  <c r="C3" i="1"/>
  <c r="D126" i="1" l="1"/>
  <c r="E132" i="1"/>
  <c r="F126" i="1"/>
  <c r="D132" i="1"/>
  <c r="F136" i="1"/>
  <c r="E136" i="1"/>
  <c r="E3" i="1"/>
  <c r="C28" i="1"/>
  <c r="C49" i="1"/>
  <c r="G2" i="1"/>
  <c r="M3" i="1"/>
  <c r="C127" i="1" s="1"/>
  <c r="C17" i="1"/>
  <c r="I3" i="1"/>
  <c r="C4" i="1"/>
  <c r="I12" i="1"/>
  <c r="D12" i="1"/>
  <c r="C26" i="1"/>
  <c r="K2" i="1"/>
  <c r="C22" i="1"/>
  <c r="C110" i="1"/>
  <c r="C9" i="1"/>
  <c r="D8" i="1"/>
  <c r="C99" i="1"/>
  <c r="C111" i="1"/>
  <c r="E127" i="1" l="1"/>
  <c r="F127" i="1"/>
  <c r="D127" i="1"/>
  <c r="F26" i="1"/>
  <c r="E26" i="1"/>
  <c r="D26" i="1"/>
  <c r="C33" i="1"/>
  <c r="E8" i="1"/>
  <c r="L2" i="1"/>
  <c r="C115" i="1" s="1"/>
  <c r="C104" i="1"/>
  <c r="M4" i="1"/>
  <c r="C128" i="1" s="1"/>
  <c r="D4" i="1"/>
  <c r="C5" i="1"/>
  <c r="C18" i="1"/>
  <c r="I4" i="1"/>
  <c r="H2" i="1"/>
  <c r="C71" i="1" s="1"/>
  <c r="C60" i="1"/>
  <c r="C10" i="1"/>
  <c r="D9" i="1"/>
  <c r="M9" i="1"/>
  <c r="C133" i="1" s="1"/>
  <c r="I9" i="1"/>
  <c r="C89" i="1" s="1"/>
  <c r="C23" i="1"/>
  <c r="J3" i="1"/>
  <c r="C83" i="1"/>
  <c r="C37" i="1"/>
  <c r="E12" i="1"/>
  <c r="C92" i="1"/>
  <c r="J12" i="1"/>
  <c r="F3" i="1"/>
  <c r="C39" i="1"/>
  <c r="F133" i="1" l="1"/>
  <c r="D133" i="1"/>
  <c r="E133" i="1"/>
  <c r="F128" i="1"/>
  <c r="D128" i="1"/>
  <c r="E128" i="1"/>
  <c r="D92" i="1"/>
  <c r="E92" i="1"/>
  <c r="F92" i="1"/>
  <c r="O26" i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E37" i="1"/>
  <c r="D37" i="1"/>
  <c r="F37" i="1"/>
  <c r="C24" i="1"/>
  <c r="I10" i="1"/>
  <c r="M10" i="1"/>
  <c r="C134" i="1" s="1"/>
  <c r="D10" i="1"/>
  <c r="C11" i="1"/>
  <c r="G3" i="1"/>
  <c r="C50" i="1"/>
  <c r="C19" i="1"/>
  <c r="M5" i="1"/>
  <c r="C129" i="1" s="1"/>
  <c r="D5" i="1"/>
  <c r="I5" i="1"/>
  <c r="C6" i="1"/>
  <c r="C48" i="1"/>
  <c r="F12" i="1"/>
  <c r="C103" i="1"/>
  <c r="K12" i="1"/>
  <c r="C29" i="1"/>
  <c r="E4" i="1"/>
  <c r="C44" i="1"/>
  <c r="F8" i="1"/>
  <c r="C94" i="1"/>
  <c r="K3" i="1"/>
  <c r="C34" i="1"/>
  <c r="E9" i="1"/>
  <c r="C84" i="1"/>
  <c r="J4" i="1"/>
  <c r="F129" i="1" l="1"/>
  <c r="D129" i="1"/>
  <c r="E129" i="1"/>
  <c r="E134" i="1"/>
  <c r="F134" i="1"/>
  <c r="D134" i="1"/>
  <c r="D48" i="1"/>
  <c r="E48" i="1"/>
  <c r="F48" i="1"/>
  <c r="F103" i="1"/>
  <c r="D103" i="1"/>
  <c r="E103" i="1"/>
  <c r="C45" i="1"/>
  <c r="F9" i="1"/>
  <c r="G8" i="1"/>
  <c r="C55" i="1"/>
  <c r="L12" i="1"/>
  <c r="C125" i="1" s="1"/>
  <c r="C114" i="1"/>
  <c r="C20" i="1"/>
  <c r="I6" i="1"/>
  <c r="M6" i="1"/>
  <c r="C130" i="1" s="1"/>
  <c r="D6" i="1"/>
  <c r="C7" i="1"/>
  <c r="J5" i="1"/>
  <c r="C85" i="1"/>
  <c r="C95" i="1"/>
  <c r="K4" i="1"/>
  <c r="C105" i="1"/>
  <c r="L3" i="1"/>
  <c r="C116" i="1" s="1"/>
  <c r="C40" i="1"/>
  <c r="F4" i="1"/>
  <c r="C59" i="1"/>
  <c r="G12" i="1"/>
  <c r="C30" i="1"/>
  <c r="E5" i="1"/>
  <c r="C61" i="1"/>
  <c r="H3" i="1"/>
  <c r="C72" i="1" s="1"/>
  <c r="C90" i="1"/>
  <c r="J10" i="1"/>
  <c r="C101" i="1" s="1"/>
  <c r="C35" i="1"/>
  <c r="E10" i="1"/>
  <c r="M11" i="1"/>
  <c r="C135" i="1" s="1"/>
  <c r="I11" i="1"/>
  <c r="C25" i="1"/>
  <c r="D11" i="1"/>
  <c r="O48" i="1" l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E135" i="1"/>
  <c r="F135" i="1"/>
  <c r="D135" i="1"/>
  <c r="E130" i="1"/>
  <c r="F130" i="1"/>
  <c r="D130" i="1"/>
  <c r="F114" i="1"/>
  <c r="E114" i="1"/>
  <c r="D114" i="1"/>
  <c r="E125" i="1"/>
  <c r="F125" i="1"/>
  <c r="D125" i="1"/>
  <c r="F59" i="1"/>
  <c r="D59" i="1"/>
  <c r="E59" i="1"/>
  <c r="K5" i="1"/>
  <c r="C96" i="1"/>
  <c r="C86" i="1"/>
  <c r="J6" i="1"/>
  <c r="C41" i="1"/>
  <c r="F5" i="1"/>
  <c r="G4" i="1"/>
  <c r="C51" i="1"/>
  <c r="C106" i="1"/>
  <c r="L4" i="1"/>
  <c r="C117" i="1" s="1"/>
  <c r="M7" i="1"/>
  <c r="C131" i="1" s="1"/>
  <c r="C21" i="1"/>
  <c r="I7" i="1"/>
  <c r="D7" i="1"/>
  <c r="H8" i="1"/>
  <c r="C77" i="1" s="1"/>
  <c r="C66" i="1"/>
  <c r="C31" i="1"/>
  <c r="E6" i="1"/>
  <c r="G9" i="1"/>
  <c r="C56" i="1"/>
  <c r="C91" i="1"/>
  <c r="J11" i="1"/>
  <c r="E11" i="1"/>
  <c r="C36" i="1"/>
  <c r="C46" i="1"/>
  <c r="F10" i="1"/>
  <c r="H12" i="1"/>
  <c r="C81" i="1" s="1"/>
  <c r="C70" i="1"/>
  <c r="E131" i="1" l="1"/>
  <c r="F131" i="1"/>
  <c r="D131" i="1"/>
  <c r="E81" i="1"/>
  <c r="F81" i="1"/>
  <c r="D81" i="1"/>
  <c r="F70" i="1"/>
  <c r="E70" i="1"/>
  <c r="D70" i="1"/>
  <c r="O59" i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F11" i="1"/>
  <c r="C47" i="1"/>
  <c r="C67" i="1"/>
  <c r="H9" i="1"/>
  <c r="C78" i="1" s="1"/>
  <c r="H4" i="1"/>
  <c r="C73" i="1" s="1"/>
  <c r="C62" i="1"/>
  <c r="C57" i="1"/>
  <c r="G10" i="1"/>
  <c r="K11" i="1"/>
  <c r="C113" i="1" s="1"/>
  <c r="C102" i="1"/>
  <c r="C42" i="1"/>
  <c r="F6" i="1"/>
  <c r="E7" i="1"/>
  <c r="C32" i="1"/>
  <c r="G5" i="1"/>
  <c r="C52" i="1"/>
  <c r="C97" i="1"/>
  <c r="K6" i="1"/>
  <c r="C87" i="1"/>
  <c r="J7" i="1"/>
  <c r="C107" i="1"/>
  <c r="L5" i="1"/>
  <c r="C118" i="1" s="1"/>
  <c r="K7" i="1" l="1"/>
  <c r="C98" i="1"/>
  <c r="C53" i="1"/>
  <c r="G6" i="1"/>
  <c r="C68" i="1"/>
  <c r="H10" i="1"/>
  <c r="C79" i="1" s="1"/>
  <c r="C63" i="1"/>
  <c r="H5" i="1"/>
  <c r="C74" i="1" s="1"/>
  <c r="L6" i="1"/>
  <c r="C119" i="1" s="1"/>
  <c r="C108" i="1"/>
  <c r="C43" i="1"/>
  <c r="F7" i="1"/>
  <c r="G11" i="1"/>
  <c r="C58" i="1"/>
  <c r="C54" i="1" l="1"/>
  <c r="G7" i="1"/>
  <c r="H6" i="1"/>
  <c r="C75" i="1" s="1"/>
  <c r="C64" i="1"/>
  <c r="C69" i="1"/>
  <c r="H11" i="1"/>
  <c r="C80" i="1" s="1"/>
  <c r="C109" i="1"/>
  <c r="L7" i="1"/>
  <c r="C120" i="1" s="1"/>
  <c r="C65" i="1" l="1"/>
  <c r="H7" i="1"/>
  <c r="C76" i="1" s="1"/>
</calcChain>
</file>

<file path=xl/sharedStrings.xml><?xml version="1.0" encoding="utf-8"?>
<sst xmlns="http://schemas.openxmlformats.org/spreadsheetml/2006/main" count="125" uniqueCount="93">
  <si>
    <t>metre</t>
  </si>
  <si>
    <t>centimetre</t>
  </si>
  <si>
    <t>millimetre</t>
  </si>
  <si>
    <t>micrometre</t>
  </si>
  <si>
    <t>nanometre</t>
  </si>
  <si>
    <t>mile</t>
  </si>
  <si>
    <t>yard</t>
  </si>
  <si>
    <t>foot</t>
  </si>
  <si>
    <t>inch</t>
  </si>
  <si>
    <t>nautical mile</t>
  </si>
  <si>
    <t>distance</t>
  </si>
  <si>
    <t>symbol</t>
  </si>
  <si>
    <t>km</t>
  </si>
  <si>
    <t>m</t>
  </si>
  <si>
    <t>cm</t>
  </si>
  <si>
    <t>mm</t>
  </si>
  <si>
    <t>mum</t>
  </si>
  <si>
    <t>nm</t>
  </si>
  <si>
    <t>mi</t>
  </si>
  <si>
    <t>yd</t>
  </si>
  <si>
    <t>ft</t>
  </si>
  <si>
    <t>in</t>
  </si>
  <si>
    <t>nmi</t>
  </si>
  <si>
    <t>kilometre</t>
  </si>
  <si>
    <t>py dict</t>
  </si>
  <si>
    <t>conversion_factors</t>
  </si>
  <si>
    <t>from</t>
  </si>
  <si>
    <t>to</t>
  </si>
  <si>
    <t>id</t>
  </si>
  <si>
    <t>factor</t>
  </si>
  <si>
    <t>py dict elements</t>
  </si>
  <si>
    <t>bar</t>
  </si>
  <si>
    <t>pascal</t>
  </si>
  <si>
    <t>psi</t>
  </si>
  <si>
    <t>torr</t>
  </si>
  <si>
    <t>pa</t>
  </si>
  <si>
    <t>pound-force per square inch</t>
  </si>
  <si>
    <t>standard atmosphere</t>
  </si>
  <si>
    <t>atm</t>
  </si>
  <si>
    <t>pressure</t>
  </si>
  <si>
    <t>from_col</t>
  </si>
  <si>
    <t>from_row</t>
  </si>
  <si>
    <t>to_col</t>
  </si>
  <si>
    <t>to_row</t>
  </si>
  <si>
    <t>result_col</t>
  </si>
  <si>
    <t>result_row</t>
  </si>
  <si>
    <t>0.00001</t>
  </si>
  <si>
    <t>0.0689476</t>
  </si>
  <si>
    <t>0.00133322</t>
  </si>
  <si>
    <t>0.000145038</t>
  </si>
  <si>
    <t>0.0193368</t>
  </si>
  <si>
    <t>0.986923</t>
  </si>
  <si>
    <t>0.0000098692</t>
  </si>
  <si>
    <t>0.068046</t>
  </si>
  <si>
    <t>0.00131579</t>
  </si>
  <si>
    <t>0.00750062</t>
  </si>
  <si>
    <t>speed</t>
  </si>
  <si>
    <t>kilometres per hour</t>
  </si>
  <si>
    <t>metres per second</t>
  </si>
  <si>
    <t>miles per hour</t>
  </si>
  <si>
    <t>foot per second</t>
  </si>
  <si>
    <t>knot</t>
  </si>
  <si>
    <t>fps</t>
  </si>
  <si>
    <t>mph</t>
  </si>
  <si>
    <t>m/s</t>
  </si>
  <si>
    <t>km/h</t>
  </si>
  <si>
    <t>0.621371</t>
  </si>
  <si>
    <t>0.911344</t>
  </si>
  <si>
    <t>0.277778</t>
  </si>
  <si>
    <t>0.539957</t>
  </si>
  <si>
    <t>3.6</t>
  </si>
  <si>
    <t>2.23694</t>
  </si>
  <si>
    <t>3.28084</t>
  </si>
  <si>
    <t>1.94384</t>
  </si>
  <si>
    <t>1.60934</t>
  </si>
  <si>
    <t>0.44704</t>
  </si>
  <si>
    <t>1.46667</t>
  </si>
  <si>
    <t>0.868976</t>
  </si>
  <si>
    <t>1.09728</t>
  </si>
  <si>
    <t>0.3048</t>
  </si>
  <si>
    <t>0.681818</t>
  </si>
  <si>
    <t>0.592484</t>
  </si>
  <si>
    <t>1.852</t>
  </si>
  <si>
    <t>0.514444</t>
  </si>
  <si>
    <t>1.15078</t>
  </si>
  <si>
    <t>1.68781</t>
  </si>
  <si>
    <t>14.5038</t>
  </si>
  <si>
    <t>750.062</t>
  </si>
  <si>
    <t>6894.76</t>
  </si>
  <si>
    <t>51.7149</t>
  </si>
  <si>
    <t>1.01325</t>
  </si>
  <si>
    <t>14.6959</t>
  </si>
  <si>
    <t>133.322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</si>
</sst>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0"/>
      <color theme="1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923C-0E7F-4A02-A0A6-E0F21797FCC3}">
  <dimension ref="A1:O136"/>
  <sheetViews>
    <sheetView workbookViewId="0">
      <selection activeCell="G16" sqref="G16:N16"/>
    </sheetView>
  </sheetViews>
  <sheetFormatPr defaultColWidth="11.5546875" defaultRowHeight="13.2" x14ac:dyDescent="0.25"/>
  <cols>
    <col min="1" max="1" width="6.77734375" style="1" bestFit="1" customWidth="1"/>
    <col min="2" max="2" width="11.109375" style="1" bestFit="1" customWidth="1"/>
    <col min="3" max="3" width="41.44140625" style="1" bestFit="1" customWidth="1"/>
    <col min="4" max="5" width="12" style="1" bestFit="1" customWidth="1"/>
    <col min="6" max="6" width="21.33203125" style="1" bestFit="1" customWidth="1"/>
    <col min="7" max="7" width="16.44140625" style="1" bestFit="1" customWidth="1"/>
    <col min="8" max="13" width="12.33203125" style="1" bestFit="1" customWidth="1"/>
    <col min="14" max="14" width="33.6640625" style="1" bestFit="1" customWidth="1"/>
    <col min="15" max="15" width="19" style="4" bestFit="1" customWidth="1"/>
    <col min="16" max="16384" width="11.5546875" style="1"/>
  </cols>
  <sheetData>
    <row r="1" spans="1:15" x14ac:dyDescent="0.25">
      <c r="A1" s="1" t="s">
        <v>11</v>
      </c>
      <c r="B1" s="1" t="s">
        <v>10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5" x14ac:dyDescent="0.25">
      <c r="A2" s="1" t="s">
        <v>12</v>
      </c>
      <c r="B2" s="1" t="s">
        <v>23</v>
      </c>
      <c r="C2" s="1">
        <v>1</v>
      </c>
      <c r="D2" s="1">
        <f>C2*1000</f>
        <v>1000</v>
      </c>
      <c r="E2" s="1">
        <f>D2*100</f>
        <v>100000</v>
      </c>
      <c r="F2" s="1">
        <f>E2*10</f>
        <v>1000000</v>
      </c>
      <c r="G2" s="1">
        <f>F2*1000</f>
        <v>1000000000</v>
      </c>
      <c r="H2" s="1">
        <f>G2*1000</f>
        <v>1000000000000</v>
      </c>
      <c r="I2" s="1">
        <f>C2*0.621371</f>
        <v>0.62137100000000001</v>
      </c>
      <c r="J2" s="1">
        <f>I2*1760</f>
        <v>1093.6129599999999</v>
      </c>
      <c r="K2" s="1">
        <f>J2*3</f>
        <v>3280.8388799999998</v>
      </c>
      <c r="L2" s="1">
        <f>K2*12</f>
        <v>39370.066559999999</v>
      </c>
      <c r="M2" s="1">
        <f>C2*0.539957</f>
        <v>0.53995700000000002</v>
      </c>
    </row>
    <row r="3" spans="1:15" x14ac:dyDescent="0.25">
      <c r="A3" s="1" t="s">
        <v>13</v>
      </c>
      <c r="B3" s="1" t="s">
        <v>0</v>
      </c>
      <c r="C3" s="1">
        <f>C2/1000</f>
        <v>1E-3</v>
      </c>
      <c r="D3" s="1">
        <f t="shared" ref="D3:D12" si="0">C3*1000</f>
        <v>1</v>
      </c>
      <c r="E3" s="1">
        <f t="shared" ref="E3:E12" si="1">D3*100</f>
        <v>100</v>
      </c>
      <c r="F3" s="1">
        <f t="shared" ref="F3:F12" si="2">E3*10</f>
        <v>1000</v>
      </c>
      <c r="G3" s="1">
        <f t="shared" ref="G3:H12" si="3">F3*1000</f>
        <v>1000000</v>
      </c>
      <c r="H3" s="1">
        <f t="shared" si="3"/>
        <v>1000000000</v>
      </c>
      <c r="I3" s="1">
        <f t="shared" ref="I3:I12" si="4">C3*0.621371</f>
        <v>6.2137100000000001E-4</v>
      </c>
      <c r="J3" s="1">
        <f t="shared" ref="J3:J12" si="5">I3*1760</f>
        <v>1.09361296</v>
      </c>
      <c r="K3" s="1">
        <f t="shared" ref="K3:K12" si="6">J3*3</f>
        <v>3.2808388800000001</v>
      </c>
      <c r="L3" s="1">
        <f t="shared" ref="L3:L12" si="7">K3*12</f>
        <v>39.370066559999998</v>
      </c>
      <c r="M3" s="1">
        <f t="shared" ref="M3:M11" si="8">C3*0.539957</f>
        <v>5.3995699999999998E-4</v>
      </c>
    </row>
    <row r="4" spans="1:15" x14ac:dyDescent="0.25">
      <c r="A4" s="1" t="s">
        <v>14</v>
      </c>
      <c r="B4" s="1" t="s">
        <v>1</v>
      </c>
      <c r="C4" s="1">
        <f>C3/100</f>
        <v>1.0000000000000001E-5</v>
      </c>
      <c r="D4" s="1">
        <f t="shared" si="0"/>
        <v>0.01</v>
      </c>
      <c r="E4" s="1">
        <f t="shared" si="1"/>
        <v>1</v>
      </c>
      <c r="F4" s="1">
        <f t="shared" si="2"/>
        <v>10</v>
      </c>
      <c r="G4" s="1">
        <f t="shared" si="3"/>
        <v>10000</v>
      </c>
      <c r="H4" s="1">
        <f t="shared" si="3"/>
        <v>10000000</v>
      </c>
      <c r="I4" s="1">
        <f t="shared" si="4"/>
        <v>6.2137100000000002E-6</v>
      </c>
      <c r="J4" s="1">
        <f t="shared" si="5"/>
        <v>1.09361296E-2</v>
      </c>
      <c r="K4" s="1">
        <f t="shared" si="6"/>
        <v>3.2808388800000005E-2</v>
      </c>
      <c r="L4" s="1">
        <f t="shared" si="7"/>
        <v>0.39370066560000005</v>
      </c>
      <c r="M4" s="1">
        <f t="shared" si="8"/>
        <v>5.3995700000000004E-6</v>
      </c>
    </row>
    <row r="5" spans="1:15" x14ac:dyDescent="0.25">
      <c r="A5" s="1" t="s">
        <v>15</v>
      </c>
      <c r="B5" s="1" t="s">
        <v>2</v>
      </c>
      <c r="C5" s="1">
        <f>C4/10</f>
        <v>1.0000000000000002E-6</v>
      </c>
      <c r="D5" s="1">
        <f t="shared" si="0"/>
        <v>1.0000000000000002E-3</v>
      </c>
      <c r="E5" s="1">
        <f t="shared" si="1"/>
        <v>0.10000000000000002</v>
      </c>
      <c r="F5" s="1">
        <f t="shared" si="2"/>
        <v>1.0000000000000002</v>
      </c>
      <c r="G5" s="1">
        <f t="shared" si="3"/>
        <v>1000.0000000000002</v>
      </c>
      <c r="H5" s="1">
        <f t="shared" si="3"/>
        <v>1000000.0000000002</v>
      </c>
      <c r="I5" s="1">
        <f t="shared" si="4"/>
        <v>6.2137100000000014E-7</v>
      </c>
      <c r="J5" s="1">
        <f t="shared" si="5"/>
        <v>1.0936129600000002E-3</v>
      </c>
      <c r="K5" s="1">
        <f t="shared" si="6"/>
        <v>3.2808388800000003E-3</v>
      </c>
      <c r="L5" s="1">
        <f t="shared" si="7"/>
        <v>3.937006656E-2</v>
      </c>
      <c r="M5" s="1">
        <f t="shared" si="8"/>
        <v>5.399570000000001E-7</v>
      </c>
    </row>
    <row r="6" spans="1:15" x14ac:dyDescent="0.25">
      <c r="A6" s="1" t="s">
        <v>16</v>
      </c>
      <c r="B6" s="1" t="s">
        <v>3</v>
      </c>
      <c r="C6" s="1">
        <f>C5/1000</f>
        <v>1.0000000000000003E-9</v>
      </c>
      <c r="D6" s="1">
        <f t="shared" si="0"/>
        <v>1.0000000000000002E-6</v>
      </c>
      <c r="E6" s="1">
        <f t="shared" si="1"/>
        <v>1.0000000000000002E-4</v>
      </c>
      <c r="F6" s="1">
        <f t="shared" si="2"/>
        <v>1.0000000000000002E-3</v>
      </c>
      <c r="G6" s="1">
        <f t="shared" si="3"/>
        <v>1.0000000000000002</v>
      </c>
      <c r="H6" s="1">
        <f t="shared" si="3"/>
        <v>1000.0000000000002</v>
      </c>
      <c r="I6" s="1">
        <f t="shared" si="4"/>
        <v>6.2137100000000021E-10</v>
      </c>
      <c r="J6" s="1">
        <f t="shared" si="5"/>
        <v>1.0936129600000004E-6</v>
      </c>
      <c r="K6" s="1">
        <f t="shared" si="6"/>
        <v>3.2808388800000013E-6</v>
      </c>
      <c r="L6" s="1">
        <f t="shared" si="7"/>
        <v>3.9370066560000015E-5</v>
      </c>
      <c r="M6" s="1">
        <f t="shared" si="8"/>
        <v>5.3995700000000014E-10</v>
      </c>
    </row>
    <row r="7" spans="1:15" x14ac:dyDescent="0.25">
      <c r="A7" s="1" t="s">
        <v>17</v>
      </c>
      <c r="B7" s="1" t="s">
        <v>4</v>
      </c>
      <c r="C7" s="1">
        <f>C6/1000</f>
        <v>1.0000000000000002E-12</v>
      </c>
      <c r="D7" s="1">
        <f t="shared" si="0"/>
        <v>1.0000000000000003E-9</v>
      </c>
      <c r="E7" s="1">
        <f t="shared" si="1"/>
        <v>1.0000000000000002E-7</v>
      </c>
      <c r="F7" s="1">
        <f t="shared" si="2"/>
        <v>1.0000000000000002E-6</v>
      </c>
      <c r="G7" s="1">
        <f t="shared" si="3"/>
        <v>1.0000000000000002E-3</v>
      </c>
      <c r="H7" s="1">
        <f t="shared" si="3"/>
        <v>1.0000000000000002</v>
      </c>
      <c r="I7" s="1">
        <f t="shared" si="4"/>
        <v>6.2137100000000008E-13</v>
      </c>
      <c r="J7" s="1">
        <f t="shared" si="5"/>
        <v>1.0936129600000001E-9</v>
      </c>
      <c r="K7" s="1">
        <f t="shared" si="6"/>
        <v>3.28083888E-9</v>
      </c>
      <c r="L7" s="1">
        <f t="shared" si="7"/>
        <v>3.937006656E-8</v>
      </c>
      <c r="M7" s="1">
        <f t="shared" si="8"/>
        <v>5.3995700000000014E-13</v>
      </c>
    </row>
    <row r="8" spans="1:15" x14ac:dyDescent="0.25">
      <c r="A8" s="1" t="s">
        <v>18</v>
      </c>
      <c r="B8" s="1" t="s">
        <v>5</v>
      </c>
      <c r="C8" s="1">
        <f>C2*1.60934</f>
        <v>1.60934</v>
      </c>
      <c r="D8" s="1">
        <f t="shared" si="0"/>
        <v>1609.34</v>
      </c>
      <c r="E8" s="1">
        <f t="shared" si="1"/>
        <v>160934</v>
      </c>
      <c r="F8" s="1">
        <f t="shared" si="2"/>
        <v>1609340</v>
      </c>
      <c r="G8" s="1">
        <f t="shared" si="3"/>
        <v>1609340000</v>
      </c>
      <c r="H8" s="1">
        <f t="shared" si="3"/>
        <v>1609340000000</v>
      </c>
      <c r="I8" s="1">
        <v>1</v>
      </c>
      <c r="J8" s="1">
        <f t="shared" si="5"/>
        <v>1760</v>
      </c>
      <c r="K8" s="1">
        <f t="shared" si="6"/>
        <v>5280</v>
      </c>
      <c r="L8" s="1">
        <f t="shared" si="7"/>
        <v>63360</v>
      </c>
      <c r="M8" s="1">
        <f t="shared" si="8"/>
        <v>0.86897439838000001</v>
      </c>
    </row>
    <row r="9" spans="1:15" x14ac:dyDescent="0.25">
      <c r="A9" s="1" t="s">
        <v>19</v>
      </c>
      <c r="B9" s="1" t="s">
        <v>6</v>
      </c>
      <c r="C9" s="3">
        <f>C8/1760</f>
        <v>9.1439772727272724E-4</v>
      </c>
      <c r="D9" s="1">
        <f t="shared" si="0"/>
        <v>0.91439772727272728</v>
      </c>
      <c r="E9" s="1">
        <f t="shared" si="1"/>
        <v>91.439772727272725</v>
      </c>
      <c r="F9" s="1">
        <f t="shared" si="2"/>
        <v>914.39772727272725</v>
      </c>
      <c r="G9" s="1">
        <f t="shared" si="3"/>
        <v>914397.72727272729</v>
      </c>
      <c r="H9" s="1">
        <f t="shared" si="3"/>
        <v>914397727.27272725</v>
      </c>
      <c r="I9" s="1">
        <f t="shared" si="4"/>
        <v>5.6818023019318184E-4</v>
      </c>
      <c r="J9" s="1">
        <v>1</v>
      </c>
      <c r="K9" s="1">
        <f t="shared" si="6"/>
        <v>3</v>
      </c>
      <c r="L9" s="1">
        <f t="shared" si="7"/>
        <v>36</v>
      </c>
      <c r="M9" s="1">
        <f t="shared" si="8"/>
        <v>4.9373545362500001E-4</v>
      </c>
    </row>
    <row r="10" spans="1:15" x14ac:dyDescent="0.25">
      <c r="A10" s="1" t="s">
        <v>20</v>
      </c>
      <c r="B10" s="1" t="s">
        <v>7</v>
      </c>
      <c r="C10" s="3">
        <f>C9/3</f>
        <v>3.0479924242424243E-4</v>
      </c>
      <c r="D10" s="1">
        <f t="shared" si="0"/>
        <v>0.30479924242424244</v>
      </c>
      <c r="E10" s="1">
        <f t="shared" si="1"/>
        <v>30.479924242424243</v>
      </c>
      <c r="F10" s="1">
        <f t="shared" si="2"/>
        <v>304.79924242424244</v>
      </c>
      <c r="G10" s="1">
        <f t="shared" si="3"/>
        <v>304799.24242424243</v>
      </c>
      <c r="H10" s="1">
        <f t="shared" si="3"/>
        <v>304799242.42424244</v>
      </c>
      <c r="I10" s="1">
        <f t="shared" si="4"/>
        <v>1.8939341006439395E-4</v>
      </c>
      <c r="J10" s="1">
        <f t="shared" si="5"/>
        <v>0.33333240171333334</v>
      </c>
      <c r="K10" s="1">
        <v>1</v>
      </c>
      <c r="L10" s="1">
        <f t="shared" si="7"/>
        <v>12</v>
      </c>
      <c r="M10" s="1">
        <f t="shared" si="8"/>
        <v>1.6457848454166669E-4</v>
      </c>
    </row>
    <row r="11" spans="1:15" x14ac:dyDescent="0.25">
      <c r="A11" s="1" t="s">
        <v>21</v>
      </c>
      <c r="B11" s="1" t="s">
        <v>8</v>
      </c>
      <c r="C11" s="2">
        <f>C10/12</f>
        <v>2.5399936868686869E-5</v>
      </c>
      <c r="D11" s="1">
        <f t="shared" si="0"/>
        <v>2.539993686868687E-2</v>
      </c>
      <c r="E11" s="1">
        <f t="shared" si="1"/>
        <v>2.5399936868686872</v>
      </c>
      <c r="F11" s="1">
        <f t="shared" si="2"/>
        <v>25.399936868686872</v>
      </c>
      <c r="G11" s="1">
        <f t="shared" si="3"/>
        <v>25399.936868686873</v>
      </c>
      <c r="H11" s="1">
        <f t="shared" si="3"/>
        <v>25399936.868686873</v>
      </c>
      <c r="I11" s="1">
        <f t="shared" si="4"/>
        <v>1.5782784172032829E-5</v>
      </c>
      <c r="J11" s="1">
        <f t="shared" si="5"/>
        <v>2.7777700142777778E-2</v>
      </c>
      <c r="K11" s="1">
        <f t="shared" si="6"/>
        <v>8.3333100428333334E-2</v>
      </c>
      <c r="L11" s="1">
        <v>1</v>
      </c>
      <c r="M11" s="1">
        <f t="shared" si="8"/>
        <v>1.3714873711805556E-5</v>
      </c>
    </row>
    <row r="12" spans="1:15" x14ac:dyDescent="0.25">
      <c r="A12" s="1" t="s">
        <v>22</v>
      </c>
      <c r="B12" s="1" t="s">
        <v>9</v>
      </c>
      <c r="C12" s="1">
        <f>C2*1.852</f>
        <v>1.8520000000000001</v>
      </c>
      <c r="D12" s="1">
        <f t="shared" si="0"/>
        <v>1852</v>
      </c>
      <c r="E12" s="1">
        <f t="shared" si="1"/>
        <v>185200</v>
      </c>
      <c r="F12" s="1">
        <f t="shared" si="2"/>
        <v>1852000</v>
      </c>
      <c r="G12" s="1">
        <f t="shared" si="3"/>
        <v>1852000000</v>
      </c>
      <c r="H12" s="1">
        <f t="shared" si="3"/>
        <v>1852000000000</v>
      </c>
      <c r="I12" s="1">
        <f t="shared" si="4"/>
        <v>1.1507790920000001</v>
      </c>
      <c r="J12" s="1">
        <f t="shared" si="5"/>
        <v>2025.3712019200002</v>
      </c>
      <c r="K12" s="1">
        <f t="shared" si="6"/>
        <v>6076.1136057600006</v>
      </c>
      <c r="L12" s="1">
        <f t="shared" si="7"/>
        <v>72913.363269120004</v>
      </c>
      <c r="M12" s="1">
        <v>1</v>
      </c>
    </row>
    <row r="15" spans="1:15" x14ac:dyDescent="0.25">
      <c r="B15" s="1" t="s">
        <v>28</v>
      </c>
      <c r="C15" s="1" t="s">
        <v>30</v>
      </c>
      <c r="D15" s="1" t="s">
        <v>26</v>
      </c>
      <c r="E15" s="1" t="s">
        <v>27</v>
      </c>
      <c r="F15" s="1" t="s">
        <v>29</v>
      </c>
      <c r="G15" s="4" t="s">
        <v>25</v>
      </c>
      <c r="O15" s="4" t="s">
        <v>24</v>
      </c>
    </row>
    <row r="16" spans="1:15" x14ac:dyDescent="0.25">
      <c r="B16" s="1">
        <v>1</v>
      </c>
      <c r="C16" s="1" t="str">
        <f t="shared" ref="C16:C26" si="9">$B2&amp;"-"&amp;C$1&amp;": "&amp;C2</f>
        <v>kilometre-kilometre: 1</v>
      </c>
      <c r="D16" s="1" t="str">
        <f>CLEAN(LEFT(C16,FIND("-",C16)-1))</f>
        <v>kilometre</v>
      </c>
      <c r="E16" s="1" t="str">
        <f>CLEAN(MID(C16,FIND("-",C16)+1,FIND(":",C16)-FIND("-",C16)-1))</f>
        <v>kilometre</v>
      </c>
      <c r="F16" s="1" t="str">
        <f>CLEAN(RIGHT(C16,LEN(C16)-FIND(" ",C16)))</f>
        <v>1</v>
      </c>
      <c r="G16" s="10" t="str">
        <f>"INSERT INTO "&amp;$G$15&amp;" ([conversion_id], [convert_from], [convert_to], [factor]) VALUES('"&amp;B16&amp;"', '"&amp;D16&amp;"', '"&amp;E16&amp;"', '"&amp;F16&amp;"');"</f>
        <v>INSERT INTO conversion_factors ([conversion_id], [convert_from], [convert_to], [factor]) VALUES('1', 'kilometre', 'kilometre', '1');</v>
      </c>
      <c r="H16" s="10"/>
      <c r="I16" s="10"/>
      <c r="J16" s="10"/>
      <c r="K16" s="10"/>
      <c r="L16" s="10"/>
      <c r="M16" s="10"/>
      <c r="N16" s="10"/>
      <c r="O16" s="4" t="str">
        <f>"{'"&amp;D16&amp;"-"&amp;E16&amp;"': "&amp;F16</f>
        <v>{'kilometre-kilometre': 1</v>
      </c>
    </row>
    <row r="17" spans="2:15" x14ac:dyDescent="0.25">
      <c r="B17" s="1">
        <v>2</v>
      </c>
      <c r="C17" s="1" t="str">
        <f t="shared" si="9"/>
        <v>metre-kilometre: 0,001</v>
      </c>
      <c r="D17" s="1" t="str">
        <f t="shared" ref="D17:D80" si="10">CLEAN(LEFT(C17,FIND("-",C17)-1))</f>
        <v>metre</v>
      </c>
      <c r="E17" s="1" t="str">
        <f t="shared" ref="E17:E80" si="11">CLEAN(MID(C17,FIND("-",C17)+1,FIND(":",C17)-FIND("-",C17)-1))</f>
        <v>kilometre</v>
      </c>
      <c r="F17" s="1" t="str">
        <f t="shared" ref="F17:F80" si="12">CLEAN(RIGHT(C17,LEN(C17)-FIND(" ",C17)))</f>
        <v>0,001</v>
      </c>
      <c r="G17" s="10" t="str">
        <f t="shared" ref="G17:G80" si="13">"INSERT INTO "&amp;$G$15&amp;" ([conversion_id], [convert_from], [convert_to], [factor]) VALUES('"&amp;B17&amp;"', '"&amp;D17&amp;"', '"&amp;E17&amp;"', '"&amp;F17&amp;"');"</f>
        <v>INSERT INTO conversion_factors ([conversion_id], [convert_from], [convert_to], [factor]) VALUES('2', 'metre', 'kilometre', '0,001');</v>
      </c>
      <c r="H17" s="10"/>
      <c r="I17" s="10"/>
      <c r="J17" s="10"/>
      <c r="K17" s="10"/>
      <c r="L17" s="10"/>
      <c r="M17" s="10"/>
      <c r="N17" s="10"/>
      <c r="O17" s="4" t="str">
        <f>O16&amp;", '"&amp;D17&amp;"-"&amp;E17&amp;"': "&amp;F17</f>
        <v>{'kilometre-kilometre': 1, 'metre-kilometre': 0,001</v>
      </c>
    </row>
    <row r="18" spans="2:15" x14ac:dyDescent="0.25">
      <c r="B18" s="1">
        <v>3</v>
      </c>
      <c r="C18" s="1" t="str">
        <f t="shared" si="9"/>
        <v>centimetre-kilometre: 0,00001</v>
      </c>
      <c r="D18" s="1" t="str">
        <f t="shared" si="10"/>
        <v>centimetre</v>
      </c>
      <c r="E18" s="1" t="str">
        <f t="shared" si="11"/>
        <v>kilometre</v>
      </c>
      <c r="F18" s="1" t="str">
        <f t="shared" si="12"/>
        <v>0,00001</v>
      </c>
      <c r="G18" s="10" t="str">
        <f t="shared" si="13"/>
        <v>INSERT INTO conversion_factors ([conversion_id], [convert_from], [convert_to], [factor]) VALUES('3', 'centimetre', 'kilometre', '0,00001');</v>
      </c>
      <c r="H18" s="10"/>
      <c r="I18" s="10"/>
      <c r="J18" s="10"/>
      <c r="K18" s="10"/>
      <c r="L18" s="10"/>
      <c r="M18" s="10"/>
      <c r="N18" s="10"/>
      <c r="O18" s="4" t="str">
        <f t="shared" ref="O18:O81" si="14">O17&amp;", '"&amp;D18&amp;"-"&amp;E18&amp;"': "&amp;F18</f>
        <v>{'kilometre-kilometre': 1, 'metre-kilometre': 0,001, 'centimetre-kilometre': 0,00001</v>
      </c>
    </row>
    <row r="19" spans="2:15" x14ac:dyDescent="0.25">
      <c r="B19" s="1">
        <v>4</v>
      </c>
      <c r="C19" s="1" t="str">
        <f t="shared" si="9"/>
        <v>millimetre-kilometre: 0,000001</v>
      </c>
      <c r="D19" s="1" t="str">
        <f t="shared" si="10"/>
        <v>millimetre</v>
      </c>
      <c r="E19" s="1" t="str">
        <f t="shared" si="11"/>
        <v>kilometre</v>
      </c>
      <c r="F19" s="1" t="str">
        <f t="shared" si="12"/>
        <v>0,000001</v>
      </c>
      <c r="G19" s="10" t="str">
        <f t="shared" si="13"/>
        <v>INSERT INTO conversion_factors ([conversion_id], [convert_from], [convert_to], [factor]) VALUES('4', 'millimetre', 'kilometre', '0,000001');</v>
      </c>
      <c r="H19" s="10"/>
      <c r="I19" s="10"/>
      <c r="J19" s="10"/>
      <c r="K19" s="10"/>
      <c r="L19" s="10"/>
      <c r="M19" s="10"/>
      <c r="N19" s="10"/>
      <c r="O19" s="4" t="str">
        <f t="shared" si="14"/>
        <v>{'kilometre-kilometre': 1, 'metre-kilometre': 0,001, 'centimetre-kilometre': 0,00001, 'millimetre-kilometre': 0,000001</v>
      </c>
    </row>
    <row r="20" spans="2:15" x14ac:dyDescent="0.25">
      <c r="B20" s="1">
        <v>5</v>
      </c>
      <c r="C20" s="1" t="str">
        <f t="shared" si="9"/>
        <v>micrometre-kilometre: 0,000000001</v>
      </c>
      <c r="D20" s="1" t="str">
        <f t="shared" si="10"/>
        <v>micrometre</v>
      </c>
      <c r="E20" s="1" t="str">
        <f t="shared" si="11"/>
        <v>kilometre</v>
      </c>
      <c r="F20" s="1" t="str">
        <f t="shared" si="12"/>
        <v>0,000000001</v>
      </c>
      <c r="G20" s="10" t="str">
        <f t="shared" si="13"/>
        <v>INSERT INTO conversion_factors ([conversion_id], [convert_from], [convert_to], [factor]) VALUES('5', 'micrometre', 'kilometre', '0,000000001');</v>
      </c>
      <c r="H20" s="10"/>
      <c r="I20" s="10"/>
      <c r="J20" s="10"/>
      <c r="K20" s="10"/>
      <c r="L20" s="10"/>
      <c r="M20" s="10"/>
      <c r="N20" s="10"/>
      <c r="O20" s="4" t="str">
        <f t="shared" si="14"/>
        <v>{'kilometre-kilometre': 1, 'metre-kilometre': 0,001, 'centimetre-kilometre': 0,00001, 'millimetre-kilometre': 0,000001, 'micrometre-kilometre': 0,000000001</v>
      </c>
    </row>
    <row r="21" spans="2:15" x14ac:dyDescent="0.25">
      <c r="B21" s="1">
        <v>6</v>
      </c>
      <c r="C21" s="1" t="str">
        <f t="shared" si="9"/>
        <v>nanometre-kilometre: 0,000000000001</v>
      </c>
      <c r="D21" s="1" t="str">
        <f t="shared" si="10"/>
        <v>nanometre</v>
      </c>
      <c r="E21" s="1" t="str">
        <f t="shared" si="11"/>
        <v>kilometre</v>
      </c>
      <c r="F21" s="1" t="str">
        <f t="shared" si="12"/>
        <v>0,000000000001</v>
      </c>
      <c r="G21" s="10" t="str">
        <f t="shared" si="13"/>
        <v>INSERT INTO conversion_factors ([conversion_id], [convert_from], [convert_to], [factor]) VALUES('6', 'nanometre', 'kilometre', '0,000000000001');</v>
      </c>
      <c r="H21" s="10"/>
      <c r="I21" s="10"/>
      <c r="J21" s="10"/>
      <c r="K21" s="10"/>
      <c r="L21" s="10"/>
      <c r="M21" s="10"/>
      <c r="N21" s="10"/>
      <c r="O21" s="4" t="str">
        <f t="shared" si="14"/>
        <v>{'kilometre-kilometre': 1, 'metre-kilometre': 0,001, 'centimetre-kilometre': 0,00001, 'millimetre-kilometre': 0,000001, 'micrometre-kilometre': 0,000000001, 'nanometre-kilometre': 0,000000000001</v>
      </c>
    </row>
    <row r="22" spans="2:15" x14ac:dyDescent="0.25">
      <c r="B22" s="1">
        <v>7</v>
      </c>
      <c r="C22" s="1" t="str">
        <f t="shared" si="9"/>
        <v>mile-kilometre: 1,60934</v>
      </c>
      <c r="D22" s="1" t="str">
        <f t="shared" si="10"/>
        <v>mile</v>
      </c>
      <c r="E22" s="1" t="str">
        <f t="shared" si="11"/>
        <v>kilometre</v>
      </c>
      <c r="F22" s="1" t="str">
        <f t="shared" si="12"/>
        <v>1,60934</v>
      </c>
      <c r="G22" s="10" t="str">
        <f t="shared" si="13"/>
        <v>INSERT INTO conversion_factors ([conversion_id], [convert_from], [convert_to], [factor]) VALUES('7', 'mile', 'kilometre', '1,60934');</v>
      </c>
      <c r="H22" s="10"/>
      <c r="I22" s="10"/>
      <c r="J22" s="10"/>
      <c r="K22" s="10"/>
      <c r="L22" s="10"/>
      <c r="M22" s="10"/>
      <c r="N22" s="10"/>
      <c r="O22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</v>
      </c>
    </row>
    <row r="23" spans="2:15" x14ac:dyDescent="0.25">
      <c r="B23" s="1">
        <v>8</v>
      </c>
      <c r="C23" s="1" t="str">
        <f t="shared" si="9"/>
        <v>yard-kilometre: 0,000914397727272727</v>
      </c>
      <c r="D23" s="1" t="str">
        <f t="shared" si="10"/>
        <v>yard</v>
      </c>
      <c r="E23" s="1" t="str">
        <f t="shared" si="11"/>
        <v>kilometre</v>
      </c>
      <c r="F23" s="1" t="str">
        <f t="shared" si="12"/>
        <v>0,000914397727272727</v>
      </c>
      <c r="G23" s="10" t="str">
        <f t="shared" si="13"/>
        <v>INSERT INTO conversion_factors ([conversion_id], [convert_from], [convert_to], [factor]) VALUES('8', 'yard', 'kilometre', '0,000914397727272727');</v>
      </c>
      <c r="H23" s="10"/>
      <c r="I23" s="10"/>
      <c r="J23" s="10"/>
      <c r="K23" s="10"/>
      <c r="L23" s="10"/>
      <c r="M23" s="10"/>
      <c r="N23" s="10"/>
      <c r="O23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</v>
      </c>
    </row>
    <row r="24" spans="2:15" x14ac:dyDescent="0.25">
      <c r="B24" s="1">
        <v>9</v>
      </c>
      <c r="C24" s="1" t="str">
        <f t="shared" si="9"/>
        <v>foot-kilometre: 0,000304799242424242</v>
      </c>
      <c r="D24" s="1" t="str">
        <f t="shared" si="10"/>
        <v>foot</v>
      </c>
      <c r="E24" s="1" t="str">
        <f t="shared" si="11"/>
        <v>kilometre</v>
      </c>
      <c r="F24" s="1" t="str">
        <f t="shared" si="12"/>
        <v>0,000304799242424242</v>
      </c>
      <c r="G24" s="10" t="str">
        <f t="shared" si="13"/>
        <v>INSERT INTO conversion_factors ([conversion_id], [convert_from], [convert_to], [factor]) VALUES('9', 'foot', 'kilometre', '0,000304799242424242');</v>
      </c>
      <c r="H24" s="10"/>
      <c r="I24" s="10"/>
      <c r="J24" s="10"/>
      <c r="K24" s="10"/>
      <c r="L24" s="10"/>
      <c r="M24" s="10"/>
      <c r="N24" s="10"/>
      <c r="O24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</v>
      </c>
    </row>
    <row r="25" spans="2:15" x14ac:dyDescent="0.25">
      <c r="B25" s="1">
        <v>10</v>
      </c>
      <c r="C25" s="1" t="str">
        <f t="shared" si="9"/>
        <v>inch-kilometre: 2,53999368686869E-05</v>
      </c>
      <c r="D25" s="1" t="str">
        <f t="shared" si="10"/>
        <v>inch</v>
      </c>
      <c r="E25" s="1" t="str">
        <f t="shared" si="11"/>
        <v>kilometre</v>
      </c>
      <c r="F25" s="1" t="str">
        <f t="shared" si="12"/>
        <v>2,53999368686869E-05</v>
      </c>
      <c r="G25" s="10" t="str">
        <f t="shared" si="13"/>
        <v>INSERT INTO conversion_factors ([conversion_id], [convert_from], [convert_to], [factor]) VALUES('10', 'inch', 'kilometre', '2,53999368686869E-05');</v>
      </c>
      <c r="H25" s="10"/>
      <c r="I25" s="10"/>
      <c r="J25" s="10"/>
      <c r="K25" s="10"/>
      <c r="L25" s="10"/>
      <c r="M25" s="10"/>
      <c r="N25" s="10"/>
      <c r="O25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</v>
      </c>
    </row>
    <row r="26" spans="2:15" x14ac:dyDescent="0.25">
      <c r="B26" s="1">
        <v>11</v>
      </c>
      <c r="C26" s="1" t="str">
        <f t="shared" si="9"/>
        <v>nautical mile-kilometre: 1,852</v>
      </c>
      <c r="D26" s="1" t="str">
        <f t="shared" si="10"/>
        <v>nautical mile</v>
      </c>
      <c r="E26" s="1" t="str">
        <f t="shared" si="11"/>
        <v>kilometre</v>
      </c>
      <c r="F26" s="1" t="str">
        <f t="shared" si="12"/>
        <v>mile-kilometre: 1,852</v>
      </c>
      <c r="G26" s="10" t="str">
        <f t="shared" si="13"/>
        <v>INSERT INTO conversion_factors ([conversion_id], [convert_from], [convert_to], [factor]) VALUES('11', 'nautical mile', 'kilometre', 'mile-kilometre: 1,852');</v>
      </c>
      <c r="H26" s="10"/>
      <c r="I26" s="10"/>
      <c r="J26" s="10"/>
      <c r="K26" s="10"/>
      <c r="L26" s="10"/>
      <c r="M26" s="10"/>
      <c r="N26" s="10"/>
      <c r="O26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</v>
      </c>
    </row>
    <row r="27" spans="2:15" x14ac:dyDescent="0.25">
      <c r="B27" s="1">
        <v>12</v>
      </c>
      <c r="C27" s="1" t="str">
        <f t="shared" ref="C27:C37" si="15">$B2&amp;"-"&amp;D$1&amp;": "&amp;D2</f>
        <v>kilometre-metre: 1000</v>
      </c>
      <c r="D27" s="1" t="str">
        <f t="shared" si="10"/>
        <v>kilometre</v>
      </c>
      <c r="E27" s="1" t="str">
        <f t="shared" si="11"/>
        <v>metre</v>
      </c>
      <c r="F27" s="1" t="str">
        <f t="shared" si="12"/>
        <v>1000</v>
      </c>
      <c r="G27" s="10" t="str">
        <f t="shared" si="13"/>
        <v>INSERT INTO conversion_factors ([conversion_id], [convert_from], [convert_to], [factor]) VALUES('12', 'kilometre', 'metre', '1000');</v>
      </c>
      <c r="H27" s="10"/>
      <c r="I27" s="10"/>
      <c r="J27" s="10"/>
      <c r="K27" s="10"/>
      <c r="L27" s="10"/>
      <c r="M27" s="10"/>
      <c r="N27" s="10"/>
      <c r="O27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</v>
      </c>
    </row>
    <row r="28" spans="2:15" x14ac:dyDescent="0.25">
      <c r="B28" s="1">
        <v>13</v>
      </c>
      <c r="C28" s="1" t="str">
        <f t="shared" si="15"/>
        <v>metre-metre: 1</v>
      </c>
      <c r="D28" s="1" t="str">
        <f t="shared" si="10"/>
        <v>metre</v>
      </c>
      <c r="E28" s="1" t="str">
        <f t="shared" si="11"/>
        <v>metre</v>
      </c>
      <c r="F28" s="1" t="str">
        <f t="shared" si="12"/>
        <v>1</v>
      </c>
      <c r="G28" s="10" t="str">
        <f t="shared" si="13"/>
        <v>INSERT INTO conversion_factors ([conversion_id], [convert_from], [convert_to], [factor]) VALUES('13', 'metre', 'metre', '1');</v>
      </c>
      <c r="H28" s="10"/>
      <c r="I28" s="10"/>
      <c r="J28" s="10"/>
      <c r="K28" s="10"/>
      <c r="L28" s="10"/>
      <c r="M28" s="10"/>
      <c r="N28" s="10"/>
      <c r="O28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</v>
      </c>
    </row>
    <row r="29" spans="2:15" x14ac:dyDescent="0.25">
      <c r="B29" s="1">
        <v>14</v>
      </c>
      <c r="C29" s="1" t="str">
        <f t="shared" si="15"/>
        <v>centimetre-metre: 0,01</v>
      </c>
      <c r="D29" s="1" t="str">
        <f t="shared" si="10"/>
        <v>centimetre</v>
      </c>
      <c r="E29" s="1" t="str">
        <f t="shared" si="11"/>
        <v>metre</v>
      </c>
      <c r="F29" s="1" t="str">
        <f t="shared" si="12"/>
        <v>0,01</v>
      </c>
      <c r="G29" s="10" t="str">
        <f t="shared" si="13"/>
        <v>INSERT INTO conversion_factors ([conversion_id], [convert_from], [convert_to], [factor]) VALUES('14', 'centimetre', 'metre', '0,01');</v>
      </c>
      <c r="H29" s="10"/>
      <c r="I29" s="10"/>
      <c r="J29" s="10"/>
      <c r="K29" s="10"/>
      <c r="L29" s="10"/>
      <c r="M29" s="10"/>
      <c r="N29" s="10"/>
      <c r="O29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</v>
      </c>
    </row>
    <row r="30" spans="2:15" x14ac:dyDescent="0.25">
      <c r="B30" s="1">
        <v>15</v>
      </c>
      <c r="C30" s="1" t="str">
        <f t="shared" si="15"/>
        <v>millimetre-metre: 0,001</v>
      </c>
      <c r="D30" s="1" t="str">
        <f t="shared" si="10"/>
        <v>millimetre</v>
      </c>
      <c r="E30" s="1" t="str">
        <f t="shared" si="11"/>
        <v>metre</v>
      </c>
      <c r="F30" s="1" t="str">
        <f t="shared" si="12"/>
        <v>0,001</v>
      </c>
      <c r="G30" s="10" t="str">
        <f t="shared" si="13"/>
        <v>INSERT INTO conversion_factors ([conversion_id], [convert_from], [convert_to], [factor]) VALUES('15', 'millimetre', 'metre', '0,001');</v>
      </c>
      <c r="H30" s="10"/>
      <c r="I30" s="10"/>
      <c r="J30" s="10"/>
      <c r="K30" s="10"/>
      <c r="L30" s="10"/>
      <c r="M30" s="10"/>
      <c r="N30" s="10"/>
      <c r="O30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</v>
      </c>
    </row>
    <row r="31" spans="2:15" x14ac:dyDescent="0.25">
      <c r="B31" s="1">
        <v>16</v>
      </c>
      <c r="C31" s="1" t="str">
        <f t="shared" si="15"/>
        <v>micrometre-metre: 0,000001</v>
      </c>
      <c r="D31" s="1" t="str">
        <f t="shared" si="10"/>
        <v>micrometre</v>
      </c>
      <c r="E31" s="1" t="str">
        <f t="shared" si="11"/>
        <v>metre</v>
      </c>
      <c r="F31" s="1" t="str">
        <f t="shared" si="12"/>
        <v>0,000001</v>
      </c>
      <c r="G31" s="10" t="str">
        <f t="shared" si="13"/>
        <v>INSERT INTO conversion_factors ([conversion_id], [convert_from], [convert_to], [factor]) VALUES('16', 'micrometre', 'metre', '0,000001');</v>
      </c>
      <c r="H31" s="10"/>
      <c r="I31" s="10"/>
      <c r="J31" s="10"/>
      <c r="K31" s="10"/>
      <c r="L31" s="10"/>
      <c r="M31" s="10"/>
      <c r="N31" s="10"/>
      <c r="O31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</v>
      </c>
    </row>
    <row r="32" spans="2:15" x14ac:dyDescent="0.25">
      <c r="B32" s="1">
        <v>17</v>
      </c>
      <c r="C32" s="1" t="str">
        <f t="shared" si="15"/>
        <v>nanometre-metre: 0,000000001</v>
      </c>
      <c r="D32" s="1" t="str">
        <f t="shared" si="10"/>
        <v>nanometre</v>
      </c>
      <c r="E32" s="1" t="str">
        <f t="shared" si="11"/>
        <v>metre</v>
      </c>
      <c r="F32" s="1" t="str">
        <f t="shared" si="12"/>
        <v>0,000000001</v>
      </c>
      <c r="G32" s="10" t="str">
        <f t="shared" si="13"/>
        <v>INSERT INTO conversion_factors ([conversion_id], [convert_from], [convert_to], [factor]) VALUES('17', 'nanometre', 'metre', '0,000000001');</v>
      </c>
      <c r="H32" s="10"/>
      <c r="I32" s="10"/>
      <c r="J32" s="10"/>
      <c r="K32" s="10"/>
      <c r="L32" s="10"/>
      <c r="M32" s="10"/>
      <c r="N32" s="10"/>
      <c r="O32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</v>
      </c>
    </row>
    <row r="33" spans="2:15" x14ac:dyDescent="0.25">
      <c r="B33" s="1">
        <v>18</v>
      </c>
      <c r="C33" s="1" t="str">
        <f t="shared" si="15"/>
        <v>mile-metre: 1609,34</v>
      </c>
      <c r="D33" s="1" t="str">
        <f t="shared" si="10"/>
        <v>mile</v>
      </c>
      <c r="E33" s="1" t="str">
        <f t="shared" si="11"/>
        <v>metre</v>
      </c>
      <c r="F33" s="1" t="str">
        <f t="shared" si="12"/>
        <v>1609,34</v>
      </c>
      <c r="G33" s="10" t="str">
        <f t="shared" si="13"/>
        <v>INSERT INTO conversion_factors ([conversion_id], [convert_from], [convert_to], [factor]) VALUES('18', 'mile', 'metre', '1609,34');</v>
      </c>
      <c r="H33" s="10"/>
      <c r="I33" s="10"/>
      <c r="J33" s="10"/>
      <c r="K33" s="10"/>
      <c r="L33" s="10"/>
      <c r="M33" s="10"/>
      <c r="N33" s="10"/>
      <c r="O33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</v>
      </c>
    </row>
    <row r="34" spans="2:15" x14ac:dyDescent="0.25">
      <c r="B34" s="1">
        <v>19</v>
      </c>
      <c r="C34" s="1" t="str">
        <f t="shared" si="15"/>
        <v>yard-metre: 0,914397727272727</v>
      </c>
      <c r="D34" s="1" t="str">
        <f t="shared" si="10"/>
        <v>yard</v>
      </c>
      <c r="E34" s="1" t="str">
        <f t="shared" si="11"/>
        <v>metre</v>
      </c>
      <c r="F34" s="1" t="str">
        <f t="shared" si="12"/>
        <v>0,914397727272727</v>
      </c>
      <c r="G34" s="10" t="str">
        <f t="shared" si="13"/>
        <v>INSERT INTO conversion_factors ([conversion_id], [convert_from], [convert_to], [factor]) VALUES('19', 'yard', 'metre', '0,914397727272727');</v>
      </c>
      <c r="H34" s="10"/>
      <c r="I34" s="10"/>
      <c r="J34" s="10"/>
      <c r="K34" s="10"/>
      <c r="L34" s="10"/>
      <c r="M34" s="10"/>
      <c r="N34" s="10"/>
      <c r="O34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</v>
      </c>
    </row>
    <row r="35" spans="2:15" x14ac:dyDescent="0.25">
      <c r="B35" s="1">
        <v>20</v>
      </c>
      <c r="C35" s="1" t="str">
        <f t="shared" si="15"/>
        <v>foot-metre: 0,304799242424242</v>
      </c>
      <c r="D35" s="1" t="str">
        <f t="shared" si="10"/>
        <v>foot</v>
      </c>
      <c r="E35" s="1" t="str">
        <f t="shared" si="11"/>
        <v>metre</v>
      </c>
      <c r="F35" s="1" t="str">
        <f t="shared" si="12"/>
        <v>0,304799242424242</v>
      </c>
      <c r="G35" s="10" t="str">
        <f t="shared" si="13"/>
        <v>INSERT INTO conversion_factors ([conversion_id], [convert_from], [convert_to], [factor]) VALUES('20', 'foot', 'metre', '0,304799242424242');</v>
      </c>
      <c r="H35" s="10"/>
      <c r="I35" s="10"/>
      <c r="J35" s="10"/>
      <c r="K35" s="10"/>
      <c r="L35" s="10"/>
      <c r="M35" s="10"/>
      <c r="N35" s="10"/>
      <c r="O35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</v>
      </c>
    </row>
    <row r="36" spans="2:15" x14ac:dyDescent="0.25">
      <c r="B36" s="1">
        <v>21</v>
      </c>
      <c r="C36" s="1" t="str">
        <f t="shared" si="15"/>
        <v>inch-metre: 0,0253999368686869</v>
      </c>
      <c r="D36" s="1" t="str">
        <f t="shared" si="10"/>
        <v>inch</v>
      </c>
      <c r="E36" s="1" t="str">
        <f t="shared" si="11"/>
        <v>metre</v>
      </c>
      <c r="F36" s="1" t="str">
        <f t="shared" si="12"/>
        <v>0,0253999368686869</v>
      </c>
      <c r="G36" s="10" t="str">
        <f t="shared" si="13"/>
        <v>INSERT INTO conversion_factors ([conversion_id], [convert_from], [convert_to], [factor]) VALUES('21', 'inch', 'metre', '0,0253999368686869');</v>
      </c>
      <c r="H36" s="10"/>
      <c r="I36" s="10"/>
      <c r="J36" s="10"/>
      <c r="K36" s="10"/>
      <c r="L36" s="10"/>
      <c r="M36" s="10"/>
      <c r="N36" s="10"/>
      <c r="O36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</v>
      </c>
    </row>
    <row r="37" spans="2:15" x14ac:dyDescent="0.25">
      <c r="B37" s="1">
        <v>22</v>
      </c>
      <c r="C37" s="1" t="str">
        <f t="shared" si="15"/>
        <v>nautical mile-metre: 1852</v>
      </c>
      <c r="D37" s="1" t="str">
        <f t="shared" si="10"/>
        <v>nautical mile</v>
      </c>
      <c r="E37" s="1" t="str">
        <f t="shared" si="11"/>
        <v>metre</v>
      </c>
      <c r="F37" s="1" t="str">
        <f t="shared" si="12"/>
        <v>mile-metre: 1852</v>
      </c>
      <c r="G37" s="10" t="str">
        <f t="shared" si="13"/>
        <v>INSERT INTO conversion_factors ([conversion_id], [convert_from], [convert_to], [factor]) VALUES('22', 'nautical mile', 'metre', 'mile-metre: 1852');</v>
      </c>
      <c r="H37" s="10"/>
      <c r="I37" s="10"/>
      <c r="J37" s="10"/>
      <c r="K37" s="10"/>
      <c r="L37" s="10"/>
      <c r="M37" s="10"/>
      <c r="N37" s="10"/>
      <c r="O37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</v>
      </c>
    </row>
    <row r="38" spans="2:15" x14ac:dyDescent="0.25">
      <c r="B38" s="1">
        <v>23</v>
      </c>
      <c r="C38" s="1" t="str">
        <f t="shared" ref="C38:C48" si="16">$B2&amp;"-"&amp;E$1&amp;": "&amp;E2</f>
        <v>kilometre-centimetre: 100000</v>
      </c>
      <c r="D38" s="1" t="str">
        <f t="shared" si="10"/>
        <v>kilometre</v>
      </c>
      <c r="E38" s="1" t="str">
        <f t="shared" si="11"/>
        <v>centimetre</v>
      </c>
      <c r="F38" s="1" t="str">
        <f t="shared" si="12"/>
        <v>100000</v>
      </c>
      <c r="G38" s="10" t="str">
        <f t="shared" si="13"/>
        <v>INSERT INTO conversion_factors ([conversion_id], [convert_from], [convert_to], [factor]) VALUES('23', 'kilometre', 'centimetre', '100000');</v>
      </c>
      <c r="H38" s="10"/>
      <c r="I38" s="10"/>
      <c r="J38" s="10"/>
      <c r="K38" s="10"/>
      <c r="L38" s="10"/>
      <c r="M38" s="10"/>
      <c r="N38" s="10"/>
      <c r="O38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</v>
      </c>
    </row>
    <row r="39" spans="2:15" x14ac:dyDescent="0.25">
      <c r="B39" s="1">
        <v>24</v>
      </c>
      <c r="C39" s="1" t="str">
        <f t="shared" si="16"/>
        <v>metre-centimetre: 100</v>
      </c>
      <c r="D39" s="1" t="str">
        <f t="shared" si="10"/>
        <v>metre</v>
      </c>
      <c r="E39" s="1" t="str">
        <f t="shared" si="11"/>
        <v>centimetre</v>
      </c>
      <c r="F39" s="1" t="str">
        <f t="shared" si="12"/>
        <v>100</v>
      </c>
      <c r="G39" s="10" t="str">
        <f t="shared" si="13"/>
        <v>INSERT INTO conversion_factors ([conversion_id], [convert_from], [convert_to], [factor]) VALUES('24', 'metre', 'centimetre', '100');</v>
      </c>
      <c r="H39" s="10"/>
      <c r="I39" s="10"/>
      <c r="J39" s="10"/>
      <c r="K39" s="10"/>
      <c r="L39" s="10"/>
      <c r="M39" s="10"/>
      <c r="N39" s="10"/>
      <c r="O39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</v>
      </c>
    </row>
    <row r="40" spans="2:15" x14ac:dyDescent="0.25">
      <c r="B40" s="1">
        <v>25</v>
      </c>
      <c r="C40" s="1" t="str">
        <f t="shared" si="16"/>
        <v>centimetre-centimetre: 1</v>
      </c>
      <c r="D40" s="1" t="str">
        <f t="shared" si="10"/>
        <v>centimetre</v>
      </c>
      <c r="E40" s="1" t="str">
        <f t="shared" si="11"/>
        <v>centimetre</v>
      </c>
      <c r="F40" s="1" t="str">
        <f t="shared" si="12"/>
        <v>1</v>
      </c>
      <c r="G40" s="10" t="str">
        <f t="shared" si="13"/>
        <v>INSERT INTO conversion_factors ([conversion_id], [convert_from], [convert_to], [factor]) VALUES('25', 'centimetre', 'centimetre', '1');</v>
      </c>
      <c r="H40" s="10"/>
      <c r="I40" s="10"/>
      <c r="J40" s="10"/>
      <c r="K40" s="10"/>
      <c r="L40" s="10"/>
      <c r="M40" s="10"/>
      <c r="N40" s="10"/>
      <c r="O40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</v>
      </c>
    </row>
    <row r="41" spans="2:15" x14ac:dyDescent="0.25">
      <c r="B41" s="1">
        <v>26</v>
      </c>
      <c r="C41" s="1" t="str">
        <f t="shared" si="16"/>
        <v>millimetre-centimetre: 0,1</v>
      </c>
      <c r="D41" s="1" t="str">
        <f t="shared" si="10"/>
        <v>millimetre</v>
      </c>
      <c r="E41" s="1" t="str">
        <f t="shared" si="11"/>
        <v>centimetre</v>
      </c>
      <c r="F41" s="1" t="str">
        <f t="shared" si="12"/>
        <v>0,1</v>
      </c>
      <c r="G41" s="10" t="str">
        <f t="shared" si="13"/>
        <v>INSERT INTO conversion_factors ([conversion_id], [convert_from], [convert_to], [factor]) VALUES('26', 'millimetre', 'centimetre', '0,1');</v>
      </c>
      <c r="H41" s="10"/>
      <c r="I41" s="10"/>
      <c r="J41" s="10"/>
      <c r="K41" s="10"/>
      <c r="L41" s="10"/>
      <c r="M41" s="10"/>
      <c r="N41" s="10"/>
      <c r="O41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</v>
      </c>
    </row>
    <row r="42" spans="2:15" x14ac:dyDescent="0.25">
      <c r="B42" s="1">
        <v>27</v>
      </c>
      <c r="C42" s="1" t="str">
        <f t="shared" si="16"/>
        <v>micrometre-centimetre: 0,0001</v>
      </c>
      <c r="D42" s="1" t="str">
        <f t="shared" si="10"/>
        <v>micrometre</v>
      </c>
      <c r="E42" s="1" t="str">
        <f t="shared" si="11"/>
        <v>centimetre</v>
      </c>
      <c r="F42" s="1" t="str">
        <f t="shared" si="12"/>
        <v>0,0001</v>
      </c>
      <c r="G42" s="10" t="str">
        <f t="shared" si="13"/>
        <v>INSERT INTO conversion_factors ([conversion_id], [convert_from], [convert_to], [factor]) VALUES('27', 'micrometre', 'centimetre', '0,0001');</v>
      </c>
      <c r="H42" s="10"/>
      <c r="I42" s="10"/>
      <c r="J42" s="10"/>
      <c r="K42" s="10"/>
      <c r="L42" s="10"/>
      <c r="M42" s="10"/>
      <c r="N42" s="10"/>
      <c r="O42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</v>
      </c>
    </row>
    <row r="43" spans="2:15" x14ac:dyDescent="0.25">
      <c r="B43" s="1">
        <v>28</v>
      </c>
      <c r="C43" s="1" t="str">
        <f t="shared" si="16"/>
        <v>nanometre-centimetre: 0,0000001</v>
      </c>
      <c r="D43" s="1" t="str">
        <f t="shared" si="10"/>
        <v>nanometre</v>
      </c>
      <c r="E43" s="1" t="str">
        <f t="shared" si="11"/>
        <v>centimetre</v>
      </c>
      <c r="F43" s="1" t="str">
        <f t="shared" si="12"/>
        <v>0,0000001</v>
      </c>
      <c r="G43" s="10" t="str">
        <f t="shared" si="13"/>
        <v>INSERT INTO conversion_factors ([conversion_id], [convert_from], [convert_to], [factor]) VALUES('28', 'nanometre', 'centimetre', '0,0000001');</v>
      </c>
      <c r="H43" s="10"/>
      <c r="I43" s="10"/>
      <c r="J43" s="10"/>
      <c r="K43" s="10"/>
      <c r="L43" s="10"/>
      <c r="M43" s="10"/>
      <c r="N43" s="10"/>
      <c r="O43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</v>
      </c>
    </row>
    <row r="44" spans="2:15" x14ac:dyDescent="0.25">
      <c r="B44" s="1">
        <v>29</v>
      </c>
      <c r="C44" s="1" t="str">
        <f t="shared" si="16"/>
        <v>mile-centimetre: 160934</v>
      </c>
      <c r="D44" s="1" t="str">
        <f t="shared" si="10"/>
        <v>mile</v>
      </c>
      <c r="E44" s="1" t="str">
        <f t="shared" si="11"/>
        <v>centimetre</v>
      </c>
      <c r="F44" s="1" t="str">
        <f t="shared" si="12"/>
        <v>160934</v>
      </c>
      <c r="G44" s="10" t="str">
        <f t="shared" si="13"/>
        <v>INSERT INTO conversion_factors ([conversion_id], [convert_from], [convert_to], [factor]) VALUES('29', 'mile', 'centimetre', '160934');</v>
      </c>
      <c r="H44" s="10"/>
      <c r="I44" s="10"/>
      <c r="J44" s="10"/>
      <c r="K44" s="10"/>
      <c r="L44" s="10"/>
      <c r="M44" s="10"/>
      <c r="N44" s="10"/>
      <c r="O44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</v>
      </c>
    </row>
    <row r="45" spans="2:15" x14ac:dyDescent="0.25">
      <c r="B45" s="1">
        <v>30</v>
      </c>
      <c r="C45" s="1" t="str">
        <f t="shared" si="16"/>
        <v>yard-centimetre: 91,4397727272727</v>
      </c>
      <c r="D45" s="1" t="str">
        <f t="shared" si="10"/>
        <v>yard</v>
      </c>
      <c r="E45" s="1" t="str">
        <f t="shared" si="11"/>
        <v>centimetre</v>
      </c>
      <c r="F45" s="1" t="str">
        <f t="shared" si="12"/>
        <v>91,4397727272727</v>
      </c>
      <c r="G45" s="10" t="str">
        <f t="shared" si="13"/>
        <v>INSERT INTO conversion_factors ([conversion_id], [convert_from], [convert_to], [factor]) VALUES('30', 'yard', 'centimetre', '91,4397727272727');</v>
      </c>
      <c r="H45" s="10"/>
      <c r="I45" s="10"/>
      <c r="J45" s="10"/>
      <c r="K45" s="10"/>
      <c r="L45" s="10"/>
      <c r="M45" s="10"/>
      <c r="N45" s="10"/>
      <c r="O45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</v>
      </c>
    </row>
    <row r="46" spans="2:15" x14ac:dyDescent="0.25">
      <c r="B46" s="1">
        <v>31</v>
      </c>
      <c r="C46" s="1" t="str">
        <f t="shared" si="16"/>
        <v>foot-centimetre: 30,4799242424242</v>
      </c>
      <c r="D46" s="1" t="str">
        <f t="shared" si="10"/>
        <v>foot</v>
      </c>
      <c r="E46" s="1" t="str">
        <f t="shared" si="11"/>
        <v>centimetre</v>
      </c>
      <c r="F46" s="1" t="str">
        <f t="shared" si="12"/>
        <v>30,4799242424242</v>
      </c>
      <c r="G46" s="10" t="str">
        <f t="shared" si="13"/>
        <v>INSERT INTO conversion_factors ([conversion_id], [convert_from], [convert_to], [factor]) VALUES('31', 'foot', 'centimetre', '30,4799242424242');</v>
      </c>
      <c r="H46" s="10"/>
      <c r="I46" s="10"/>
      <c r="J46" s="10"/>
      <c r="K46" s="10"/>
      <c r="L46" s="10"/>
      <c r="M46" s="10"/>
      <c r="N46" s="10"/>
      <c r="O46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</v>
      </c>
    </row>
    <row r="47" spans="2:15" x14ac:dyDescent="0.25">
      <c r="B47" s="1">
        <v>32</v>
      </c>
      <c r="C47" s="1" t="str">
        <f t="shared" si="16"/>
        <v>inch-centimetre: 2,53999368686869</v>
      </c>
      <c r="D47" s="1" t="str">
        <f t="shared" si="10"/>
        <v>inch</v>
      </c>
      <c r="E47" s="1" t="str">
        <f t="shared" si="11"/>
        <v>centimetre</v>
      </c>
      <c r="F47" s="1" t="str">
        <f t="shared" si="12"/>
        <v>2,53999368686869</v>
      </c>
      <c r="G47" s="10" t="str">
        <f t="shared" si="13"/>
        <v>INSERT INTO conversion_factors ([conversion_id], [convert_from], [convert_to], [factor]) VALUES('32', 'inch', 'centimetre', '2,53999368686869');</v>
      </c>
      <c r="H47" s="10"/>
      <c r="I47" s="10"/>
      <c r="J47" s="10"/>
      <c r="K47" s="10"/>
      <c r="L47" s="10"/>
      <c r="M47" s="10"/>
      <c r="N47" s="10"/>
      <c r="O47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</v>
      </c>
    </row>
    <row r="48" spans="2:15" x14ac:dyDescent="0.25">
      <c r="B48" s="1">
        <v>33</v>
      </c>
      <c r="C48" s="1" t="str">
        <f t="shared" si="16"/>
        <v>nautical mile-centimetre: 185200</v>
      </c>
      <c r="D48" s="1" t="str">
        <f t="shared" si="10"/>
        <v>nautical mile</v>
      </c>
      <c r="E48" s="1" t="str">
        <f t="shared" si="11"/>
        <v>centimetre</v>
      </c>
      <c r="F48" s="1" t="str">
        <f t="shared" si="12"/>
        <v>mile-centimetre: 185200</v>
      </c>
      <c r="G48" s="10" t="str">
        <f t="shared" si="13"/>
        <v>INSERT INTO conversion_factors ([conversion_id], [convert_from], [convert_to], [factor]) VALUES('33', 'nautical mile', 'centimetre', 'mile-centimetre: 185200');</v>
      </c>
      <c r="H48" s="10"/>
      <c r="I48" s="10"/>
      <c r="J48" s="10"/>
      <c r="K48" s="10"/>
      <c r="L48" s="10"/>
      <c r="M48" s="10"/>
      <c r="N48" s="10"/>
      <c r="O48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</v>
      </c>
    </row>
    <row r="49" spans="2:15" x14ac:dyDescent="0.25">
      <c r="B49" s="1">
        <v>34</v>
      </c>
      <c r="C49" s="1" t="str">
        <f t="shared" ref="C49:C59" si="17">$B2&amp;"-"&amp;F$1&amp;": "&amp;F2</f>
        <v>kilometre-millimetre: 1000000</v>
      </c>
      <c r="D49" s="1" t="str">
        <f t="shared" si="10"/>
        <v>kilometre</v>
      </c>
      <c r="E49" s="1" t="str">
        <f t="shared" si="11"/>
        <v>millimetre</v>
      </c>
      <c r="F49" s="1" t="str">
        <f t="shared" si="12"/>
        <v>1000000</v>
      </c>
      <c r="G49" s="10" t="str">
        <f t="shared" si="13"/>
        <v>INSERT INTO conversion_factors ([conversion_id], [convert_from], [convert_to], [factor]) VALUES('34', 'kilometre', 'millimetre', '1000000');</v>
      </c>
      <c r="H49" s="10"/>
      <c r="I49" s="10"/>
      <c r="J49" s="10"/>
      <c r="K49" s="10"/>
      <c r="L49" s="10"/>
      <c r="M49" s="10"/>
      <c r="N49" s="10"/>
      <c r="O49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</v>
      </c>
    </row>
    <row r="50" spans="2:15" x14ac:dyDescent="0.25">
      <c r="B50" s="1">
        <v>35</v>
      </c>
      <c r="C50" s="1" t="str">
        <f t="shared" si="17"/>
        <v>metre-millimetre: 1000</v>
      </c>
      <c r="D50" s="1" t="str">
        <f t="shared" si="10"/>
        <v>metre</v>
      </c>
      <c r="E50" s="1" t="str">
        <f t="shared" si="11"/>
        <v>millimetre</v>
      </c>
      <c r="F50" s="1" t="str">
        <f t="shared" si="12"/>
        <v>1000</v>
      </c>
      <c r="G50" s="10" t="str">
        <f t="shared" si="13"/>
        <v>INSERT INTO conversion_factors ([conversion_id], [convert_from], [convert_to], [factor]) VALUES('35', 'metre', 'millimetre', '1000');</v>
      </c>
      <c r="H50" s="10"/>
      <c r="I50" s="10"/>
      <c r="J50" s="10"/>
      <c r="K50" s="10"/>
      <c r="L50" s="10"/>
      <c r="M50" s="10"/>
      <c r="N50" s="10"/>
      <c r="O50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</v>
      </c>
    </row>
    <row r="51" spans="2:15" x14ac:dyDescent="0.25">
      <c r="B51" s="1">
        <v>36</v>
      </c>
      <c r="C51" s="1" t="str">
        <f t="shared" si="17"/>
        <v>centimetre-millimetre: 10</v>
      </c>
      <c r="D51" s="1" t="str">
        <f t="shared" si="10"/>
        <v>centimetre</v>
      </c>
      <c r="E51" s="1" t="str">
        <f t="shared" si="11"/>
        <v>millimetre</v>
      </c>
      <c r="F51" s="1" t="str">
        <f t="shared" si="12"/>
        <v>10</v>
      </c>
      <c r="G51" s="10" t="str">
        <f t="shared" si="13"/>
        <v>INSERT INTO conversion_factors ([conversion_id], [convert_from], [convert_to], [factor]) VALUES('36', 'centimetre', 'millimetre', '10');</v>
      </c>
      <c r="H51" s="10"/>
      <c r="I51" s="10"/>
      <c r="J51" s="10"/>
      <c r="K51" s="10"/>
      <c r="L51" s="10"/>
      <c r="M51" s="10"/>
      <c r="N51" s="10"/>
      <c r="O51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</v>
      </c>
    </row>
    <row r="52" spans="2:15" x14ac:dyDescent="0.25">
      <c r="B52" s="1">
        <v>37</v>
      </c>
      <c r="C52" s="1" t="str">
        <f t="shared" si="17"/>
        <v>millimetre-millimetre: 1</v>
      </c>
      <c r="D52" s="1" t="str">
        <f t="shared" si="10"/>
        <v>millimetre</v>
      </c>
      <c r="E52" s="1" t="str">
        <f t="shared" si="11"/>
        <v>millimetre</v>
      </c>
      <c r="F52" s="1" t="str">
        <f t="shared" si="12"/>
        <v>1</v>
      </c>
      <c r="G52" s="10" t="str">
        <f t="shared" si="13"/>
        <v>INSERT INTO conversion_factors ([conversion_id], [convert_from], [convert_to], [factor]) VALUES('37', 'millimetre', 'millimetre', '1');</v>
      </c>
      <c r="H52" s="10"/>
      <c r="I52" s="10"/>
      <c r="J52" s="10"/>
      <c r="K52" s="10"/>
      <c r="L52" s="10"/>
      <c r="M52" s="10"/>
      <c r="N52" s="10"/>
      <c r="O52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</v>
      </c>
    </row>
    <row r="53" spans="2:15" x14ac:dyDescent="0.25">
      <c r="B53" s="1">
        <v>38</v>
      </c>
      <c r="C53" s="1" t="str">
        <f t="shared" si="17"/>
        <v>micrometre-millimetre: 0,001</v>
      </c>
      <c r="D53" s="1" t="str">
        <f t="shared" si="10"/>
        <v>micrometre</v>
      </c>
      <c r="E53" s="1" t="str">
        <f t="shared" si="11"/>
        <v>millimetre</v>
      </c>
      <c r="F53" s="1" t="str">
        <f t="shared" si="12"/>
        <v>0,001</v>
      </c>
      <c r="G53" s="10" t="str">
        <f t="shared" si="13"/>
        <v>INSERT INTO conversion_factors ([conversion_id], [convert_from], [convert_to], [factor]) VALUES('38', 'micrometre', 'millimetre', '0,001');</v>
      </c>
      <c r="H53" s="10"/>
      <c r="I53" s="10"/>
      <c r="J53" s="10"/>
      <c r="K53" s="10"/>
      <c r="L53" s="10"/>
      <c r="M53" s="10"/>
      <c r="N53" s="10"/>
      <c r="O53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</v>
      </c>
    </row>
    <row r="54" spans="2:15" x14ac:dyDescent="0.25">
      <c r="B54" s="1">
        <v>39</v>
      </c>
      <c r="C54" s="1" t="str">
        <f t="shared" si="17"/>
        <v>nanometre-millimetre: 0,000001</v>
      </c>
      <c r="D54" s="1" t="str">
        <f t="shared" si="10"/>
        <v>nanometre</v>
      </c>
      <c r="E54" s="1" t="str">
        <f t="shared" si="11"/>
        <v>millimetre</v>
      </c>
      <c r="F54" s="1" t="str">
        <f t="shared" si="12"/>
        <v>0,000001</v>
      </c>
      <c r="G54" s="10" t="str">
        <f t="shared" si="13"/>
        <v>INSERT INTO conversion_factors ([conversion_id], [convert_from], [convert_to], [factor]) VALUES('39', 'nanometre', 'millimetre', '0,000001');</v>
      </c>
      <c r="H54" s="10"/>
      <c r="I54" s="10"/>
      <c r="J54" s="10"/>
      <c r="K54" s="10"/>
      <c r="L54" s="10"/>
      <c r="M54" s="10"/>
      <c r="N54" s="10"/>
      <c r="O54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</v>
      </c>
    </row>
    <row r="55" spans="2:15" x14ac:dyDescent="0.25">
      <c r="B55" s="1">
        <v>40</v>
      </c>
      <c r="C55" s="1" t="str">
        <f t="shared" si="17"/>
        <v>mile-millimetre: 1609340</v>
      </c>
      <c r="D55" s="1" t="str">
        <f t="shared" si="10"/>
        <v>mile</v>
      </c>
      <c r="E55" s="1" t="str">
        <f t="shared" si="11"/>
        <v>millimetre</v>
      </c>
      <c r="F55" s="1" t="str">
        <f t="shared" si="12"/>
        <v>1609340</v>
      </c>
      <c r="G55" s="10" t="str">
        <f t="shared" si="13"/>
        <v>INSERT INTO conversion_factors ([conversion_id], [convert_from], [convert_to], [factor]) VALUES('40', 'mile', 'millimetre', '1609340');</v>
      </c>
      <c r="H55" s="10"/>
      <c r="I55" s="10"/>
      <c r="J55" s="10"/>
      <c r="K55" s="10"/>
      <c r="L55" s="10"/>
      <c r="M55" s="10"/>
      <c r="N55" s="10"/>
      <c r="O55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</v>
      </c>
    </row>
    <row r="56" spans="2:15" x14ac:dyDescent="0.25">
      <c r="B56" s="1">
        <v>41</v>
      </c>
      <c r="C56" s="1" t="str">
        <f t="shared" si="17"/>
        <v>yard-millimetre: 914,397727272727</v>
      </c>
      <c r="D56" s="1" t="str">
        <f t="shared" si="10"/>
        <v>yard</v>
      </c>
      <c r="E56" s="1" t="str">
        <f t="shared" si="11"/>
        <v>millimetre</v>
      </c>
      <c r="F56" s="1" t="str">
        <f t="shared" si="12"/>
        <v>914,397727272727</v>
      </c>
      <c r="G56" s="10" t="str">
        <f t="shared" si="13"/>
        <v>INSERT INTO conversion_factors ([conversion_id], [convert_from], [convert_to], [factor]) VALUES('41', 'yard', 'millimetre', '914,397727272727');</v>
      </c>
      <c r="H56" s="10"/>
      <c r="I56" s="10"/>
      <c r="J56" s="10"/>
      <c r="K56" s="10"/>
      <c r="L56" s="10"/>
      <c r="M56" s="10"/>
      <c r="N56" s="10"/>
      <c r="O56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</v>
      </c>
    </row>
    <row r="57" spans="2:15" x14ac:dyDescent="0.25">
      <c r="B57" s="1">
        <v>42</v>
      </c>
      <c r="C57" s="1" t="str">
        <f t="shared" si="17"/>
        <v>foot-millimetre: 304,799242424242</v>
      </c>
      <c r="D57" s="1" t="str">
        <f t="shared" si="10"/>
        <v>foot</v>
      </c>
      <c r="E57" s="1" t="str">
        <f t="shared" si="11"/>
        <v>millimetre</v>
      </c>
      <c r="F57" s="1" t="str">
        <f t="shared" si="12"/>
        <v>304,799242424242</v>
      </c>
      <c r="G57" s="10" t="str">
        <f t="shared" si="13"/>
        <v>INSERT INTO conversion_factors ([conversion_id], [convert_from], [convert_to], [factor]) VALUES('42', 'foot', 'millimetre', '304,799242424242');</v>
      </c>
      <c r="H57" s="10"/>
      <c r="I57" s="10"/>
      <c r="J57" s="10"/>
      <c r="K57" s="10"/>
      <c r="L57" s="10"/>
      <c r="M57" s="10"/>
      <c r="N57" s="10"/>
      <c r="O57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</v>
      </c>
    </row>
    <row r="58" spans="2:15" x14ac:dyDescent="0.25">
      <c r="B58" s="1">
        <v>43</v>
      </c>
      <c r="C58" s="1" t="str">
        <f t="shared" si="17"/>
        <v>inch-millimetre: 25,3999368686869</v>
      </c>
      <c r="D58" s="1" t="str">
        <f t="shared" si="10"/>
        <v>inch</v>
      </c>
      <c r="E58" s="1" t="str">
        <f t="shared" si="11"/>
        <v>millimetre</v>
      </c>
      <c r="F58" s="1" t="str">
        <f t="shared" si="12"/>
        <v>25,3999368686869</v>
      </c>
      <c r="G58" s="10" t="str">
        <f t="shared" si="13"/>
        <v>INSERT INTO conversion_factors ([conversion_id], [convert_from], [convert_to], [factor]) VALUES('43', 'inch', 'millimetre', '25,3999368686869');</v>
      </c>
      <c r="H58" s="10"/>
      <c r="I58" s="10"/>
      <c r="J58" s="10"/>
      <c r="K58" s="10"/>
      <c r="L58" s="10"/>
      <c r="M58" s="10"/>
      <c r="N58" s="10"/>
      <c r="O58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</v>
      </c>
    </row>
    <row r="59" spans="2:15" x14ac:dyDescent="0.25">
      <c r="B59" s="1">
        <v>44</v>
      </c>
      <c r="C59" s="1" t="str">
        <f t="shared" si="17"/>
        <v>nautical mile-millimetre: 1852000</v>
      </c>
      <c r="D59" s="1" t="str">
        <f t="shared" si="10"/>
        <v>nautical mile</v>
      </c>
      <c r="E59" s="1" t="str">
        <f t="shared" si="11"/>
        <v>millimetre</v>
      </c>
      <c r="F59" s="1" t="str">
        <f t="shared" si="12"/>
        <v>mile-millimetre: 1852000</v>
      </c>
      <c r="G59" s="10" t="str">
        <f t="shared" si="13"/>
        <v>INSERT INTO conversion_factors ([conversion_id], [convert_from], [convert_to], [factor]) VALUES('44', 'nautical mile', 'millimetre', 'mile-millimetre: 1852000');</v>
      </c>
      <c r="H59" s="10"/>
      <c r="I59" s="10"/>
      <c r="J59" s="10"/>
      <c r="K59" s="10"/>
      <c r="L59" s="10"/>
      <c r="M59" s="10"/>
      <c r="N59" s="10"/>
      <c r="O59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</v>
      </c>
    </row>
    <row r="60" spans="2:15" x14ac:dyDescent="0.25">
      <c r="B60" s="1">
        <v>45</v>
      </c>
      <c r="C60" s="1" t="str">
        <f t="shared" ref="C60:C70" si="18">$B2&amp;"-"&amp;G$1&amp;": "&amp;G2</f>
        <v>kilometre-micrometre: 1000000000</v>
      </c>
      <c r="D60" s="1" t="str">
        <f t="shared" si="10"/>
        <v>kilometre</v>
      </c>
      <c r="E60" s="1" t="str">
        <f t="shared" si="11"/>
        <v>micrometre</v>
      </c>
      <c r="F60" s="1" t="str">
        <f t="shared" si="12"/>
        <v>1000000000</v>
      </c>
      <c r="G60" s="10" t="str">
        <f t="shared" si="13"/>
        <v>INSERT INTO conversion_factors ([conversion_id], [convert_from], [convert_to], [factor]) VALUES('45', 'kilometre', 'micrometre', '1000000000');</v>
      </c>
      <c r="H60" s="10"/>
      <c r="I60" s="10"/>
      <c r="J60" s="10"/>
      <c r="K60" s="10"/>
      <c r="L60" s="10"/>
      <c r="M60" s="10"/>
      <c r="N60" s="10"/>
      <c r="O60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</v>
      </c>
    </row>
    <row r="61" spans="2:15" x14ac:dyDescent="0.25">
      <c r="B61" s="1">
        <v>46</v>
      </c>
      <c r="C61" s="1" t="str">
        <f t="shared" si="18"/>
        <v>metre-micrometre: 1000000</v>
      </c>
      <c r="D61" s="1" t="str">
        <f t="shared" si="10"/>
        <v>metre</v>
      </c>
      <c r="E61" s="1" t="str">
        <f t="shared" si="11"/>
        <v>micrometre</v>
      </c>
      <c r="F61" s="1" t="str">
        <f t="shared" si="12"/>
        <v>1000000</v>
      </c>
      <c r="G61" s="10" t="str">
        <f t="shared" si="13"/>
        <v>INSERT INTO conversion_factors ([conversion_id], [convert_from], [convert_to], [factor]) VALUES('46', 'metre', 'micrometre', '1000000');</v>
      </c>
      <c r="H61" s="10"/>
      <c r="I61" s="10"/>
      <c r="J61" s="10"/>
      <c r="K61" s="10"/>
      <c r="L61" s="10"/>
      <c r="M61" s="10"/>
      <c r="N61" s="10"/>
      <c r="O61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</v>
      </c>
    </row>
    <row r="62" spans="2:15" x14ac:dyDescent="0.25">
      <c r="B62" s="1">
        <v>47</v>
      </c>
      <c r="C62" s="1" t="str">
        <f t="shared" si="18"/>
        <v>centimetre-micrometre: 10000</v>
      </c>
      <c r="D62" s="1" t="str">
        <f t="shared" si="10"/>
        <v>centimetre</v>
      </c>
      <c r="E62" s="1" t="str">
        <f t="shared" si="11"/>
        <v>micrometre</v>
      </c>
      <c r="F62" s="1" t="str">
        <f t="shared" si="12"/>
        <v>10000</v>
      </c>
      <c r="G62" s="10" t="str">
        <f t="shared" si="13"/>
        <v>INSERT INTO conversion_factors ([conversion_id], [convert_from], [convert_to], [factor]) VALUES('47', 'centimetre', 'micrometre', '10000');</v>
      </c>
      <c r="H62" s="10"/>
      <c r="I62" s="10"/>
      <c r="J62" s="10"/>
      <c r="K62" s="10"/>
      <c r="L62" s="10"/>
      <c r="M62" s="10"/>
      <c r="N62" s="10"/>
      <c r="O62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</v>
      </c>
    </row>
    <row r="63" spans="2:15" x14ac:dyDescent="0.25">
      <c r="B63" s="1">
        <v>48</v>
      </c>
      <c r="C63" s="1" t="str">
        <f t="shared" si="18"/>
        <v>millimetre-micrometre: 1000</v>
      </c>
      <c r="D63" s="1" t="str">
        <f t="shared" si="10"/>
        <v>millimetre</v>
      </c>
      <c r="E63" s="1" t="str">
        <f t="shared" si="11"/>
        <v>micrometre</v>
      </c>
      <c r="F63" s="1" t="str">
        <f t="shared" si="12"/>
        <v>1000</v>
      </c>
      <c r="G63" s="10" t="str">
        <f t="shared" si="13"/>
        <v>INSERT INTO conversion_factors ([conversion_id], [convert_from], [convert_to], [factor]) VALUES('48', 'millimetre', 'micrometre', '1000');</v>
      </c>
      <c r="H63" s="10"/>
      <c r="I63" s="10"/>
      <c r="J63" s="10"/>
      <c r="K63" s="10"/>
      <c r="L63" s="10"/>
      <c r="M63" s="10"/>
      <c r="N63" s="10"/>
      <c r="O63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</v>
      </c>
    </row>
    <row r="64" spans="2:15" x14ac:dyDescent="0.25">
      <c r="B64" s="1">
        <v>49</v>
      </c>
      <c r="C64" s="1" t="str">
        <f t="shared" si="18"/>
        <v>micrometre-micrometre: 1</v>
      </c>
      <c r="D64" s="1" t="str">
        <f t="shared" si="10"/>
        <v>micrometre</v>
      </c>
      <c r="E64" s="1" t="str">
        <f t="shared" si="11"/>
        <v>micrometre</v>
      </c>
      <c r="F64" s="1" t="str">
        <f t="shared" si="12"/>
        <v>1</v>
      </c>
      <c r="G64" s="10" t="str">
        <f t="shared" si="13"/>
        <v>INSERT INTO conversion_factors ([conversion_id], [convert_from], [convert_to], [factor]) VALUES('49', 'micrometre', 'micrometre', '1');</v>
      </c>
      <c r="H64" s="10"/>
      <c r="I64" s="10"/>
      <c r="J64" s="10"/>
      <c r="K64" s="10"/>
      <c r="L64" s="10"/>
      <c r="M64" s="10"/>
      <c r="N64" s="10"/>
      <c r="O64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</v>
      </c>
    </row>
    <row r="65" spans="2:15" x14ac:dyDescent="0.25">
      <c r="B65" s="1">
        <v>50</v>
      </c>
      <c r="C65" s="1" t="str">
        <f t="shared" si="18"/>
        <v>nanometre-micrometre: 0,001</v>
      </c>
      <c r="D65" s="1" t="str">
        <f t="shared" si="10"/>
        <v>nanometre</v>
      </c>
      <c r="E65" s="1" t="str">
        <f t="shared" si="11"/>
        <v>micrometre</v>
      </c>
      <c r="F65" s="1" t="str">
        <f t="shared" si="12"/>
        <v>0,001</v>
      </c>
      <c r="G65" s="10" t="str">
        <f t="shared" si="13"/>
        <v>INSERT INTO conversion_factors ([conversion_id], [convert_from], [convert_to], [factor]) VALUES('50', 'nanometre', 'micrometre', '0,001');</v>
      </c>
      <c r="H65" s="10"/>
      <c r="I65" s="10"/>
      <c r="J65" s="10"/>
      <c r="K65" s="10"/>
      <c r="L65" s="10"/>
      <c r="M65" s="10"/>
      <c r="N65" s="10"/>
      <c r="O65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</v>
      </c>
    </row>
    <row r="66" spans="2:15" x14ac:dyDescent="0.25">
      <c r="B66" s="1">
        <v>51</v>
      </c>
      <c r="C66" s="1" t="str">
        <f t="shared" si="18"/>
        <v>mile-micrometre: 1609340000</v>
      </c>
      <c r="D66" s="1" t="str">
        <f t="shared" si="10"/>
        <v>mile</v>
      </c>
      <c r="E66" s="1" t="str">
        <f t="shared" si="11"/>
        <v>micrometre</v>
      </c>
      <c r="F66" s="1" t="str">
        <f t="shared" si="12"/>
        <v>1609340000</v>
      </c>
      <c r="G66" s="10" t="str">
        <f t="shared" si="13"/>
        <v>INSERT INTO conversion_factors ([conversion_id], [convert_from], [convert_to], [factor]) VALUES('51', 'mile', 'micrometre', '1609340000');</v>
      </c>
      <c r="H66" s="10"/>
      <c r="I66" s="10"/>
      <c r="J66" s="10"/>
      <c r="K66" s="10"/>
      <c r="L66" s="10"/>
      <c r="M66" s="10"/>
      <c r="N66" s="10"/>
      <c r="O66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</v>
      </c>
    </row>
    <row r="67" spans="2:15" x14ac:dyDescent="0.25">
      <c r="B67" s="1">
        <v>52</v>
      </c>
      <c r="C67" s="1" t="str">
        <f t="shared" si="18"/>
        <v>yard-micrometre: 914397,727272727</v>
      </c>
      <c r="D67" s="1" t="str">
        <f t="shared" si="10"/>
        <v>yard</v>
      </c>
      <c r="E67" s="1" t="str">
        <f t="shared" si="11"/>
        <v>micrometre</v>
      </c>
      <c r="F67" s="1" t="str">
        <f t="shared" si="12"/>
        <v>914397,727272727</v>
      </c>
      <c r="G67" s="10" t="str">
        <f t="shared" si="13"/>
        <v>INSERT INTO conversion_factors ([conversion_id], [convert_from], [convert_to], [factor]) VALUES('52', 'yard', 'micrometre', '914397,727272727');</v>
      </c>
      <c r="H67" s="10"/>
      <c r="I67" s="10"/>
      <c r="J67" s="10"/>
      <c r="K67" s="10"/>
      <c r="L67" s="10"/>
      <c r="M67" s="10"/>
      <c r="N67" s="10"/>
      <c r="O67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</v>
      </c>
    </row>
    <row r="68" spans="2:15" x14ac:dyDescent="0.25">
      <c r="B68" s="1">
        <v>53</v>
      </c>
      <c r="C68" s="1" t="str">
        <f t="shared" si="18"/>
        <v>foot-micrometre: 304799,242424242</v>
      </c>
      <c r="D68" s="1" t="str">
        <f t="shared" si="10"/>
        <v>foot</v>
      </c>
      <c r="E68" s="1" t="str">
        <f t="shared" si="11"/>
        <v>micrometre</v>
      </c>
      <c r="F68" s="1" t="str">
        <f t="shared" si="12"/>
        <v>304799,242424242</v>
      </c>
      <c r="G68" s="10" t="str">
        <f t="shared" si="13"/>
        <v>INSERT INTO conversion_factors ([conversion_id], [convert_from], [convert_to], [factor]) VALUES('53', 'foot', 'micrometre', '304799,242424242');</v>
      </c>
      <c r="H68" s="10"/>
      <c r="I68" s="10"/>
      <c r="J68" s="10"/>
      <c r="K68" s="10"/>
      <c r="L68" s="10"/>
      <c r="M68" s="10"/>
      <c r="N68" s="10"/>
      <c r="O68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</v>
      </c>
    </row>
    <row r="69" spans="2:15" x14ac:dyDescent="0.25">
      <c r="B69" s="1">
        <v>54</v>
      </c>
      <c r="C69" s="1" t="str">
        <f t="shared" si="18"/>
        <v>inch-micrometre: 25399,9368686869</v>
      </c>
      <c r="D69" s="1" t="str">
        <f t="shared" si="10"/>
        <v>inch</v>
      </c>
      <c r="E69" s="1" t="str">
        <f t="shared" si="11"/>
        <v>micrometre</v>
      </c>
      <c r="F69" s="1" t="str">
        <f t="shared" si="12"/>
        <v>25399,9368686869</v>
      </c>
      <c r="G69" s="10" t="str">
        <f t="shared" si="13"/>
        <v>INSERT INTO conversion_factors ([conversion_id], [convert_from], [convert_to], [factor]) VALUES('54', 'inch', 'micrometre', '25399,9368686869');</v>
      </c>
      <c r="H69" s="10"/>
      <c r="I69" s="10"/>
      <c r="J69" s="10"/>
      <c r="K69" s="10"/>
      <c r="L69" s="10"/>
      <c r="M69" s="10"/>
      <c r="N69" s="10"/>
      <c r="O69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</v>
      </c>
    </row>
    <row r="70" spans="2:15" x14ac:dyDescent="0.25">
      <c r="B70" s="1">
        <v>55</v>
      </c>
      <c r="C70" s="1" t="str">
        <f t="shared" si="18"/>
        <v>nautical mile-micrometre: 1852000000</v>
      </c>
      <c r="D70" s="1" t="str">
        <f t="shared" si="10"/>
        <v>nautical mile</v>
      </c>
      <c r="E70" s="1" t="str">
        <f t="shared" si="11"/>
        <v>micrometre</v>
      </c>
      <c r="F70" s="1" t="str">
        <f t="shared" si="12"/>
        <v>mile-micrometre: 1852000000</v>
      </c>
      <c r="G70" s="10" t="str">
        <f t="shared" si="13"/>
        <v>INSERT INTO conversion_factors ([conversion_id], [convert_from], [convert_to], [factor]) VALUES('55', 'nautical mile', 'micrometre', 'mile-micrometre: 1852000000');</v>
      </c>
      <c r="H70" s="10"/>
      <c r="I70" s="10"/>
      <c r="J70" s="10"/>
      <c r="K70" s="10"/>
      <c r="L70" s="10"/>
      <c r="M70" s="10"/>
      <c r="N70" s="10"/>
      <c r="O70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</v>
      </c>
    </row>
    <row r="71" spans="2:15" x14ac:dyDescent="0.25">
      <c r="B71" s="1">
        <v>56</v>
      </c>
      <c r="C71" s="1" t="str">
        <f t="shared" ref="C71:C81" si="19">$B2&amp;"-"&amp;H$1&amp;": "&amp;H2</f>
        <v>kilometre-nanometre: 1000000000000</v>
      </c>
      <c r="D71" s="1" t="str">
        <f t="shared" si="10"/>
        <v>kilometre</v>
      </c>
      <c r="E71" s="1" t="str">
        <f t="shared" si="11"/>
        <v>nanometre</v>
      </c>
      <c r="F71" s="1" t="str">
        <f t="shared" si="12"/>
        <v>1000000000000</v>
      </c>
      <c r="G71" s="10" t="str">
        <f t="shared" si="13"/>
        <v>INSERT INTO conversion_factors ([conversion_id], [convert_from], [convert_to], [factor]) VALUES('56', 'kilometre', 'nanometre', '1000000000000');</v>
      </c>
      <c r="H71" s="10"/>
      <c r="I71" s="10"/>
      <c r="J71" s="10"/>
      <c r="K71" s="10"/>
      <c r="L71" s="10"/>
      <c r="M71" s="10"/>
      <c r="N71" s="10"/>
      <c r="O71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</v>
      </c>
    </row>
    <row r="72" spans="2:15" x14ac:dyDescent="0.25">
      <c r="B72" s="1">
        <v>57</v>
      </c>
      <c r="C72" s="1" t="str">
        <f t="shared" si="19"/>
        <v>metre-nanometre: 1000000000</v>
      </c>
      <c r="D72" s="1" t="str">
        <f t="shared" si="10"/>
        <v>metre</v>
      </c>
      <c r="E72" s="1" t="str">
        <f t="shared" si="11"/>
        <v>nanometre</v>
      </c>
      <c r="F72" s="1" t="str">
        <f t="shared" si="12"/>
        <v>1000000000</v>
      </c>
      <c r="G72" s="10" t="str">
        <f t="shared" si="13"/>
        <v>INSERT INTO conversion_factors ([conversion_id], [convert_from], [convert_to], [factor]) VALUES('57', 'metre', 'nanometre', '1000000000');</v>
      </c>
      <c r="H72" s="10"/>
      <c r="I72" s="10"/>
      <c r="J72" s="10"/>
      <c r="K72" s="10"/>
      <c r="L72" s="10"/>
      <c r="M72" s="10"/>
      <c r="N72" s="10"/>
      <c r="O72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</v>
      </c>
    </row>
    <row r="73" spans="2:15" x14ac:dyDescent="0.25">
      <c r="B73" s="1">
        <v>58</v>
      </c>
      <c r="C73" s="1" t="str">
        <f t="shared" si="19"/>
        <v>centimetre-nanometre: 10000000</v>
      </c>
      <c r="D73" s="1" t="str">
        <f t="shared" si="10"/>
        <v>centimetre</v>
      </c>
      <c r="E73" s="1" t="str">
        <f t="shared" si="11"/>
        <v>nanometre</v>
      </c>
      <c r="F73" s="1" t="str">
        <f t="shared" si="12"/>
        <v>10000000</v>
      </c>
      <c r="G73" s="10" t="str">
        <f t="shared" si="13"/>
        <v>INSERT INTO conversion_factors ([conversion_id], [convert_from], [convert_to], [factor]) VALUES('58', 'centimetre', 'nanometre', '10000000');</v>
      </c>
      <c r="H73" s="10"/>
      <c r="I73" s="10"/>
      <c r="J73" s="10"/>
      <c r="K73" s="10"/>
      <c r="L73" s="10"/>
      <c r="M73" s="10"/>
      <c r="N73" s="10"/>
      <c r="O73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</v>
      </c>
    </row>
    <row r="74" spans="2:15" x14ac:dyDescent="0.25">
      <c r="B74" s="1">
        <v>59</v>
      </c>
      <c r="C74" s="1" t="str">
        <f t="shared" si="19"/>
        <v>millimetre-nanometre: 1000000</v>
      </c>
      <c r="D74" s="1" t="str">
        <f t="shared" si="10"/>
        <v>millimetre</v>
      </c>
      <c r="E74" s="1" t="str">
        <f t="shared" si="11"/>
        <v>nanometre</v>
      </c>
      <c r="F74" s="1" t="str">
        <f t="shared" si="12"/>
        <v>1000000</v>
      </c>
      <c r="G74" s="10" t="str">
        <f t="shared" si="13"/>
        <v>INSERT INTO conversion_factors ([conversion_id], [convert_from], [convert_to], [factor]) VALUES('59', 'millimetre', 'nanometre', '1000000');</v>
      </c>
      <c r="H74" s="10"/>
      <c r="I74" s="10"/>
      <c r="J74" s="10"/>
      <c r="K74" s="10"/>
      <c r="L74" s="10"/>
      <c r="M74" s="10"/>
      <c r="N74" s="10"/>
      <c r="O74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</v>
      </c>
    </row>
    <row r="75" spans="2:15" x14ac:dyDescent="0.25">
      <c r="B75" s="1">
        <v>60</v>
      </c>
      <c r="C75" s="1" t="str">
        <f t="shared" si="19"/>
        <v>micrometre-nanometre: 1000</v>
      </c>
      <c r="D75" s="1" t="str">
        <f t="shared" si="10"/>
        <v>micrometre</v>
      </c>
      <c r="E75" s="1" t="str">
        <f t="shared" si="11"/>
        <v>nanometre</v>
      </c>
      <c r="F75" s="1" t="str">
        <f t="shared" si="12"/>
        <v>1000</v>
      </c>
      <c r="G75" s="10" t="str">
        <f t="shared" si="13"/>
        <v>INSERT INTO conversion_factors ([conversion_id], [convert_from], [convert_to], [factor]) VALUES('60', 'micrometre', 'nanometre', '1000');</v>
      </c>
      <c r="H75" s="10"/>
      <c r="I75" s="10"/>
      <c r="J75" s="10"/>
      <c r="K75" s="10"/>
      <c r="L75" s="10"/>
      <c r="M75" s="10"/>
      <c r="N75" s="10"/>
      <c r="O75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</v>
      </c>
    </row>
    <row r="76" spans="2:15" x14ac:dyDescent="0.25">
      <c r="B76" s="1">
        <v>61</v>
      </c>
      <c r="C76" s="1" t="str">
        <f t="shared" si="19"/>
        <v>nanometre-nanometre: 1</v>
      </c>
      <c r="D76" s="1" t="str">
        <f t="shared" si="10"/>
        <v>nanometre</v>
      </c>
      <c r="E76" s="1" t="str">
        <f t="shared" si="11"/>
        <v>nanometre</v>
      </c>
      <c r="F76" s="1" t="str">
        <f t="shared" si="12"/>
        <v>1</v>
      </c>
      <c r="G76" s="10" t="str">
        <f t="shared" si="13"/>
        <v>INSERT INTO conversion_factors ([conversion_id], [convert_from], [convert_to], [factor]) VALUES('61', 'nanometre', 'nanometre', '1');</v>
      </c>
      <c r="H76" s="10"/>
      <c r="I76" s="10"/>
      <c r="J76" s="10"/>
      <c r="K76" s="10"/>
      <c r="L76" s="10"/>
      <c r="M76" s="10"/>
      <c r="N76" s="10"/>
      <c r="O76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</v>
      </c>
    </row>
    <row r="77" spans="2:15" x14ac:dyDescent="0.25">
      <c r="B77" s="1">
        <v>62</v>
      </c>
      <c r="C77" s="1" t="str">
        <f t="shared" si="19"/>
        <v>mile-nanometre: 1609340000000</v>
      </c>
      <c r="D77" s="1" t="str">
        <f t="shared" si="10"/>
        <v>mile</v>
      </c>
      <c r="E77" s="1" t="str">
        <f t="shared" si="11"/>
        <v>nanometre</v>
      </c>
      <c r="F77" s="1" t="str">
        <f t="shared" si="12"/>
        <v>1609340000000</v>
      </c>
      <c r="G77" s="10" t="str">
        <f t="shared" si="13"/>
        <v>INSERT INTO conversion_factors ([conversion_id], [convert_from], [convert_to], [factor]) VALUES('62', 'mile', 'nanometre', '1609340000000');</v>
      </c>
      <c r="H77" s="10"/>
      <c r="I77" s="10"/>
      <c r="J77" s="10"/>
      <c r="K77" s="10"/>
      <c r="L77" s="10"/>
      <c r="M77" s="10"/>
      <c r="N77" s="10"/>
      <c r="O77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</v>
      </c>
    </row>
    <row r="78" spans="2:15" x14ac:dyDescent="0.25">
      <c r="B78" s="1">
        <v>63</v>
      </c>
      <c r="C78" s="1" t="str">
        <f t="shared" si="19"/>
        <v>yard-nanometre: 914397727,272727</v>
      </c>
      <c r="D78" s="1" t="str">
        <f t="shared" si="10"/>
        <v>yard</v>
      </c>
      <c r="E78" s="1" t="str">
        <f t="shared" si="11"/>
        <v>nanometre</v>
      </c>
      <c r="F78" s="1" t="str">
        <f t="shared" si="12"/>
        <v>914397727,272727</v>
      </c>
      <c r="G78" s="10" t="str">
        <f t="shared" si="13"/>
        <v>INSERT INTO conversion_factors ([conversion_id], [convert_from], [convert_to], [factor]) VALUES('63', 'yard', 'nanometre', '914397727,272727');</v>
      </c>
      <c r="H78" s="10"/>
      <c r="I78" s="10"/>
      <c r="J78" s="10"/>
      <c r="K78" s="10"/>
      <c r="L78" s="10"/>
      <c r="M78" s="10"/>
      <c r="N78" s="10"/>
      <c r="O78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</v>
      </c>
    </row>
    <row r="79" spans="2:15" x14ac:dyDescent="0.25">
      <c r="B79" s="1">
        <v>64</v>
      </c>
      <c r="C79" s="1" t="str">
        <f t="shared" si="19"/>
        <v>foot-nanometre: 304799242,424242</v>
      </c>
      <c r="D79" s="1" t="str">
        <f t="shared" si="10"/>
        <v>foot</v>
      </c>
      <c r="E79" s="1" t="str">
        <f t="shared" si="11"/>
        <v>nanometre</v>
      </c>
      <c r="F79" s="1" t="str">
        <f t="shared" si="12"/>
        <v>304799242,424242</v>
      </c>
      <c r="G79" s="10" t="str">
        <f t="shared" si="13"/>
        <v>INSERT INTO conversion_factors ([conversion_id], [convert_from], [convert_to], [factor]) VALUES('64', 'foot', 'nanometre', '304799242,424242');</v>
      </c>
      <c r="H79" s="10"/>
      <c r="I79" s="10"/>
      <c r="J79" s="10"/>
      <c r="K79" s="10"/>
      <c r="L79" s="10"/>
      <c r="M79" s="10"/>
      <c r="N79" s="10"/>
      <c r="O79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</v>
      </c>
    </row>
    <row r="80" spans="2:15" x14ac:dyDescent="0.25">
      <c r="B80" s="1">
        <v>65</v>
      </c>
      <c r="C80" s="1" t="str">
        <f t="shared" si="19"/>
        <v>inch-nanometre: 25399936,8686869</v>
      </c>
      <c r="D80" s="1" t="str">
        <f t="shared" si="10"/>
        <v>inch</v>
      </c>
      <c r="E80" s="1" t="str">
        <f t="shared" si="11"/>
        <v>nanometre</v>
      </c>
      <c r="F80" s="1" t="str">
        <f t="shared" si="12"/>
        <v>25399936,8686869</v>
      </c>
      <c r="G80" s="10" t="str">
        <f t="shared" si="13"/>
        <v>INSERT INTO conversion_factors ([conversion_id], [convert_from], [convert_to], [factor]) VALUES('65', 'inch', 'nanometre', '25399936,8686869');</v>
      </c>
      <c r="H80" s="10"/>
      <c r="I80" s="10"/>
      <c r="J80" s="10"/>
      <c r="K80" s="10"/>
      <c r="L80" s="10"/>
      <c r="M80" s="10"/>
      <c r="N80" s="10"/>
      <c r="O80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</v>
      </c>
    </row>
    <row r="81" spans="2:15" x14ac:dyDescent="0.25">
      <c r="B81" s="1">
        <v>66</v>
      </c>
      <c r="C81" s="1" t="str">
        <f t="shared" si="19"/>
        <v>nautical mile-nanometre: 1852000000000</v>
      </c>
      <c r="D81" s="1" t="str">
        <f t="shared" ref="D81:D136" si="20">CLEAN(LEFT(C81,FIND("-",C81)-1))</f>
        <v>nautical mile</v>
      </c>
      <c r="E81" s="1" t="str">
        <f t="shared" ref="E81:E136" si="21">CLEAN(MID(C81,FIND("-",C81)+1,FIND(":",C81)-FIND("-",C81)-1))</f>
        <v>nanometre</v>
      </c>
      <c r="F81" s="1" t="str">
        <f t="shared" ref="F81:F136" si="22">CLEAN(RIGHT(C81,LEN(C81)-FIND(" ",C81)))</f>
        <v>mile-nanometre: 1852000000000</v>
      </c>
      <c r="G81" s="10" t="str">
        <f t="shared" ref="G81:G136" si="23">"INSERT INTO "&amp;$G$15&amp;" ([conversion_id], [convert_from], [convert_to], [factor]) VALUES('"&amp;B81&amp;"', '"&amp;D81&amp;"', '"&amp;E81&amp;"', '"&amp;F81&amp;"');"</f>
        <v>INSERT INTO conversion_factors ([conversion_id], [convert_from], [convert_to], [factor]) VALUES('66', 'nautical mile', 'nanometre', 'mile-nanometre: 1852000000000');</v>
      </c>
      <c r="H81" s="10"/>
      <c r="I81" s="10"/>
      <c r="J81" s="10"/>
      <c r="K81" s="10"/>
      <c r="L81" s="10"/>
      <c r="M81" s="10"/>
      <c r="N81" s="10"/>
      <c r="O81" s="4" t="str">
        <f t="shared" si="14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</v>
      </c>
    </row>
    <row r="82" spans="2:15" x14ac:dyDescent="0.25">
      <c r="B82" s="1">
        <v>67</v>
      </c>
      <c r="C82" s="1" t="str">
        <f t="shared" ref="C82:C92" si="24">$B2&amp;"-"&amp;I$1&amp;": "&amp;I2</f>
        <v>kilometre-mile: 0,621371</v>
      </c>
      <c r="D82" s="1" t="str">
        <f t="shared" si="20"/>
        <v>kilometre</v>
      </c>
      <c r="E82" s="1" t="str">
        <f t="shared" si="21"/>
        <v>mile</v>
      </c>
      <c r="F82" s="1" t="str">
        <f t="shared" si="22"/>
        <v>0,621371</v>
      </c>
      <c r="G82" s="10" t="str">
        <f t="shared" si="23"/>
        <v>INSERT INTO conversion_factors ([conversion_id], [convert_from], [convert_to], [factor]) VALUES('67', 'kilometre', 'mile', '0,621371');</v>
      </c>
      <c r="H82" s="10"/>
      <c r="I82" s="10"/>
      <c r="J82" s="10"/>
      <c r="K82" s="10"/>
      <c r="L82" s="10"/>
      <c r="M82" s="10"/>
      <c r="N82" s="10"/>
      <c r="O82" s="4" t="str">
        <f t="shared" ref="O82:O136" si="25">O81&amp;", '"&amp;D82&amp;"-"&amp;E82&amp;"': "&amp;F82</f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</v>
      </c>
    </row>
    <row r="83" spans="2:15" x14ac:dyDescent="0.25">
      <c r="B83" s="1">
        <v>68</v>
      </c>
      <c r="C83" s="1" t="str">
        <f t="shared" si="24"/>
        <v>metre-mile: 0,000621371</v>
      </c>
      <c r="D83" s="1" t="str">
        <f t="shared" si="20"/>
        <v>metre</v>
      </c>
      <c r="E83" s="1" t="str">
        <f t="shared" si="21"/>
        <v>mile</v>
      </c>
      <c r="F83" s="1" t="str">
        <f t="shared" si="22"/>
        <v>0,000621371</v>
      </c>
      <c r="G83" s="10" t="str">
        <f t="shared" si="23"/>
        <v>INSERT INTO conversion_factors ([conversion_id], [convert_from], [convert_to], [factor]) VALUES('68', 'metre', 'mile', '0,000621371');</v>
      </c>
      <c r="H83" s="10"/>
      <c r="I83" s="10"/>
      <c r="J83" s="10"/>
      <c r="K83" s="10"/>
      <c r="L83" s="10"/>
      <c r="M83" s="10"/>
      <c r="N83" s="10"/>
      <c r="O83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</v>
      </c>
    </row>
    <row r="84" spans="2:15" x14ac:dyDescent="0.25">
      <c r="B84" s="1">
        <v>69</v>
      </c>
      <c r="C84" s="1" t="str">
        <f t="shared" si="24"/>
        <v>centimetre-mile: 0,00000621371</v>
      </c>
      <c r="D84" s="1" t="str">
        <f t="shared" si="20"/>
        <v>centimetre</v>
      </c>
      <c r="E84" s="1" t="str">
        <f t="shared" si="21"/>
        <v>mile</v>
      </c>
      <c r="F84" s="1" t="str">
        <f t="shared" si="22"/>
        <v>0,00000621371</v>
      </c>
      <c r="G84" s="10" t="str">
        <f t="shared" si="23"/>
        <v>INSERT INTO conversion_factors ([conversion_id], [convert_from], [convert_to], [factor]) VALUES('69', 'centimetre', 'mile', '0,00000621371');</v>
      </c>
      <c r="H84" s="10"/>
      <c r="I84" s="10"/>
      <c r="J84" s="10"/>
      <c r="K84" s="10"/>
      <c r="L84" s="10"/>
      <c r="M84" s="10"/>
      <c r="N84" s="10"/>
      <c r="O84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</v>
      </c>
    </row>
    <row r="85" spans="2:15" x14ac:dyDescent="0.25">
      <c r="B85" s="1">
        <v>70</v>
      </c>
      <c r="C85" s="1" t="str">
        <f t="shared" si="24"/>
        <v>millimetre-mile: 0,000000621371</v>
      </c>
      <c r="D85" s="1" t="str">
        <f t="shared" si="20"/>
        <v>millimetre</v>
      </c>
      <c r="E85" s="1" t="str">
        <f t="shared" si="21"/>
        <v>mile</v>
      </c>
      <c r="F85" s="1" t="str">
        <f t="shared" si="22"/>
        <v>0,000000621371</v>
      </c>
      <c r="G85" s="10" t="str">
        <f t="shared" si="23"/>
        <v>INSERT INTO conversion_factors ([conversion_id], [convert_from], [convert_to], [factor]) VALUES('70', 'millimetre', 'mile', '0,000000621371');</v>
      </c>
      <c r="H85" s="10"/>
      <c r="I85" s="10"/>
      <c r="J85" s="10"/>
      <c r="K85" s="10"/>
      <c r="L85" s="10"/>
      <c r="M85" s="10"/>
      <c r="N85" s="10"/>
      <c r="O85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</v>
      </c>
    </row>
    <row r="86" spans="2:15" x14ac:dyDescent="0.25">
      <c r="B86" s="1">
        <v>71</v>
      </c>
      <c r="C86" s="1" t="str">
        <f t="shared" si="24"/>
        <v>micrometre-mile: 0,000000000621371</v>
      </c>
      <c r="D86" s="1" t="str">
        <f t="shared" si="20"/>
        <v>micrometre</v>
      </c>
      <c r="E86" s="1" t="str">
        <f t="shared" si="21"/>
        <v>mile</v>
      </c>
      <c r="F86" s="1" t="str">
        <f t="shared" si="22"/>
        <v>0,000000000621371</v>
      </c>
      <c r="G86" s="10" t="str">
        <f t="shared" si="23"/>
        <v>INSERT INTO conversion_factors ([conversion_id], [convert_from], [convert_to], [factor]) VALUES('71', 'micrometre', 'mile', '0,000000000621371');</v>
      </c>
      <c r="H86" s="10"/>
      <c r="I86" s="10"/>
      <c r="J86" s="10"/>
      <c r="K86" s="10"/>
      <c r="L86" s="10"/>
      <c r="M86" s="10"/>
      <c r="N86" s="10"/>
      <c r="O86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</v>
      </c>
    </row>
    <row r="87" spans="2:15" x14ac:dyDescent="0.25">
      <c r="B87" s="1">
        <v>72</v>
      </c>
      <c r="C87" s="1" t="str">
        <f t="shared" si="24"/>
        <v>nanometre-mile: 0,000000000000621371</v>
      </c>
      <c r="D87" s="1" t="str">
        <f t="shared" si="20"/>
        <v>nanometre</v>
      </c>
      <c r="E87" s="1" t="str">
        <f t="shared" si="21"/>
        <v>mile</v>
      </c>
      <c r="F87" s="1" t="str">
        <f t="shared" si="22"/>
        <v>0,000000000000621371</v>
      </c>
      <c r="G87" s="10" t="str">
        <f t="shared" si="23"/>
        <v>INSERT INTO conversion_factors ([conversion_id], [convert_from], [convert_to], [factor]) VALUES('72', 'nanometre', 'mile', '0,000000000000621371');</v>
      </c>
      <c r="H87" s="10"/>
      <c r="I87" s="10"/>
      <c r="J87" s="10"/>
      <c r="K87" s="10"/>
      <c r="L87" s="10"/>
      <c r="M87" s="10"/>
      <c r="N87" s="10"/>
      <c r="O87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</v>
      </c>
    </row>
    <row r="88" spans="2:15" x14ac:dyDescent="0.25">
      <c r="B88" s="1">
        <v>73</v>
      </c>
      <c r="C88" s="1" t="str">
        <f t="shared" si="24"/>
        <v>mile-mile: 1</v>
      </c>
      <c r="D88" s="1" t="str">
        <f t="shared" si="20"/>
        <v>mile</v>
      </c>
      <c r="E88" s="1" t="str">
        <f t="shared" si="21"/>
        <v>mile</v>
      </c>
      <c r="F88" s="1" t="str">
        <f t="shared" si="22"/>
        <v>1</v>
      </c>
      <c r="G88" s="10" t="str">
        <f t="shared" si="23"/>
        <v>INSERT INTO conversion_factors ([conversion_id], [convert_from], [convert_to], [factor]) VALUES('73', 'mile', 'mile', '1');</v>
      </c>
      <c r="H88" s="10"/>
      <c r="I88" s="10"/>
      <c r="J88" s="10"/>
      <c r="K88" s="10"/>
      <c r="L88" s="10"/>
      <c r="M88" s="10"/>
      <c r="N88" s="10"/>
      <c r="O88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</v>
      </c>
    </row>
    <row r="89" spans="2:15" x14ac:dyDescent="0.25">
      <c r="B89" s="1">
        <v>74</v>
      </c>
      <c r="C89" s="1" t="str">
        <f t="shared" si="24"/>
        <v>yard-mile: 0,000568180230193182</v>
      </c>
      <c r="D89" s="1" t="str">
        <f t="shared" si="20"/>
        <v>yard</v>
      </c>
      <c r="E89" s="1" t="str">
        <f t="shared" si="21"/>
        <v>mile</v>
      </c>
      <c r="F89" s="1" t="str">
        <f t="shared" si="22"/>
        <v>0,000568180230193182</v>
      </c>
      <c r="G89" s="10" t="str">
        <f t="shared" si="23"/>
        <v>INSERT INTO conversion_factors ([conversion_id], [convert_from], [convert_to], [factor]) VALUES('74', 'yard', 'mile', '0,000568180230193182');</v>
      </c>
      <c r="H89" s="10"/>
      <c r="I89" s="10"/>
      <c r="J89" s="10"/>
      <c r="K89" s="10"/>
      <c r="L89" s="10"/>
      <c r="M89" s="10"/>
      <c r="N89" s="10"/>
      <c r="O89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</v>
      </c>
    </row>
    <row r="90" spans="2:15" x14ac:dyDescent="0.25">
      <c r="B90" s="1">
        <v>75</v>
      </c>
      <c r="C90" s="1" t="str">
        <f t="shared" si="24"/>
        <v>foot-mile: 0,000189393410064394</v>
      </c>
      <c r="D90" s="1" t="str">
        <f t="shared" si="20"/>
        <v>foot</v>
      </c>
      <c r="E90" s="1" t="str">
        <f t="shared" si="21"/>
        <v>mile</v>
      </c>
      <c r="F90" s="1" t="str">
        <f t="shared" si="22"/>
        <v>0,000189393410064394</v>
      </c>
      <c r="G90" s="10" t="str">
        <f t="shared" si="23"/>
        <v>INSERT INTO conversion_factors ([conversion_id], [convert_from], [convert_to], [factor]) VALUES('75', 'foot', 'mile', '0,000189393410064394');</v>
      </c>
      <c r="H90" s="10"/>
      <c r="I90" s="10"/>
      <c r="J90" s="10"/>
      <c r="K90" s="10"/>
      <c r="L90" s="10"/>
      <c r="M90" s="10"/>
      <c r="N90" s="10"/>
      <c r="O90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</v>
      </c>
    </row>
    <row r="91" spans="2:15" x14ac:dyDescent="0.25">
      <c r="B91" s="1">
        <v>76</v>
      </c>
      <c r="C91" s="1" t="str">
        <f t="shared" si="24"/>
        <v>inch-mile: 1,57827841720328E-05</v>
      </c>
      <c r="D91" s="1" t="str">
        <f t="shared" si="20"/>
        <v>inch</v>
      </c>
      <c r="E91" s="1" t="str">
        <f t="shared" si="21"/>
        <v>mile</v>
      </c>
      <c r="F91" s="1" t="str">
        <f t="shared" si="22"/>
        <v>1,57827841720328E-05</v>
      </c>
      <c r="G91" s="10" t="str">
        <f t="shared" si="23"/>
        <v>INSERT INTO conversion_factors ([conversion_id], [convert_from], [convert_to], [factor]) VALUES('76', 'inch', 'mile', '1,57827841720328E-05');</v>
      </c>
      <c r="H91" s="10"/>
      <c r="I91" s="10"/>
      <c r="J91" s="10"/>
      <c r="K91" s="10"/>
      <c r="L91" s="10"/>
      <c r="M91" s="10"/>
      <c r="N91" s="10"/>
      <c r="O91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</v>
      </c>
    </row>
    <row r="92" spans="2:15" x14ac:dyDescent="0.25">
      <c r="B92" s="1">
        <v>77</v>
      </c>
      <c r="C92" s="1" t="str">
        <f t="shared" si="24"/>
        <v>nautical mile-mile: 1,150779092</v>
      </c>
      <c r="D92" s="1" t="str">
        <f t="shared" si="20"/>
        <v>nautical mile</v>
      </c>
      <c r="E92" s="1" t="str">
        <f t="shared" si="21"/>
        <v>mile</v>
      </c>
      <c r="F92" s="1" t="str">
        <f t="shared" si="22"/>
        <v>mile-mile: 1,150779092</v>
      </c>
      <c r="G92" s="10" t="str">
        <f t="shared" si="23"/>
        <v>INSERT INTO conversion_factors ([conversion_id], [convert_from], [convert_to], [factor]) VALUES('77', 'nautical mile', 'mile', 'mile-mile: 1,150779092');</v>
      </c>
      <c r="H92" s="10"/>
      <c r="I92" s="10"/>
      <c r="J92" s="10"/>
      <c r="K92" s="10"/>
      <c r="L92" s="10"/>
      <c r="M92" s="10"/>
      <c r="N92" s="10"/>
      <c r="O92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</v>
      </c>
    </row>
    <row r="93" spans="2:15" x14ac:dyDescent="0.25">
      <c r="B93" s="1">
        <v>78</v>
      </c>
      <c r="C93" s="1" t="str">
        <f t="shared" ref="C93:C103" si="26">$B2&amp;"-"&amp;J$1&amp;": "&amp;J2</f>
        <v>kilometre-yard: 1093,61296</v>
      </c>
      <c r="D93" s="1" t="str">
        <f t="shared" si="20"/>
        <v>kilometre</v>
      </c>
      <c r="E93" s="1" t="str">
        <f t="shared" si="21"/>
        <v>yard</v>
      </c>
      <c r="F93" s="1" t="str">
        <f t="shared" si="22"/>
        <v>1093,61296</v>
      </c>
      <c r="G93" s="10" t="str">
        <f t="shared" si="23"/>
        <v>INSERT INTO conversion_factors ([conversion_id], [convert_from], [convert_to], [factor]) VALUES('78', 'kilometre', 'yard', '1093,61296');</v>
      </c>
      <c r="H93" s="10"/>
      <c r="I93" s="10"/>
      <c r="J93" s="10"/>
      <c r="K93" s="10"/>
      <c r="L93" s="10"/>
      <c r="M93" s="10"/>
      <c r="N93" s="10"/>
      <c r="O93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</v>
      </c>
    </row>
    <row r="94" spans="2:15" x14ac:dyDescent="0.25">
      <c r="B94" s="1">
        <v>79</v>
      </c>
      <c r="C94" s="1" t="str">
        <f t="shared" si="26"/>
        <v>metre-yard: 1,09361296</v>
      </c>
      <c r="D94" s="1" t="str">
        <f t="shared" si="20"/>
        <v>metre</v>
      </c>
      <c r="E94" s="1" t="str">
        <f t="shared" si="21"/>
        <v>yard</v>
      </c>
      <c r="F94" s="1" t="str">
        <f t="shared" si="22"/>
        <v>1,09361296</v>
      </c>
      <c r="G94" s="10" t="str">
        <f t="shared" si="23"/>
        <v>INSERT INTO conversion_factors ([conversion_id], [convert_from], [convert_to], [factor]) VALUES('79', 'metre', 'yard', '1,09361296');</v>
      </c>
      <c r="H94" s="10"/>
      <c r="I94" s="10"/>
      <c r="J94" s="10"/>
      <c r="K94" s="10"/>
      <c r="L94" s="10"/>
      <c r="M94" s="10"/>
      <c r="N94" s="10"/>
      <c r="O94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</v>
      </c>
    </row>
    <row r="95" spans="2:15" x14ac:dyDescent="0.25">
      <c r="B95" s="1">
        <v>80</v>
      </c>
      <c r="C95" s="1" t="str">
        <f t="shared" si="26"/>
        <v>centimetre-yard: 0,0109361296</v>
      </c>
      <c r="D95" s="1" t="str">
        <f t="shared" si="20"/>
        <v>centimetre</v>
      </c>
      <c r="E95" s="1" t="str">
        <f t="shared" si="21"/>
        <v>yard</v>
      </c>
      <c r="F95" s="1" t="str">
        <f t="shared" si="22"/>
        <v>0,0109361296</v>
      </c>
      <c r="G95" s="10" t="str">
        <f t="shared" si="23"/>
        <v>INSERT INTO conversion_factors ([conversion_id], [convert_from], [convert_to], [factor]) VALUES('80', 'centimetre', 'yard', '0,0109361296');</v>
      </c>
      <c r="H95" s="10"/>
      <c r="I95" s="10"/>
      <c r="J95" s="10"/>
      <c r="K95" s="10"/>
      <c r="L95" s="10"/>
      <c r="M95" s="10"/>
      <c r="N95" s="10"/>
      <c r="O95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</v>
      </c>
    </row>
    <row r="96" spans="2:15" x14ac:dyDescent="0.25">
      <c r="B96" s="1">
        <v>81</v>
      </c>
      <c r="C96" s="1" t="str">
        <f t="shared" si="26"/>
        <v>millimetre-yard: 0,00109361296</v>
      </c>
      <c r="D96" s="1" t="str">
        <f t="shared" si="20"/>
        <v>millimetre</v>
      </c>
      <c r="E96" s="1" t="str">
        <f t="shared" si="21"/>
        <v>yard</v>
      </c>
      <c r="F96" s="1" t="str">
        <f t="shared" si="22"/>
        <v>0,00109361296</v>
      </c>
      <c r="G96" s="10" t="str">
        <f t="shared" si="23"/>
        <v>INSERT INTO conversion_factors ([conversion_id], [convert_from], [convert_to], [factor]) VALUES('81', 'millimetre', 'yard', '0,00109361296');</v>
      </c>
      <c r="H96" s="10"/>
      <c r="I96" s="10"/>
      <c r="J96" s="10"/>
      <c r="K96" s="10"/>
      <c r="L96" s="10"/>
      <c r="M96" s="10"/>
      <c r="N96" s="10"/>
      <c r="O96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</v>
      </c>
    </row>
    <row r="97" spans="2:15" x14ac:dyDescent="0.25">
      <c r="B97" s="1">
        <v>82</v>
      </c>
      <c r="C97" s="1" t="str">
        <f t="shared" si="26"/>
        <v>micrometre-yard: 0,00000109361296</v>
      </c>
      <c r="D97" s="1" t="str">
        <f t="shared" si="20"/>
        <v>micrometre</v>
      </c>
      <c r="E97" s="1" t="str">
        <f t="shared" si="21"/>
        <v>yard</v>
      </c>
      <c r="F97" s="1" t="str">
        <f t="shared" si="22"/>
        <v>0,00000109361296</v>
      </c>
      <c r="G97" s="10" t="str">
        <f t="shared" si="23"/>
        <v>INSERT INTO conversion_factors ([conversion_id], [convert_from], [convert_to], [factor]) VALUES('82', 'micrometre', 'yard', '0,00000109361296');</v>
      </c>
      <c r="H97" s="10"/>
      <c r="I97" s="10"/>
      <c r="J97" s="10"/>
      <c r="K97" s="10"/>
      <c r="L97" s="10"/>
      <c r="M97" s="10"/>
      <c r="N97" s="10"/>
      <c r="O97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</v>
      </c>
    </row>
    <row r="98" spans="2:15" x14ac:dyDescent="0.25">
      <c r="B98" s="1">
        <v>83</v>
      </c>
      <c r="C98" s="1" t="str">
        <f t="shared" si="26"/>
        <v>nanometre-yard: 0,00000000109361296</v>
      </c>
      <c r="D98" s="1" t="str">
        <f t="shared" si="20"/>
        <v>nanometre</v>
      </c>
      <c r="E98" s="1" t="str">
        <f t="shared" si="21"/>
        <v>yard</v>
      </c>
      <c r="F98" s="1" t="str">
        <f t="shared" si="22"/>
        <v>0,00000000109361296</v>
      </c>
      <c r="G98" s="10" t="str">
        <f t="shared" si="23"/>
        <v>INSERT INTO conversion_factors ([conversion_id], [convert_from], [convert_to], [factor]) VALUES('83', 'nanometre', 'yard', '0,00000000109361296');</v>
      </c>
      <c r="H98" s="10"/>
      <c r="I98" s="10"/>
      <c r="J98" s="10"/>
      <c r="K98" s="10"/>
      <c r="L98" s="10"/>
      <c r="M98" s="10"/>
      <c r="N98" s="10"/>
      <c r="O98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</v>
      </c>
    </row>
    <row r="99" spans="2:15" x14ac:dyDescent="0.25">
      <c r="B99" s="1">
        <v>84</v>
      </c>
      <c r="C99" s="1" t="str">
        <f t="shared" si="26"/>
        <v>mile-yard: 1760</v>
      </c>
      <c r="D99" s="1" t="str">
        <f t="shared" si="20"/>
        <v>mile</v>
      </c>
      <c r="E99" s="1" t="str">
        <f t="shared" si="21"/>
        <v>yard</v>
      </c>
      <c r="F99" s="1" t="str">
        <f t="shared" si="22"/>
        <v>1760</v>
      </c>
      <c r="G99" s="10" t="str">
        <f t="shared" si="23"/>
        <v>INSERT INTO conversion_factors ([conversion_id], [convert_from], [convert_to], [factor]) VALUES('84', 'mile', 'yard', '1760');</v>
      </c>
      <c r="H99" s="10"/>
      <c r="I99" s="10"/>
      <c r="J99" s="10"/>
      <c r="K99" s="10"/>
      <c r="L99" s="10"/>
      <c r="M99" s="10"/>
      <c r="N99" s="10"/>
      <c r="O99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</v>
      </c>
    </row>
    <row r="100" spans="2:15" x14ac:dyDescent="0.25">
      <c r="B100" s="1">
        <v>85</v>
      </c>
      <c r="C100" s="1" t="str">
        <f t="shared" si="26"/>
        <v>yard-yard: 1</v>
      </c>
      <c r="D100" s="1" t="str">
        <f t="shared" si="20"/>
        <v>yard</v>
      </c>
      <c r="E100" s="1" t="str">
        <f t="shared" si="21"/>
        <v>yard</v>
      </c>
      <c r="F100" s="1" t="str">
        <f t="shared" si="22"/>
        <v>1</v>
      </c>
      <c r="G100" s="10" t="str">
        <f t="shared" si="23"/>
        <v>INSERT INTO conversion_factors ([conversion_id], [convert_from], [convert_to], [factor]) VALUES('85', 'yard', 'yard', '1');</v>
      </c>
      <c r="H100" s="10"/>
      <c r="I100" s="10"/>
      <c r="J100" s="10"/>
      <c r="K100" s="10"/>
      <c r="L100" s="10"/>
      <c r="M100" s="10"/>
      <c r="N100" s="10"/>
      <c r="O100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</v>
      </c>
    </row>
    <row r="101" spans="2:15" x14ac:dyDescent="0.25">
      <c r="B101" s="1">
        <v>86</v>
      </c>
      <c r="C101" s="1" t="str">
        <f t="shared" si="26"/>
        <v>foot-yard: 0,333332401713333</v>
      </c>
      <c r="D101" s="1" t="str">
        <f t="shared" si="20"/>
        <v>foot</v>
      </c>
      <c r="E101" s="1" t="str">
        <f t="shared" si="21"/>
        <v>yard</v>
      </c>
      <c r="F101" s="1" t="str">
        <f t="shared" si="22"/>
        <v>0,333332401713333</v>
      </c>
      <c r="G101" s="10" t="str">
        <f t="shared" si="23"/>
        <v>INSERT INTO conversion_factors ([conversion_id], [convert_from], [convert_to], [factor]) VALUES('86', 'foot', 'yard', '0,333332401713333');</v>
      </c>
      <c r="H101" s="10"/>
      <c r="I101" s="10"/>
      <c r="J101" s="10"/>
      <c r="K101" s="10"/>
      <c r="L101" s="10"/>
      <c r="M101" s="10"/>
      <c r="N101" s="10"/>
      <c r="O101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</v>
      </c>
    </row>
    <row r="102" spans="2:15" x14ac:dyDescent="0.25">
      <c r="B102" s="1">
        <v>87</v>
      </c>
      <c r="C102" s="1" t="str">
        <f t="shared" si="26"/>
        <v>inch-yard: 0,0277777001427778</v>
      </c>
      <c r="D102" s="1" t="str">
        <f t="shared" si="20"/>
        <v>inch</v>
      </c>
      <c r="E102" s="1" t="str">
        <f t="shared" si="21"/>
        <v>yard</v>
      </c>
      <c r="F102" s="1" t="str">
        <f t="shared" si="22"/>
        <v>0,0277777001427778</v>
      </c>
      <c r="G102" s="10" t="str">
        <f t="shared" si="23"/>
        <v>INSERT INTO conversion_factors ([conversion_id], [convert_from], [convert_to], [factor]) VALUES('87', 'inch', 'yard', '0,0277777001427778');</v>
      </c>
      <c r="H102" s="10"/>
      <c r="I102" s="10"/>
      <c r="J102" s="10"/>
      <c r="K102" s="10"/>
      <c r="L102" s="10"/>
      <c r="M102" s="10"/>
      <c r="N102" s="10"/>
      <c r="O102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</v>
      </c>
    </row>
    <row r="103" spans="2:15" x14ac:dyDescent="0.25">
      <c r="B103" s="1">
        <v>88</v>
      </c>
      <c r="C103" s="1" t="str">
        <f t="shared" si="26"/>
        <v>nautical mile-yard: 2025,37120192</v>
      </c>
      <c r="D103" s="1" t="str">
        <f t="shared" si="20"/>
        <v>nautical mile</v>
      </c>
      <c r="E103" s="1" t="str">
        <f t="shared" si="21"/>
        <v>yard</v>
      </c>
      <c r="F103" s="1" t="str">
        <f t="shared" si="22"/>
        <v>mile-yard: 2025,37120192</v>
      </c>
      <c r="G103" s="10" t="str">
        <f t="shared" si="23"/>
        <v>INSERT INTO conversion_factors ([conversion_id], [convert_from], [convert_to], [factor]) VALUES('88', 'nautical mile', 'yard', 'mile-yard: 2025,37120192');</v>
      </c>
      <c r="H103" s="10"/>
      <c r="I103" s="10"/>
      <c r="J103" s="10"/>
      <c r="K103" s="10"/>
      <c r="L103" s="10"/>
      <c r="M103" s="10"/>
      <c r="N103" s="10"/>
      <c r="O103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</v>
      </c>
    </row>
    <row r="104" spans="2:15" x14ac:dyDescent="0.25">
      <c r="B104" s="1">
        <v>89</v>
      </c>
      <c r="C104" s="1" t="str">
        <f t="shared" ref="C104:C114" si="27">$B2&amp;"-"&amp;K$1&amp;": "&amp;K2</f>
        <v>kilometre-foot: 3280,83888</v>
      </c>
      <c r="D104" s="1" t="str">
        <f t="shared" si="20"/>
        <v>kilometre</v>
      </c>
      <c r="E104" s="1" t="str">
        <f t="shared" si="21"/>
        <v>foot</v>
      </c>
      <c r="F104" s="1" t="str">
        <f t="shared" si="22"/>
        <v>3280,83888</v>
      </c>
      <c r="G104" s="10" t="str">
        <f t="shared" si="23"/>
        <v>INSERT INTO conversion_factors ([conversion_id], [convert_from], [convert_to], [factor]) VALUES('89', 'kilometre', 'foot', '3280,83888');</v>
      </c>
      <c r="H104" s="10"/>
      <c r="I104" s="10"/>
      <c r="J104" s="10"/>
      <c r="K104" s="10"/>
      <c r="L104" s="10"/>
      <c r="M104" s="10"/>
      <c r="N104" s="10"/>
      <c r="O104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</v>
      </c>
    </row>
    <row r="105" spans="2:15" x14ac:dyDescent="0.25">
      <c r="B105" s="1">
        <v>90</v>
      </c>
      <c r="C105" s="1" t="str">
        <f t="shared" si="27"/>
        <v>metre-foot: 3,28083888</v>
      </c>
      <c r="D105" s="1" t="str">
        <f t="shared" si="20"/>
        <v>metre</v>
      </c>
      <c r="E105" s="1" t="str">
        <f t="shared" si="21"/>
        <v>foot</v>
      </c>
      <c r="F105" s="1" t="str">
        <f t="shared" si="22"/>
        <v>3,28083888</v>
      </c>
      <c r="G105" s="10" t="str">
        <f t="shared" si="23"/>
        <v>INSERT INTO conversion_factors ([conversion_id], [convert_from], [convert_to], [factor]) VALUES('90', 'metre', 'foot', '3,28083888');</v>
      </c>
      <c r="H105" s="10"/>
      <c r="I105" s="10"/>
      <c r="J105" s="10"/>
      <c r="K105" s="10"/>
      <c r="L105" s="10"/>
      <c r="M105" s="10"/>
      <c r="N105" s="10"/>
      <c r="O105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</v>
      </c>
    </row>
    <row r="106" spans="2:15" x14ac:dyDescent="0.25">
      <c r="B106" s="1">
        <v>91</v>
      </c>
      <c r="C106" s="1" t="str">
        <f t="shared" si="27"/>
        <v>centimetre-foot: 0,0328083888</v>
      </c>
      <c r="D106" s="1" t="str">
        <f t="shared" si="20"/>
        <v>centimetre</v>
      </c>
      <c r="E106" s="1" t="str">
        <f t="shared" si="21"/>
        <v>foot</v>
      </c>
      <c r="F106" s="1" t="str">
        <f t="shared" si="22"/>
        <v>0,0328083888</v>
      </c>
      <c r="G106" s="10" t="str">
        <f t="shared" si="23"/>
        <v>INSERT INTO conversion_factors ([conversion_id], [convert_from], [convert_to], [factor]) VALUES('91', 'centimetre', 'foot', '0,0328083888');</v>
      </c>
      <c r="H106" s="10"/>
      <c r="I106" s="10"/>
      <c r="J106" s="10"/>
      <c r="K106" s="10"/>
      <c r="L106" s="10"/>
      <c r="M106" s="10"/>
      <c r="N106" s="10"/>
      <c r="O106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</v>
      </c>
    </row>
    <row r="107" spans="2:15" x14ac:dyDescent="0.25">
      <c r="B107" s="1">
        <v>92</v>
      </c>
      <c r="C107" s="1" t="str">
        <f t="shared" si="27"/>
        <v>millimetre-foot: 0,00328083888</v>
      </c>
      <c r="D107" s="1" t="str">
        <f t="shared" si="20"/>
        <v>millimetre</v>
      </c>
      <c r="E107" s="1" t="str">
        <f t="shared" si="21"/>
        <v>foot</v>
      </c>
      <c r="F107" s="1" t="str">
        <f t="shared" si="22"/>
        <v>0,00328083888</v>
      </c>
      <c r="G107" s="10" t="str">
        <f t="shared" si="23"/>
        <v>INSERT INTO conversion_factors ([conversion_id], [convert_from], [convert_to], [factor]) VALUES('92', 'millimetre', 'foot', '0,00328083888');</v>
      </c>
      <c r="H107" s="10"/>
      <c r="I107" s="10"/>
      <c r="J107" s="10"/>
      <c r="K107" s="10"/>
      <c r="L107" s="10"/>
      <c r="M107" s="10"/>
      <c r="N107" s="10"/>
      <c r="O107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</v>
      </c>
    </row>
    <row r="108" spans="2:15" x14ac:dyDescent="0.25">
      <c r="B108" s="1">
        <v>93</v>
      </c>
      <c r="C108" s="1" t="str">
        <f t="shared" si="27"/>
        <v>micrometre-foot: 0,00000328083888</v>
      </c>
      <c r="D108" s="1" t="str">
        <f t="shared" si="20"/>
        <v>micrometre</v>
      </c>
      <c r="E108" s="1" t="str">
        <f t="shared" si="21"/>
        <v>foot</v>
      </c>
      <c r="F108" s="1" t="str">
        <f t="shared" si="22"/>
        <v>0,00000328083888</v>
      </c>
      <c r="G108" s="10" t="str">
        <f t="shared" si="23"/>
        <v>INSERT INTO conversion_factors ([conversion_id], [convert_from], [convert_to], [factor]) VALUES('93', 'micrometre', 'foot', '0,00000328083888');</v>
      </c>
      <c r="H108" s="10"/>
      <c r="I108" s="10"/>
      <c r="J108" s="10"/>
      <c r="K108" s="10"/>
      <c r="L108" s="10"/>
      <c r="M108" s="10"/>
      <c r="N108" s="10"/>
      <c r="O108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</v>
      </c>
    </row>
    <row r="109" spans="2:15" x14ac:dyDescent="0.25">
      <c r="B109" s="1">
        <v>94</v>
      </c>
      <c r="C109" s="1" t="str">
        <f t="shared" si="27"/>
        <v>nanometre-foot: 0,00000000328083888</v>
      </c>
      <c r="D109" s="1" t="str">
        <f t="shared" si="20"/>
        <v>nanometre</v>
      </c>
      <c r="E109" s="1" t="str">
        <f t="shared" si="21"/>
        <v>foot</v>
      </c>
      <c r="F109" s="1" t="str">
        <f t="shared" si="22"/>
        <v>0,00000000328083888</v>
      </c>
      <c r="G109" s="10" t="str">
        <f t="shared" si="23"/>
        <v>INSERT INTO conversion_factors ([conversion_id], [convert_from], [convert_to], [factor]) VALUES('94', 'nanometre', 'foot', '0,00000000328083888');</v>
      </c>
      <c r="H109" s="10"/>
      <c r="I109" s="10"/>
      <c r="J109" s="10"/>
      <c r="K109" s="10"/>
      <c r="L109" s="10"/>
      <c r="M109" s="10"/>
      <c r="N109" s="10"/>
      <c r="O109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</v>
      </c>
    </row>
    <row r="110" spans="2:15" x14ac:dyDescent="0.25">
      <c r="B110" s="1">
        <v>95</v>
      </c>
      <c r="C110" s="1" t="str">
        <f t="shared" si="27"/>
        <v>mile-foot: 5280</v>
      </c>
      <c r="D110" s="1" t="str">
        <f t="shared" si="20"/>
        <v>mile</v>
      </c>
      <c r="E110" s="1" t="str">
        <f t="shared" si="21"/>
        <v>foot</v>
      </c>
      <c r="F110" s="1" t="str">
        <f t="shared" si="22"/>
        <v>5280</v>
      </c>
      <c r="G110" s="10" t="str">
        <f t="shared" si="23"/>
        <v>INSERT INTO conversion_factors ([conversion_id], [convert_from], [convert_to], [factor]) VALUES('95', 'mile', 'foot', '5280');</v>
      </c>
      <c r="H110" s="10"/>
      <c r="I110" s="10"/>
      <c r="J110" s="10"/>
      <c r="K110" s="10"/>
      <c r="L110" s="10"/>
      <c r="M110" s="10"/>
      <c r="N110" s="10"/>
      <c r="O110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</v>
      </c>
    </row>
    <row r="111" spans="2:15" x14ac:dyDescent="0.25">
      <c r="B111" s="1">
        <v>96</v>
      </c>
      <c r="C111" s="1" t="str">
        <f t="shared" si="27"/>
        <v>yard-foot: 3</v>
      </c>
      <c r="D111" s="1" t="str">
        <f t="shared" si="20"/>
        <v>yard</v>
      </c>
      <c r="E111" s="1" t="str">
        <f t="shared" si="21"/>
        <v>foot</v>
      </c>
      <c r="F111" s="1" t="str">
        <f t="shared" si="22"/>
        <v>3</v>
      </c>
      <c r="G111" s="10" t="str">
        <f t="shared" si="23"/>
        <v>INSERT INTO conversion_factors ([conversion_id], [convert_from], [convert_to], [factor]) VALUES('96', 'yard', 'foot', '3');</v>
      </c>
      <c r="H111" s="10"/>
      <c r="I111" s="10"/>
      <c r="J111" s="10"/>
      <c r="K111" s="10"/>
      <c r="L111" s="10"/>
      <c r="M111" s="10"/>
      <c r="N111" s="10"/>
      <c r="O111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</v>
      </c>
    </row>
    <row r="112" spans="2:15" x14ac:dyDescent="0.25">
      <c r="B112" s="1">
        <v>97</v>
      </c>
      <c r="C112" s="1" t="str">
        <f t="shared" si="27"/>
        <v>foot-foot: 1</v>
      </c>
      <c r="D112" s="1" t="str">
        <f t="shared" si="20"/>
        <v>foot</v>
      </c>
      <c r="E112" s="1" t="str">
        <f t="shared" si="21"/>
        <v>foot</v>
      </c>
      <c r="F112" s="1" t="str">
        <f t="shared" si="22"/>
        <v>1</v>
      </c>
      <c r="G112" s="10" t="str">
        <f t="shared" si="23"/>
        <v>INSERT INTO conversion_factors ([conversion_id], [convert_from], [convert_to], [factor]) VALUES('97', 'foot', 'foot', '1');</v>
      </c>
      <c r="H112" s="10"/>
      <c r="I112" s="10"/>
      <c r="J112" s="10"/>
      <c r="K112" s="10"/>
      <c r="L112" s="10"/>
      <c r="M112" s="10"/>
      <c r="N112" s="10"/>
      <c r="O112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</v>
      </c>
    </row>
    <row r="113" spans="2:15" x14ac:dyDescent="0.25">
      <c r="B113" s="1">
        <v>98</v>
      </c>
      <c r="C113" s="1" t="str">
        <f t="shared" si="27"/>
        <v>inch-foot: 0,0833331004283333</v>
      </c>
      <c r="D113" s="1" t="str">
        <f t="shared" si="20"/>
        <v>inch</v>
      </c>
      <c r="E113" s="1" t="str">
        <f t="shared" si="21"/>
        <v>foot</v>
      </c>
      <c r="F113" s="1" t="str">
        <f t="shared" si="22"/>
        <v>0,0833331004283333</v>
      </c>
      <c r="G113" s="10" t="str">
        <f t="shared" si="23"/>
        <v>INSERT INTO conversion_factors ([conversion_id], [convert_from], [convert_to], [factor]) VALUES('98', 'inch', 'foot', '0,0833331004283333');</v>
      </c>
      <c r="H113" s="10"/>
      <c r="I113" s="10"/>
      <c r="J113" s="10"/>
      <c r="K113" s="10"/>
      <c r="L113" s="10"/>
      <c r="M113" s="10"/>
      <c r="N113" s="10"/>
      <c r="O113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</v>
      </c>
    </row>
    <row r="114" spans="2:15" x14ac:dyDescent="0.25">
      <c r="B114" s="1">
        <v>99</v>
      </c>
      <c r="C114" s="1" t="str">
        <f t="shared" si="27"/>
        <v>nautical mile-foot: 6076,11360576</v>
      </c>
      <c r="D114" s="1" t="str">
        <f t="shared" si="20"/>
        <v>nautical mile</v>
      </c>
      <c r="E114" s="1" t="str">
        <f t="shared" si="21"/>
        <v>foot</v>
      </c>
      <c r="F114" s="1" t="str">
        <f t="shared" si="22"/>
        <v>mile-foot: 6076,11360576</v>
      </c>
      <c r="G114" s="10" t="str">
        <f t="shared" si="23"/>
        <v>INSERT INTO conversion_factors ([conversion_id], [convert_from], [convert_to], [factor]) VALUES('99', 'nautical mile', 'foot', 'mile-foot: 6076,11360576');</v>
      </c>
      <c r="H114" s="10"/>
      <c r="I114" s="10"/>
      <c r="J114" s="10"/>
      <c r="K114" s="10"/>
      <c r="L114" s="10"/>
      <c r="M114" s="10"/>
      <c r="N114" s="10"/>
      <c r="O114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</v>
      </c>
    </row>
    <row r="115" spans="2:15" x14ac:dyDescent="0.25">
      <c r="B115" s="1">
        <v>100</v>
      </c>
      <c r="C115" s="1" t="str">
        <f t="shared" ref="C115:C125" si="28">$B2&amp;"-"&amp;L$1&amp;": "&amp;L2</f>
        <v>kilometre-inch: 39370,06656</v>
      </c>
      <c r="D115" s="1" t="str">
        <f t="shared" si="20"/>
        <v>kilometre</v>
      </c>
      <c r="E115" s="1" t="str">
        <f t="shared" si="21"/>
        <v>inch</v>
      </c>
      <c r="F115" s="1" t="str">
        <f t="shared" si="22"/>
        <v>39370,06656</v>
      </c>
      <c r="G115" s="10" t="str">
        <f t="shared" si="23"/>
        <v>INSERT INTO conversion_factors ([conversion_id], [convert_from], [convert_to], [factor]) VALUES('100', 'kilometre', 'inch', '39370,06656');</v>
      </c>
      <c r="H115" s="10"/>
      <c r="I115" s="10"/>
      <c r="J115" s="10"/>
      <c r="K115" s="10"/>
      <c r="L115" s="10"/>
      <c r="M115" s="10"/>
      <c r="N115" s="10"/>
      <c r="O115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</v>
      </c>
    </row>
    <row r="116" spans="2:15" x14ac:dyDescent="0.25">
      <c r="B116" s="1">
        <v>101</v>
      </c>
      <c r="C116" s="1" t="str">
        <f t="shared" si="28"/>
        <v>metre-inch: 39,37006656</v>
      </c>
      <c r="D116" s="1" t="str">
        <f t="shared" si="20"/>
        <v>metre</v>
      </c>
      <c r="E116" s="1" t="str">
        <f t="shared" si="21"/>
        <v>inch</v>
      </c>
      <c r="F116" s="1" t="str">
        <f t="shared" si="22"/>
        <v>39,37006656</v>
      </c>
      <c r="G116" s="10" t="str">
        <f t="shared" si="23"/>
        <v>INSERT INTO conversion_factors ([conversion_id], [convert_from], [convert_to], [factor]) VALUES('101', 'metre', 'inch', '39,37006656');</v>
      </c>
      <c r="H116" s="10"/>
      <c r="I116" s="10"/>
      <c r="J116" s="10"/>
      <c r="K116" s="10"/>
      <c r="L116" s="10"/>
      <c r="M116" s="10"/>
      <c r="N116" s="10"/>
      <c r="O116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</v>
      </c>
    </row>
    <row r="117" spans="2:15" x14ac:dyDescent="0.25">
      <c r="B117" s="1">
        <v>102</v>
      </c>
      <c r="C117" s="1" t="str">
        <f t="shared" si="28"/>
        <v>centimetre-inch: 0,3937006656</v>
      </c>
      <c r="D117" s="1" t="str">
        <f t="shared" si="20"/>
        <v>centimetre</v>
      </c>
      <c r="E117" s="1" t="str">
        <f t="shared" si="21"/>
        <v>inch</v>
      </c>
      <c r="F117" s="1" t="str">
        <f t="shared" si="22"/>
        <v>0,3937006656</v>
      </c>
      <c r="G117" s="10" t="str">
        <f t="shared" si="23"/>
        <v>INSERT INTO conversion_factors ([conversion_id], [convert_from], [convert_to], [factor]) VALUES('102', 'centimetre', 'inch', '0,3937006656');</v>
      </c>
      <c r="H117" s="10"/>
      <c r="I117" s="10"/>
      <c r="J117" s="10"/>
      <c r="K117" s="10"/>
      <c r="L117" s="10"/>
      <c r="M117" s="10"/>
      <c r="N117" s="10"/>
      <c r="O117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</v>
      </c>
    </row>
    <row r="118" spans="2:15" x14ac:dyDescent="0.25">
      <c r="B118" s="1">
        <v>103</v>
      </c>
      <c r="C118" s="1" t="str">
        <f t="shared" si="28"/>
        <v>millimetre-inch: 0,03937006656</v>
      </c>
      <c r="D118" s="1" t="str">
        <f t="shared" si="20"/>
        <v>millimetre</v>
      </c>
      <c r="E118" s="1" t="str">
        <f t="shared" si="21"/>
        <v>inch</v>
      </c>
      <c r="F118" s="1" t="str">
        <f t="shared" si="22"/>
        <v>0,03937006656</v>
      </c>
      <c r="G118" s="10" t="str">
        <f t="shared" si="23"/>
        <v>INSERT INTO conversion_factors ([conversion_id], [convert_from], [convert_to], [factor]) VALUES('103', 'millimetre', 'inch', '0,03937006656');</v>
      </c>
      <c r="H118" s="10"/>
      <c r="I118" s="10"/>
      <c r="J118" s="10"/>
      <c r="K118" s="10"/>
      <c r="L118" s="10"/>
      <c r="M118" s="10"/>
      <c r="N118" s="10"/>
      <c r="O118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0,3937006656, 'millimetre-inch': 0,03937006656</v>
      </c>
    </row>
    <row r="119" spans="2:15" x14ac:dyDescent="0.25">
      <c r="B119" s="1">
        <v>104</v>
      </c>
      <c r="C119" s="1" t="str">
        <f t="shared" si="28"/>
        <v>micrometre-inch: 0,00003937006656</v>
      </c>
      <c r="D119" s="1" t="str">
        <f t="shared" si="20"/>
        <v>micrometre</v>
      </c>
      <c r="E119" s="1" t="str">
        <f t="shared" si="21"/>
        <v>inch</v>
      </c>
      <c r="F119" s="1" t="str">
        <f t="shared" si="22"/>
        <v>0,00003937006656</v>
      </c>
      <c r="G119" s="10" t="str">
        <f t="shared" si="23"/>
        <v>INSERT INTO conversion_factors ([conversion_id], [convert_from], [convert_to], [factor]) VALUES('104', 'micrometre', 'inch', '0,00003937006656');</v>
      </c>
      <c r="H119" s="10"/>
      <c r="I119" s="10"/>
      <c r="J119" s="10"/>
      <c r="K119" s="10"/>
      <c r="L119" s="10"/>
      <c r="M119" s="10"/>
      <c r="N119" s="10"/>
      <c r="O119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0,3937006656, 'millimetre-inch': 0,03937006656, 'micrometre-inch': 0,00003937006656</v>
      </c>
    </row>
    <row r="120" spans="2:15" x14ac:dyDescent="0.25">
      <c r="B120" s="1">
        <v>105</v>
      </c>
      <c r="C120" s="1" t="str">
        <f t="shared" si="28"/>
        <v>nanometre-inch: 0,00000003937006656</v>
      </c>
      <c r="D120" s="1" t="str">
        <f t="shared" si="20"/>
        <v>nanometre</v>
      </c>
      <c r="E120" s="1" t="str">
        <f t="shared" si="21"/>
        <v>inch</v>
      </c>
      <c r="F120" s="1" t="str">
        <f t="shared" si="22"/>
        <v>0,00000003937006656</v>
      </c>
      <c r="G120" s="10" t="str">
        <f t="shared" si="23"/>
        <v>INSERT INTO conversion_factors ([conversion_id], [convert_from], [convert_to], [factor]) VALUES('105', 'nanometre', 'inch', '0,00000003937006656');</v>
      </c>
      <c r="H120" s="10"/>
      <c r="I120" s="10"/>
      <c r="J120" s="10"/>
      <c r="K120" s="10"/>
      <c r="L120" s="10"/>
      <c r="M120" s="10"/>
      <c r="N120" s="10"/>
      <c r="O120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0,3937006656, 'millimetre-inch': 0,03937006656, 'micrometre-inch': 0,00003937006656, 'nanometre-inch': 0,00000003937006656</v>
      </c>
    </row>
    <row r="121" spans="2:15" x14ac:dyDescent="0.25">
      <c r="B121" s="1">
        <v>106</v>
      </c>
      <c r="C121" s="1" t="str">
        <f t="shared" si="28"/>
        <v>mile-inch: 63360</v>
      </c>
      <c r="D121" s="1" t="str">
        <f t="shared" si="20"/>
        <v>mile</v>
      </c>
      <c r="E121" s="1" t="str">
        <f t="shared" si="21"/>
        <v>inch</v>
      </c>
      <c r="F121" s="1" t="str">
        <f t="shared" si="22"/>
        <v>63360</v>
      </c>
      <c r="G121" s="10" t="str">
        <f t="shared" si="23"/>
        <v>INSERT INTO conversion_factors ([conversion_id], [convert_from], [convert_to], [factor]) VALUES('106', 'mile', 'inch', '63360');</v>
      </c>
      <c r="H121" s="10"/>
      <c r="I121" s="10"/>
      <c r="J121" s="10"/>
      <c r="K121" s="10"/>
      <c r="L121" s="10"/>
      <c r="M121" s="10"/>
      <c r="N121" s="10"/>
      <c r="O121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0,3937006656, 'millimetre-inch': 0,03937006656, 'micrometre-inch': 0,00003937006656, 'nanometre-inch': 0,00000003937006656, 'mile-inch': 63360</v>
      </c>
    </row>
    <row r="122" spans="2:15" x14ac:dyDescent="0.25">
      <c r="B122" s="1">
        <v>107</v>
      </c>
      <c r="C122" s="1" t="str">
        <f t="shared" si="28"/>
        <v>yard-inch: 36</v>
      </c>
      <c r="D122" s="1" t="str">
        <f t="shared" si="20"/>
        <v>yard</v>
      </c>
      <c r="E122" s="1" t="str">
        <f t="shared" si="21"/>
        <v>inch</v>
      </c>
      <c r="F122" s="1" t="str">
        <f t="shared" si="22"/>
        <v>36</v>
      </c>
      <c r="G122" s="10" t="str">
        <f t="shared" si="23"/>
        <v>INSERT INTO conversion_factors ([conversion_id], [convert_from], [convert_to], [factor]) VALUES('107', 'yard', 'inch', '36');</v>
      </c>
      <c r="H122" s="10"/>
      <c r="I122" s="10"/>
      <c r="J122" s="10"/>
      <c r="K122" s="10"/>
      <c r="L122" s="10"/>
      <c r="M122" s="10"/>
      <c r="N122" s="10"/>
      <c r="O122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0,3937006656, 'millimetre-inch': 0,03937006656, 'micrometre-inch': 0,00003937006656, 'nanometre-inch': 0,00000003937006656, 'mile-inch': 63360, 'yard-inch': 36</v>
      </c>
    </row>
    <row r="123" spans="2:15" x14ac:dyDescent="0.25">
      <c r="B123" s="1">
        <v>108</v>
      </c>
      <c r="C123" s="1" t="str">
        <f t="shared" si="28"/>
        <v>foot-inch: 12</v>
      </c>
      <c r="D123" s="1" t="str">
        <f t="shared" si="20"/>
        <v>foot</v>
      </c>
      <c r="E123" s="1" t="str">
        <f t="shared" si="21"/>
        <v>inch</v>
      </c>
      <c r="F123" s="1" t="str">
        <f t="shared" si="22"/>
        <v>12</v>
      </c>
      <c r="G123" s="10" t="str">
        <f t="shared" si="23"/>
        <v>INSERT INTO conversion_factors ([conversion_id], [convert_from], [convert_to], [factor]) VALUES('108', 'foot', 'inch', '12');</v>
      </c>
      <c r="H123" s="10"/>
      <c r="I123" s="10"/>
      <c r="J123" s="10"/>
      <c r="K123" s="10"/>
      <c r="L123" s="10"/>
      <c r="M123" s="10"/>
      <c r="N123" s="10"/>
      <c r="O123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0,3937006656, 'millimetre-inch': 0,03937006656, 'micrometre-inch': 0,00003937006656, 'nanometre-inch': 0,00000003937006656, 'mile-inch': 63360, 'yard-inch': 36, 'foot-inch': 12</v>
      </c>
    </row>
    <row r="124" spans="2:15" x14ac:dyDescent="0.25">
      <c r="B124" s="1">
        <v>109</v>
      </c>
      <c r="C124" s="1" t="str">
        <f t="shared" si="28"/>
        <v>inch-inch: 1</v>
      </c>
      <c r="D124" s="1" t="str">
        <f t="shared" si="20"/>
        <v>inch</v>
      </c>
      <c r="E124" s="1" t="str">
        <f t="shared" si="21"/>
        <v>inch</v>
      </c>
      <c r="F124" s="1" t="str">
        <f t="shared" si="22"/>
        <v>1</v>
      </c>
      <c r="G124" s="10" t="str">
        <f t="shared" si="23"/>
        <v>INSERT INTO conversion_factors ([conversion_id], [convert_from], [convert_to], [factor]) VALUES('109', 'inch', 'inch', '1');</v>
      </c>
      <c r="H124" s="10"/>
      <c r="I124" s="10"/>
      <c r="J124" s="10"/>
      <c r="K124" s="10"/>
      <c r="L124" s="10"/>
      <c r="M124" s="10"/>
      <c r="N124" s="10"/>
      <c r="O124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0,3937006656, 'millimetre-inch': 0,03937006656, 'micrometre-inch': 0,00003937006656, 'nanometre-inch': 0,00000003937006656, 'mile-inch': 63360, 'yard-inch': 36, 'foot-inch': 12, 'inch-inch': 1</v>
      </c>
    </row>
    <row r="125" spans="2:15" x14ac:dyDescent="0.25">
      <c r="B125" s="1">
        <v>110</v>
      </c>
      <c r="C125" s="1" t="str">
        <f t="shared" si="28"/>
        <v>nautical mile-inch: 72913,36326912</v>
      </c>
      <c r="D125" s="1" t="str">
        <f t="shared" si="20"/>
        <v>nautical mile</v>
      </c>
      <c r="E125" s="1" t="str">
        <f t="shared" si="21"/>
        <v>inch</v>
      </c>
      <c r="F125" s="1" t="str">
        <f t="shared" si="22"/>
        <v>mile-inch: 72913,36326912</v>
      </c>
      <c r="G125" s="10" t="str">
        <f t="shared" si="23"/>
        <v>INSERT INTO conversion_factors ([conversion_id], [convert_from], [convert_to], [factor]) VALUES('110', 'nautical mile', 'inch', 'mile-inch: 72913,36326912');</v>
      </c>
      <c r="H125" s="10"/>
      <c r="I125" s="10"/>
      <c r="J125" s="10"/>
      <c r="K125" s="10"/>
      <c r="L125" s="10"/>
      <c r="M125" s="10"/>
      <c r="N125" s="10"/>
      <c r="O125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0,3937006656, 'millimetre-inch': 0,03937006656, 'micrometre-inch': 0,00003937006656, 'nanometre-inch': 0,00000003937006656, 'mile-inch': 63360, 'yard-inch': 36, 'foot-inch': 12, 'inch-inch': 1, 'nautical mile-inch': mile-inch: 72913,36326912</v>
      </c>
    </row>
    <row r="126" spans="2:15" x14ac:dyDescent="0.25">
      <c r="B126" s="1">
        <v>111</v>
      </c>
      <c r="C126" s="1" t="str">
        <f t="shared" ref="C126:C136" si="29">$B2&amp;"-"&amp;M$1&amp;": "&amp;M2</f>
        <v>kilometre-nautical mile: 0,539957</v>
      </c>
      <c r="D126" s="1" t="str">
        <f t="shared" si="20"/>
        <v>kilometre</v>
      </c>
      <c r="E126" s="1" t="str">
        <f t="shared" si="21"/>
        <v>nautical mile</v>
      </c>
      <c r="F126" s="1" t="str">
        <f t="shared" si="22"/>
        <v>mile: 0,539957</v>
      </c>
      <c r="G126" s="10" t="str">
        <f t="shared" si="23"/>
        <v>INSERT INTO conversion_factors ([conversion_id], [convert_from], [convert_to], [factor]) VALUES('111', 'kilometre', 'nautical mile', 'mile: 0,539957');</v>
      </c>
      <c r="H126" s="10"/>
      <c r="I126" s="10"/>
      <c r="J126" s="10"/>
      <c r="K126" s="10"/>
      <c r="L126" s="10"/>
      <c r="M126" s="10"/>
      <c r="N126" s="10"/>
      <c r="O126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0,3937006656, 'millimetre-inch': 0,03937006656, 'micrometre-inch': 0,00003937006656, 'nanometre-inch': 0,00000003937006656, 'mile-inch': 63360, 'yard-inch': 36, 'foot-inch': 12, 'inch-inch': 1, 'nautical mile-inch': mile-inch: 72913,36326912, 'kilometre-nautical mile': mile: 0,539957</v>
      </c>
    </row>
    <row r="127" spans="2:15" x14ac:dyDescent="0.25">
      <c r="B127" s="1">
        <v>112</v>
      </c>
      <c r="C127" s="1" t="str">
        <f t="shared" si="29"/>
        <v>metre-nautical mile: 0,000539957</v>
      </c>
      <c r="D127" s="1" t="str">
        <f t="shared" si="20"/>
        <v>metre</v>
      </c>
      <c r="E127" s="1" t="str">
        <f t="shared" si="21"/>
        <v>nautical mile</v>
      </c>
      <c r="F127" s="1" t="str">
        <f t="shared" si="22"/>
        <v>mile: 0,000539957</v>
      </c>
      <c r="G127" s="10" t="str">
        <f t="shared" si="23"/>
        <v>INSERT INTO conversion_factors ([conversion_id], [convert_from], [convert_to], [factor]) VALUES('112', 'metre', 'nautical mile', 'mile: 0,000539957');</v>
      </c>
      <c r="H127" s="10"/>
      <c r="I127" s="10"/>
      <c r="J127" s="10"/>
      <c r="K127" s="10"/>
      <c r="L127" s="10"/>
      <c r="M127" s="10"/>
      <c r="N127" s="10"/>
      <c r="O127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0,3937006656, 'millimetre-inch': 0,03937006656, 'micrometre-inch': 0,00003937006656, 'nanometre-inch': 0,00000003937006656, 'mile-inch': 63360, 'yard-inch': 36, 'foot-inch': 12, 'inch-inch': 1, 'nautical mile-inch': mile-inch: 72913,36326912, 'kilometre-nautical mile': mile: 0,539957, 'metre-nautical mile': mile: 0,000539957</v>
      </c>
    </row>
    <row r="128" spans="2:15" x14ac:dyDescent="0.25">
      <c r="B128" s="1">
        <v>113</v>
      </c>
      <c r="C128" s="1" t="str">
        <f t="shared" si="29"/>
        <v>centimetre-nautical mile: 0,00000539957</v>
      </c>
      <c r="D128" s="1" t="str">
        <f t="shared" si="20"/>
        <v>centimetre</v>
      </c>
      <c r="E128" s="1" t="str">
        <f t="shared" si="21"/>
        <v>nautical mile</v>
      </c>
      <c r="F128" s="1" t="str">
        <f t="shared" si="22"/>
        <v>mile: 0,00000539957</v>
      </c>
      <c r="G128" s="10" t="str">
        <f t="shared" si="23"/>
        <v>INSERT INTO conversion_factors ([conversion_id], [convert_from], [convert_to], [factor]) VALUES('113', 'centimetre', 'nautical mile', 'mile: 0,00000539957');</v>
      </c>
      <c r="H128" s="10"/>
      <c r="I128" s="10"/>
      <c r="J128" s="10"/>
      <c r="K128" s="10"/>
      <c r="L128" s="10"/>
      <c r="M128" s="10"/>
      <c r="N128" s="10"/>
      <c r="O128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0,3937006656, 'millimetre-inch': 0,03937006656, 'micrometre-inch': 0,00003937006656, 'nanometre-inch': 0,00000003937006656, 'mile-inch': 63360, 'yard-inch': 36, 'foot-inch': 12, 'inch-inch': 1, 'nautical mile-inch': mile-inch: 72913,36326912, 'kilometre-nautical mile': mile: 0,539957, 'metre-nautical mile': mile: 0,000539957, 'centimetre-nautical mile': mile: 0,00000539957</v>
      </c>
    </row>
    <row r="129" spans="2:15" x14ac:dyDescent="0.25">
      <c r="B129" s="1">
        <v>114</v>
      </c>
      <c r="C129" s="1" t="str">
        <f t="shared" si="29"/>
        <v>millimetre-nautical mile: 0,000000539957</v>
      </c>
      <c r="D129" s="1" t="str">
        <f t="shared" si="20"/>
        <v>millimetre</v>
      </c>
      <c r="E129" s="1" t="str">
        <f t="shared" si="21"/>
        <v>nautical mile</v>
      </c>
      <c r="F129" s="1" t="str">
        <f t="shared" si="22"/>
        <v>mile: 0,000000539957</v>
      </c>
      <c r="G129" s="10" t="str">
        <f t="shared" si="23"/>
        <v>INSERT INTO conversion_factors ([conversion_id], [convert_from], [convert_to], [factor]) VALUES('114', 'millimetre', 'nautical mile', 'mile: 0,000000539957');</v>
      </c>
      <c r="H129" s="10"/>
      <c r="I129" s="10"/>
      <c r="J129" s="10"/>
      <c r="K129" s="10"/>
      <c r="L129" s="10"/>
      <c r="M129" s="10"/>
      <c r="N129" s="10"/>
      <c r="O129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0,3937006656, 'millimetre-inch': 0,03937006656, 'micrometre-inch': 0,00003937006656, 'nanometre-inch': 0,00000003937006656, 'mile-inch': 63360, 'yard-inch': 36, 'foot-inch': 12, 'inch-inch': 1, 'nautical mile-inch': mile-inch: 72913,36326912, 'kilometre-nautical mile': mile: 0,539957, 'metre-nautical mile': mile: 0,000539957, 'centimetre-nautical mile': mile: 0,00000539957, 'millimetre-nautical mile': mile: 0,000000539957</v>
      </c>
    </row>
    <row r="130" spans="2:15" x14ac:dyDescent="0.25">
      <c r="B130" s="1">
        <v>115</v>
      </c>
      <c r="C130" s="1" t="str">
        <f t="shared" si="29"/>
        <v>micrometre-nautical mile: 0,000000000539957</v>
      </c>
      <c r="D130" s="1" t="str">
        <f t="shared" si="20"/>
        <v>micrometre</v>
      </c>
      <c r="E130" s="1" t="str">
        <f t="shared" si="21"/>
        <v>nautical mile</v>
      </c>
      <c r="F130" s="1" t="str">
        <f t="shared" si="22"/>
        <v>mile: 0,000000000539957</v>
      </c>
      <c r="G130" s="10" t="str">
        <f t="shared" si="23"/>
        <v>INSERT INTO conversion_factors ([conversion_id], [convert_from], [convert_to], [factor]) VALUES('115', 'micrometre', 'nautical mile', 'mile: 0,000000000539957');</v>
      </c>
      <c r="H130" s="10"/>
      <c r="I130" s="10"/>
      <c r="J130" s="10"/>
      <c r="K130" s="10"/>
      <c r="L130" s="10"/>
      <c r="M130" s="10"/>
      <c r="N130" s="10"/>
      <c r="O130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0,3937006656, 'millimetre-inch': 0,03937006656, 'micrometre-inch': 0,00003937006656, 'nanometre-inch': 0,00000003937006656, 'mile-inch': 63360, 'yard-inch': 36, 'foot-inch': 12, 'inch-inch': 1, 'nautical mile-inch': mile-inch: 72913,36326912, 'kilometre-nautical mile': mile: 0,539957, 'metre-nautical mile': mile: 0,000539957, 'centimetre-nautical mile': mile: 0,00000539957, 'millimetre-nautical mile': mile: 0,000000539957, 'micrometre-nautical mile': mile: 0,000000000539957</v>
      </c>
    </row>
    <row r="131" spans="2:15" x14ac:dyDescent="0.25">
      <c r="B131" s="1">
        <v>116</v>
      </c>
      <c r="C131" s="1" t="str">
        <f t="shared" si="29"/>
        <v>nanometre-nautical mile: 0,000000000000539957</v>
      </c>
      <c r="D131" s="1" t="str">
        <f t="shared" si="20"/>
        <v>nanometre</v>
      </c>
      <c r="E131" s="1" t="str">
        <f t="shared" si="21"/>
        <v>nautical mile</v>
      </c>
      <c r="F131" s="1" t="str">
        <f t="shared" si="22"/>
        <v>mile: 0,000000000000539957</v>
      </c>
      <c r="G131" s="10" t="str">
        <f t="shared" si="23"/>
        <v>INSERT INTO conversion_factors ([conversion_id], [convert_from], [convert_to], [factor]) VALUES('116', 'nanometre', 'nautical mile', 'mile: 0,000000000000539957');</v>
      </c>
      <c r="H131" s="10"/>
      <c r="I131" s="10"/>
      <c r="J131" s="10"/>
      <c r="K131" s="10"/>
      <c r="L131" s="10"/>
      <c r="M131" s="10"/>
      <c r="N131" s="10"/>
      <c r="O131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0,3937006656, 'millimetre-inch': 0,03937006656, 'micrometre-inch': 0,00003937006656, 'nanometre-inch': 0,00000003937006656, 'mile-inch': 63360, 'yard-inch': 36, 'foot-inch': 12, 'inch-inch': 1, 'nautical mile-inch': mile-inch: 72913,36326912, 'kilometre-nautical mile': mile: 0,539957, 'metre-nautical mile': mile: 0,000539957, 'centimetre-nautical mile': mile: 0,00000539957, 'millimetre-nautical mile': mile: 0,000000539957, 'micrometre-nautical mile': mile: 0,000000000539957, 'nanometre-nautical mile': mile: 0,000000000000539957</v>
      </c>
    </row>
    <row r="132" spans="2:15" x14ac:dyDescent="0.25">
      <c r="B132" s="1">
        <v>117</v>
      </c>
      <c r="C132" s="1" t="str">
        <f t="shared" si="29"/>
        <v>mile-nautical mile: 0,86897439838</v>
      </c>
      <c r="D132" s="1" t="str">
        <f t="shared" si="20"/>
        <v>mile</v>
      </c>
      <c r="E132" s="1" t="str">
        <f t="shared" si="21"/>
        <v>nautical mile</v>
      </c>
      <c r="F132" s="1" t="str">
        <f t="shared" si="22"/>
        <v>mile: 0,86897439838</v>
      </c>
      <c r="G132" s="10" t="str">
        <f t="shared" si="23"/>
        <v>INSERT INTO conversion_factors ([conversion_id], [convert_from], [convert_to], [factor]) VALUES('117', 'mile', 'nautical mile', 'mile: 0,86897439838');</v>
      </c>
      <c r="H132" s="10"/>
      <c r="I132" s="10"/>
      <c r="J132" s="10"/>
      <c r="K132" s="10"/>
      <c r="L132" s="10"/>
      <c r="M132" s="10"/>
      <c r="N132" s="10"/>
      <c r="O132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0,3937006656, 'millimetre-inch': 0,03937006656, 'micrometre-inch': 0,00003937006656, 'nanometre-inch': 0,00000003937006656, 'mile-inch': 63360, 'yard-inch': 36, 'foot-inch': 12, 'inch-inch': 1, 'nautical mile-inch': mile-inch: 72913,36326912, 'kilometre-nautical mile': mile: 0,539957, 'metre-nautical mile': mile: 0,000539957, 'centimetre-nautical mile': mile: 0,00000539957, 'millimetre-nautical mile': mile: 0,000000539957, 'micrometre-nautical mile': mile: 0,000000000539957, 'nanometre-nautical mile': mile: 0,000000000000539957, 'mile-nautical mile': mile: 0,86897439838</v>
      </c>
    </row>
    <row r="133" spans="2:15" x14ac:dyDescent="0.25">
      <c r="B133" s="1">
        <v>118</v>
      </c>
      <c r="C133" s="1" t="str">
        <f t="shared" si="29"/>
        <v>yard-nautical mile: 0,000493735453625</v>
      </c>
      <c r="D133" s="1" t="str">
        <f t="shared" si="20"/>
        <v>yard</v>
      </c>
      <c r="E133" s="1" t="str">
        <f t="shared" si="21"/>
        <v>nautical mile</v>
      </c>
      <c r="F133" s="1" t="str">
        <f t="shared" si="22"/>
        <v>mile: 0,000493735453625</v>
      </c>
      <c r="G133" s="10" t="str">
        <f t="shared" si="23"/>
        <v>INSERT INTO conversion_factors ([conversion_id], [convert_from], [convert_to], [factor]) VALUES('118', 'yard', 'nautical mile', 'mile: 0,000493735453625');</v>
      </c>
      <c r="H133" s="10"/>
      <c r="I133" s="10"/>
      <c r="J133" s="10"/>
      <c r="K133" s="10"/>
      <c r="L133" s="10"/>
      <c r="M133" s="10"/>
      <c r="N133" s="10"/>
      <c r="O133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0,3937006656, 'millimetre-inch': 0,03937006656, 'micrometre-inch': 0,00003937006656, 'nanometre-inch': 0,00000003937006656, 'mile-inch': 63360, 'yard-inch': 36, 'foot-inch': 12, 'inch-inch': 1, 'nautical mile-inch': mile-inch: 72913,36326912, 'kilometre-nautical mile': mile: 0,539957, 'metre-nautical mile': mile: 0,000539957, 'centimetre-nautical mile': mile: 0,00000539957, 'millimetre-nautical mile': mile: 0,000000539957, 'micrometre-nautical mile': mile: 0,000000000539957, 'nanometre-nautical mile': mile: 0,000000000000539957, 'mile-nautical mile': mile: 0,86897439838, 'yard-nautical mile': mile: 0,000493735453625</v>
      </c>
    </row>
    <row r="134" spans="2:15" x14ac:dyDescent="0.25">
      <c r="B134" s="1">
        <v>119</v>
      </c>
      <c r="C134" s="1" t="str">
        <f t="shared" si="29"/>
        <v>foot-nautical mile: 0,000164578484541667</v>
      </c>
      <c r="D134" s="1" t="str">
        <f t="shared" si="20"/>
        <v>foot</v>
      </c>
      <c r="E134" s="1" t="str">
        <f t="shared" si="21"/>
        <v>nautical mile</v>
      </c>
      <c r="F134" s="1" t="str">
        <f t="shared" si="22"/>
        <v>mile: 0,000164578484541667</v>
      </c>
      <c r="G134" s="10" t="str">
        <f t="shared" si="23"/>
        <v>INSERT INTO conversion_factors ([conversion_id], [convert_from], [convert_to], [factor]) VALUES('119', 'foot', 'nautical mile', 'mile: 0,000164578484541667');</v>
      </c>
      <c r="H134" s="10"/>
      <c r="I134" s="10"/>
      <c r="J134" s="10"/>
      <c r="K134" s="10"/>
      <c r="L134" s="10"/>
      <c r="M134" s="10"/>
      <c r="N134" s="10"/>
      <c r="O134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0,3937006656, 'millimetre-inch': 0,03937006656, 'micrometre-inch': 0,00003937006656, 'nanometre-inch': 0,00000003937006656, 'mile-inch': 63360, 'yard-inch': 36, 'foot-inch': 12, 'inch-inch': 1, 'nautical mile-inch': mile-inch: 72913,36326912, 'kilometre-nautical mile': mile: 0,539957, 'metre-nautical mile': mile: 0,000539957, 'centimetre-nautical mile': mile: 0,00000539957, 'millimetre-nautical mile': mile: 0,000000539957, 'micrometre-nautical mile': mile: 0,000000000539957, 'nanometre-nautical mile': mile: 0,000000000000539957, 'mile-nautical mile': mile: 0,86897439838, 'yard-nautical mile': mile: 0,000493735453625, 'foot-nautical mile': mile: 0,000164578484541667</v>
      </c>
    </row>
    <row r="135" spans="2:15" x14ac:dyDescent="0.25">
      <c r="B135" s="1">
        <v>120</v>
      </c>
      <c r="C135" s="1" t="str">
        <f t="shared" si="29"/>
        <v>inch-nautical mile: 1,37148737118056E-05</v>
      </c>
      <c r="D135" s="1" t="str">
        <f t="shared" si="20"/>
        <v>inch</v>
      </c>
      <c r="E135" s="1" t="str">
        <f t="shared" si="21"/>
        <v>nautical mile</v>
      </c>
      <c r="F135" s="1" t="str">
        <f t="shared" si="22"/>
        <v>mile: 1,37148737118056E-05</v>
      </c>
      <c r="G135" s="10" t="str">
        <f t="shared" si="23"/>
        <v>INSERT INTO conversion_factors ([conversion_id], [convert_from], [convert_to], [factor]) VALUES('120', 'inch', 'nautical mile', 'mile: 1,37148737118056E-05');</v>
      </c>
      <c r="H135" s="10"/>
      <c r="I135" s="10"/>
      <c r="J135" s="10"/>
      <c r="K135" s="10"/>
      <c r="L135" s="10"/>
      <c r="M135" s="10"/>
      <c r="N135" s="10"/>
      <c r="O135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0,3937006656, 'millimetre-inch': 0,03937006656, 'micrometre-inch': 0,00003937006656, 'nanometre-inch': 0,00000003937006656, 'mile-inch': 63360, 'yard-inch': 36, 'foot-inch': 12, 'inch-inch': 1, 'nautical mile-inch': mile-inch: 72913,36326912, 'kilometre-nautical mile': mile: 0,539957, 'metre-nautical mile': mile: 0,000539957, 'centimetre-nautical mile': mile: 0,00000539957, 'millimetre-nautical mile': mile: 0,000000539957, 'micrometre-nautical mile': mile: 0,000000000539957, 'nanometre-nautical mile': mile: 0,000000000000539957, 'mile-nautical mile': mile: 0,86897439838, 'yard-nautical mile': mile: 0,000493735453625, 'foot-nautical mile': mile: 0,000164578484541667, 'inch-nautical mile': mile: 1,37148737118056E-05</v>
      </c>
    </row>
    <row r="136" spans="2:15" x14ac:dyDescent="0.25">
      <c r="B136" s="1">
        <v>121</v>
      </c>
      <c r="C136" s="1" t="str">
        <f t="shared" si="29"/>
        <v>nautical mile-nautical mile: 1</v>
      </c>
      <c r="D136" s="1" t="str">
        <f t="shared" si="20"/>
        <v>nautical mile</v>
      </c>
      <c r="E136" s="1" t="str">
        <f t="shared" si="21"/>
        <v>nautical mile</v>
      </c>
      <c r="F136" s="1" t="str">
        <f t="shared" si="22"/>
        <v>mile-nautical mile: 1</v>
      </c>
      <c r="G136" s="10" t="str">
        <f t="shared" si="23"/>
        <v>INSERT INTO conversion_factors ([conversion_id], [convert_from], [convert_to], [factor]) VALUES('121', 'nautical mile', 'nautical mile', 'mile-nautical mile: 1');</v>
      </c>
      <c r="H136" s="10"/>
      <c r="I136" s="10"/>
      <c r="J136" s="10"/>
      <c r="K136" s="10"/>
      <c r="L136" s="10"/>
      <c r="M136" s="10"/>
      <c r="N136" s="10"/>
      <c r="O136" s="4" t="str">
        <f t="shared" si="25"/>
        <v>{'kilometre-kilometre': 1, 'metre-kilometre': 0,001, 'centimetre-kilometre': 0,00001, 'millimetre-kilometre': 0,000001, 'micrometre-kilometre': 0,000000001, 'nanometre-kilometre': 0,000000000001, 'mile-kilometre': 1,60934, 'yard-kilometre': 0,000914397727272727, 'foot-kilometre': 0,000304799242424242, 'inch-kilometre': 2,53999368686869E-05, 'nautical mile-kilometre': mile-kilometre: 1,852, 'kilometre-metre': 1000, 'metre-metre': 1, 'centimetre-metre': 0,01, 'millimetre-metre': 0,001, 'micrometre-metre': 0,000001, 'nanometre-metre': 0,000000001, 'mile-metre': 1609,34, 'yard-metre': 0,914397727272727, 'foot-metre': 0,304799242424242, 'inch-metre': 0,0253999368686869, 'nautical mile-metre': mile-metre: 1852, 'kilometre-centimetre': 100000, 'metre-centimetre': 100, 'centimetre-centimetre': 1, 'millimetre-centimetre': 0,1, 'micrometre-centimetre': 0,0001, 'nanometre-centimetre': 0,0000001, 'mile-centimetre': 160934, 'yard-centimetre': 91,4397727272727, 'foot-centimetre': 30,4799242424242, 'inch-centimetre': 2,53999368686869, 'nautical mile-centimetre': mile-centimetre: 185200, 'kilometre-millimetre': 1000000, 'metre-millimetre': 1000, 'centimetre-millimetre': 10, 'millimetre-millimetre': 1, 'micrometre-millimetre': 0,001, 'nanometre-millimetre': 0,000001, 'mile-millimetre': 1609340, 'yard-millimetre': 914,397727272727, 'foot-millimetre': 304,799242424242, 'inch-millimetre': 25,3999368686869, 'nautical mile-millimetre': mile-millimetre: 1852000, 'kilometre-micrometre': 1000000000, 'metre-micrometre': 1000000, 'centimetre-micrometre': 10000, 'millimetre-micrometre': 1000, 'micrometre-micrometre': 1, 'nanometre-micrometre': 0,001, 'mile-micrometre': 1609340000, 'yard-micrometre': 914397,727272727, 'foot-micrometre': 304799,242424242, 'inch-micrometre': 25399,9368686869, 'nautical mile-micrometre': mile-micrometre: 1852000000, 'kilometre-nanometre': 1000000000000, 'metre-nanometre': 1000000000, 'centimetre-nanometre': 10000000, 'millimetre-nanometre': 1000000, 'micrometre-nanometre': 1000, 'nanometre-nanometre': 1, 'mile-nanometre': 1609340000000, 'yard-nanometre': 914397727,272727, 'foot-nanometre': 304799242,424242, 'inch-nanometre': 25399936,8686869, 'nautical mile-nanometre': mile-nanometre: 1852000000000, 'kilometre-mile': 0,621371, 'metre-mile': 0,000621371, 'centimetre-mile': 0,00000621371, 'millimetre-mile': 0,000000621371, 'micrometre-mile': 0,000000000621371, 'nanometre-mile': 0,000000000000621371, 'mile-mile': 1, 'yard-mile': 0,000568180230193182, 'foot-mile': 0,000189393410064394, 'inch-mile': 1,57827841720328E-05, 'nautical mile-mile': mile-mile: 1,150779092, 'kilometre-yard': 1093,61296, 'metre-yard': 1,09361296, 'centimetre-yard': 0,0109361296, 'millimetre-yard': 0,00109361296, 'micrometre-yard': 0,00000109361296, 'nanometre-yard': 0,00000000109361296, 'mile-yard': 1760, 'yard-yard': 1, 'foot-yard': 0,333332401713333, 'inch-yard': 0,0277777001427778, 'nautical mile-yard': mile-yard: 2025,37120192, 'kilometre-foot': 3280,83888, 'metre-foot': 3,28083888, 'centimetre-foot': 0,0328083888, 'millimetre-foot': 0,00328083888, 'micrometre-foot': 0,00000328083888, 'nanometre-foot': 0,00000000328083888, 'mile-foot': 5280, 'yard-foot': 3, 'foot-foot': 1, 'inch-foot': 0,0833331004283333, 'nautical mile-foot': mile-foot: 6076,11360576, 'kilometre-inch': 39370,06656, 'metre-inch': 39,37006656, 'centimetre-inch': 0,3937006656, 'millimetre-inch': 0,03937006656, 'micrometre-inch': 0,00003937006656, 'nanometre-inch': 0,00000003937006656, 'mile-inch': 63360, 'yard-inch': 36, 'foot-inch': 12, 'inch-inch': 1, 'nautical mile-inch': mile-inch: 72913,36326912, 'kilometre-nautical mile': mile: 0,539957, 'metre-nautical mile': mile: 0,000539957, 'centimetre-nautical mile': mile: 0,00000539957, 'millimetre-nautical mile': mile: 0,000000539957, 'micrometre-nautical mile': mile: 0,000000000539957, 'nanometre-nautical mile': mile: 0,000000000000539957, 'mile-nautical mile': mile: 0,86897439838, 'yard-nautical mile': mile: 0,000493735453625, 'foot-nautical mile': mile: 0,000164578484541667, 'inch-nautical mile': mile: 1,37148737118056E-05, 'nautical mile-nautical mile': mile-nautical mile: 1</v>
      </c>
    </row>
  </sheetData>
  <mergeCells count="121">
    <mergeCell ref="G135:N135"/>
    <mergeCell ref="G136:N136"/>
    <mergeCell ref="G129:N129"/>
    <mergeCell ref="G130:N130"/>
    <mergeCell ref="G131:N131"/>
    <mergeCell ref="G132:N132"/>
    <mergeCell ref="G133:N133"/>
    <mergeCell ref="G134:N134"/>
    <mergeCell ref="G123:N123"/>
    <mergeCell ref="G124:N124"/>
    <mergeCell ref="G125:N125"/>
    <mergeCell ref="G126:N126"/>
    <mergeCell ref="G127:N127"/>
    <mergeCell ref="G128:N128"/>
    <mergeCell ref="G117:N117"/>
    <mergeCell ref="G118:N118"/>
    <mergeCell ref="G119:N119"/>
    <mergeCell ref="G120:N120"/>
    <mergeCell ref="G121:N121"/>
    <mergeCell ref="G122:N122"/>
    <mergeCell ref="G111:N111"/>
    <mergeCell ref="G112:N112"/>
    <mergeCell ref="G113:N113"/>
    <mergeCell ref="G114:N114"/>
    <mergeCell ref="G115:N115"/>
    <mergeCell ref="G116:N116"/>
    <mergeCell ref="G105:N105"/>
    <mergeCell ref="G106:N106"/>
    <mergeCell ref="G107:N107"/>
    <mergeCell ref="G108:N108"/>
    <mergeCell ref="G109:N109"/>
    <mergeCell ref="G110:N110"/>
    <mergeCell ref="G99:N99"/>
    <mergeCell ref="G100:N100"/>
    <mergeCell ref="G101:N101"/>
    <mergeCell ref="G102:N102"/>
    <mergeCell ref="G103:N103"/>
    <mergeCell ref="G104:N104"/>
    <mergeCell ref="G93:N93"/>
    <mergeCell ref="G94:N94"/>
    <mergeCell ref="G95:N95"/>
    <mergeCell ref="G96:N96"/>
    <mergeCell ref="G97:N97"/>
    <mergeCell ref="G98:N98"/>
    <mergeCell ref="G87:N87"/>
    <mergeCell ref="G88:N88"/>
    <mergeCell ref="G89:N89"/>
    <mergeCell ref="G90:N90"/>
    <mergeCell ref="G91:N91"/>
    <mergeCell ref="G92:N92"/>
    <mergeCell ref="G81:N81"/>
    <mergeCell ref="G82:N82"/>
    <mergeCell ref="G83:N83"/>
    <mergeCell ref="G84:N84"/>
    <mergeCell ref="G85:N85"/>
    <mergeCell ref="G86:N86"/>
    <mergeCell ref="G75:N75"/>
    <mergeCell ref="G76:N76"/>
    <mergeCell ref="G77:N77"/>
    <mergeCell ref="G78:N78"/>
    <mergeCell ref="G79:N79"/>
    <mergeCell ref="G80:N80"/>
    <mergeCell ref="G69:N69"/>
    <mergeCell ref="G70:N70"/>
    <mergeCell ref="G71:N71"/>
    <mergeCell ref="G72:N72"/>
    <mergeCell ref="G73:N73"/>
    <mergeCell ref="G74:N74"/>
    <mergeCell ref="G63:N63"/>
    <mergeCell ref="G64:N64"/>
    <mergeCell ref="G65:N65"/>
    <mergeCell ref="G66:N66"/>
    <mergeCell ref="G67:N67"/>
    <mergeCell ref="G68:N68"/>
    <mergeCell ref="G57:N57"/>
    <mergeCell ref="G58:N58"/>
    <mergeCell ref="G59:N59"/>
    <mergeCell ref="G60:N60"/>
    <mergeCell ref="G61:N61"/>
    <mergeCell ref="G62:N62"/>
    <mergeCell ref="G51:N51"/>
    <mergeCell ref="G52:N52"/>
    <mergeCell ref="G53:N53"/>
    <mergeCell ref="G54:N54"/>
    <mergeCell ref="G55:N55"/>
    <mergeCell ref="G56:N56"/>
    <mergeCell ref="G45:N45"/>
    <mergeCell ref="G46:N46"/>
    <mergeCell ref="G47:N47"/>
    <mergeCell ref="G48:N48"/>
    <mergeCell ref="G49:N49"/>
    <mergeCell ref="G50:N50"/>
    <mergeCell ref="G39:N39"/>
    <mergeCell ref="G40:N40"/>
    <mergeCell ref="G41:N41"/>
    <mergeCell ref="G42:N42"/>
    <mergeCell ref="G43:N43"/>
    <mergeCell ref="G44:N44"/>
    <mergeCell ref="G33:N33"/>
    <mergeCell ref="G34:N34"/>
    <mergeCell ref="G35:N35"/>
    <mergeCell ref="G36:N36"/>
    <mergeCell ref="G37:N37"/>
    <mergeCell ref="G38:N38"/>
    <mergeCell ref="G27:N27"/>
    <mergeCell ref="G28:N28"/>
    <mergeCell ref="G29:N29"/>
    <mergeCell ref="G30:N30"/>
    <mergeCell ref="G31:N31"/>
    <mergeCell ref="G32:N32"/>
    <mergeCell ref="G21:N21"/>
    <mergeCell ref="G22:N22"/>
    <mergeCell ref="G23:N23"/>
    <mergeCell ref="G24:N24"/>
    <mergeCell ref="G25:N25"/>
    <mergeCell ref="G26:N26"/>
    <mergeCell ref="G16:N16"/>
    <mergeCell ref="G17:N17"/>
    <mergeCell ref="G18:N18"/>
    <mergeCell ref="G19:N19"/>
    <mergeCell ref="G20:N2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97B8-C2BB-4755-925D-0017F693DB5D}">
  <dimension ref="A1:H36"/>
  <sheetViews>
    <sheetView workbookViewId="0">
      <selection activeCell="L11" sqref="L11"/>
    </sheetView>
  </sheetViews>
  <sheetFormatPr defaultRowHeight="13.2" x14ac:dyDescent="0.25"/>
  <cols>
    <col min="1" max="1" width="8.88671875" style="1"/>
    <col min="2" max="2" width="30.109375" style="1" customWidth="1"/>
    <col min="3" max="3" width="13" style="1" customWidth="1"/>
    <col min="4" max="4" width="8" style="1" bestFit="1" customWidth="1"/>
    <col min="5" max="5" width="24.5546875" style="1" bestFit="1" customWidth="1"/>
    <col min="6" max="6" width="18.21875" style="1" bestFit="1" customWidth="1"/>
    <col min="7" max="7" width="11" style="1" bestFit="1" customWidth="1"/>
    <col min="8" max="16384" width="8.88671875" style="1"/>
  </cols>
  <sheetData>
    <row r="1" spans="1:8" x14ac:dyDescent="0.25">
      <c r="A1" s="1" t="s">
        <v>11</v>
      </c>
      <c r="B1" s="1" t="s">
        <v>39</v>
      </c>
      <c r="C1" s="9" t="s">
        <v>31</v>
      </c>
      <c r="D1" s="9" t="s">
        <v>32</v>
      </c>
      <c r="E1" s="9" t="s">
        <v>36</v>
      </c>
      <c r="F1" s="9" t="s">
        <v>37</v>
      </c>
      <c r="G1" s="9" t="s">
        <v>34</v>
      </c>
    </row>
    <row r="2" spans="1:8" x14ac:dyDescent="0.25">
      <c r="A2" s="1" t="s">
        <v>31</v>
      </c>
      <c r="B2" s="8" t="s">
        <v>31</v>
      </c>
      <c r="C2" s="6">
        <v>1</v>
      </c>
      <c r="D2" s="6">
        <v>100000</v>
      </c>
      <c r="E2" s="6" t="s">
        <v>86</v>
      </c>
      <c r="F2" s="6" t="s">
        <v>51</v>
      </c>
      <c r="G2" s="6" t="s">
        <v>87</v>
      </c>
    </row>
    <row r="3" spans="1:8" x14ac:dyDescent="0.25">
      <c r="A3" s="1" t="s">
        <v>35</v>
      </c>
      <c r="B3" s="8" t="s">
        <v>32</v>
      </c>
      <c r="C3" s="6" t="s">
        <v>46</v>
      </c>
      <c r="D3" s="6">
        <v>1</v>
      </c>
      <c r="E3" s="6" t="s">
        <v>49</v>
      </c>
      <c r="F3" s="6" t="s">
        <v>52</v>
      </c>
      <c r="G3" s="6" t="s">
        <v>55</v>
      </c>
    </row>
    <row r="4" spans="1:8" x14ac:dyDescent="0.25">
      <c r="A4" s="1" t="s">
        <v>33</v>
      </c>
      <c r="B4" s="8" t="s">
        <v>36</v>
      </c>
      <c r="C4" s="6" t="s">
        <v>47</v>
      </c>
      <c r="D4" s="6" t="s">
        <v>88</v>
      </c>
      <c r="E4" s="6">
        <v>1</v>
      </c>
      <c r="F4" s="6" t="s">
        <v>53</v>
      </c>
      <c r="G4" s="6" t="s">
        <v>89</v>
      </c>
    </row>
    <row r="5" spans="1:8" x14ac:dyDescent="0.25">
      <c r="A5" s="1" t="s">
        <v>38</v>
      </c>
      <c r="B5" s="8" t="s">
        <v>37</v>
      </c>
      <c r="C5" s="6" t="s">
        <v>90</v>
      </c>
      <c r="D5" s="6">
        <v>101325</v>
      </c>
      <c r="E5" s="6" t="s">
        <v>91</v>
      </c>
      <c r="F5" s="6">
        <v>1</v>
      </c>
      <c r="G5" s="6">
        <v>760</v>
      </c>
    </row>
    <row r="6" spans="1:8" x14ac:dyDescent="0.25">
      <c r="A6" s="1" t="s">
        <v>34</v>
      </c>
      <c r="B6" s="8" t="s">
        <v>34</v>
      </c>
      <c r="C6" s="6" t="s">
        <v>48</v>
      </c>
      <c r="D6" s="6" t="s">
        <v>92</v>
      </c>
      <c r="E6" s="6" t="s">
        <v>50</v>
      </c>
      <c r="F6" s="6" t="s">
        <v>54</v>
      </c>
      <c r="G6" s="6">
        <v>1</v>
      </c>
    </row>
    <row r="11" spans="1:8" x14ac:dyDescent="0.25"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</row>
    <row r="12" spans="1:8" x14ac:dyDescent="0.25">
      <c r="A12" s="1">
        <v>122</v>
      </c>
      <c r="B12" s="5" t="str">
        <f ca="1">"INSERT INTO conversion_factors ([conversion_id], [genre], [convert_from], [convert_from_short], [convert_to], [convert_to_short], [factor]) VALUES('"&amp;A12&amp;"', '"&amp;$B$1&amp;"', '"&amp;INDIRECT(ADDRESS(D12,C12))&amp;"', '"&amp;INDIRECT(ADDRESS(D12,C12-1))&amp;"', '"&amp;INDIRECT(ADDRESS(F12,E12))&amp;"', '"&amp;INDEX($A$2:$A$6,MATCH(INDIRECT(ADDRESS(F12,E12)),$B$2:$B$6,0),1)&amp;"', '"&amp;INDIRECT(ADDRESS(H12,G12))&amp;"');"</f>
        <v>INSERT INTO conversion_factors ([conversion_id], [genre], [convert_from], [convert_from_short], [convert_to], [convert_to_short], [factor]) VALUES('122', 'pressure', 'bar', 'bar', 'bar', 'bar', '1');</v>
      </c>
      <c r="C12" s="1">
        <v>2</v>
      </c>
      <c r="D12" s="1">
        <v>2</v>
      </c>
      <c r="E12" s="1">
        <v>3</v>
      </c>
      <c r="F12" s="1">
        <v>1</v>
      </c>
      <c r="G12" s="1">
        <f>E12</f>
        <v>3</v>
      </c>
      <c r="H12" s="1">
        <f>D12</f>
        <v>2</v>
      </c>
    </row>
    <row r="13" spans="1:8" x14ac:dyDescent="0.25">
      <c r="A13" s="1">
        <v>123</v>
      </c>
      <c r="B13" s="7" t="str">
        <f t="shared" ref="B13:B36" ca="1" si="0">"INSERT INTO conversion_factors ([conversion_id], [genre], [convert_from], [convert_from_short], [convert_to], [convert_to_short], [factor]) VALUES('"&amp;A13&amp;"', '"&amp;$B$1&amp;"', '"&amp;INDIRECT(ADDRESS(D13,C13))&amp;"', '"&amp;INDIRECT(ADDRESS(D13,C13-1))&amp;"', '"&amp;INDIRECT(ADDRESS(F13,E13))&amp;"', '"&amp;INDEX($A$2:$A$6,MATCH(INDIRECT(ADDRESS(F13,E13)),$B$2:$B$6,0),1)&amp;"', '"&amp;INDIRECT(ADDRESS(H13,G13))&amp;"');"</f>
        <v>INSERT INTO conversion_factors ([conversion_id], [genre], [convert_from], [convert_from_short], [convert_to], [convert_to_short], [factor]) VALUES('123', 'pressure', 'bar', 'bar', 'pascal', 'pa', '100000');</v>
      </c>
      <c r="C13" s="1">
        <v>2</v>
      </c>
      <c r="D13" s="1">
        <v>2</v>
      </c>
      <c r="E13" s="1">
        <v>4</v>
      </c>
      <c r="F13" s="1">
        <v>1</v>
      </c>
      <c r="G13" s="1">
        <f t="shared" ref="G13:G36" si="1">E13</f>
        <v>4</v>
      </c>
      <c r="H13" s="1">
        <f t="shared" ref="H13:H36" si="2">D13</f>
        <v>2</v>
      </c>
    </row>
    <row r="14" spans="1:8" x14ac:dyDescent="0.25">
      <c r="A14" s="1">
        <v>124</v>
      </c>
      <c r="B14" s="7" t="str">
        <f t="shared" ca="1" si="0"/>
        <v>INSERT INTO conversion_factors ([conversion_id], [genre], [convert_from], [convert_from_short], [convert_to], [convert_to_short], [factor]) VALUES('124', 'pressure', 'bar', 'bar', 'pound-force per square inch', 'psi', '14.5038');</v>
      </c>
      <c r="C14" s="1">
        <v>2</v>
      </c>
      <c r="D14" s="1">
        <v>2</v>
      </c>
      <c r="E14" s="1">
        <v>5</v>
      </c>
      <c r="F14" s="1">
        <v>1</v>
      </c>
      <c r="G14" s="1">
        <f t="shared" si="1"/>
        <v>5</v>
      </c>
      <c r="H14" s="1">
        <f t="shared" si="2"/>
        <v>2</v>
      </c>
    </row>
    <row r="15" spans="1:8" x14ac:dyDescent="0.25">
      <c r="A15" s="1">
        <v>125</v>
      </c>
      <c r="B15" s="7" t="str">
        <f t="shared" ca="1" si="0"/>
        <v>INSERT INTO conversion_factors ([conversion_id], [genre], [convert_from], [convert_from_short], [convert_to], [convert_to_short], [factor]) VALUES('125', 'pressure', 'bar', 'bar', 'standard atmosphere', 'atm', '0.986923');</v>
      </c>
      <c r="C15" s="1">
        <v>2</v>
      </c>
      <c r="D15" s="1">
        <v>2</v>
      </c>
      <c r="E15" s="1">
        <v>6</v>
      </c>
      <c r="F15" s="1">
        <v>1</v>
      </c>
      <c r="G15" s="1">
        <f t="shared" si="1"/>
        <v>6</v>
      </c>
      <c r="H15" s="1">
        <f t="shared" si="2"/>
        <v>2</v>
      </c>
    </row>
    <row r="16" spans="1:8" x14ac:dyDescent="0.25">
      <c r="A16" s="1">
        <v>126</v>
      </c>
      <c r="B16" s="7" t="str">
        <f t="shared" ca="1" si="0"/>
        <v>INSERT INTO conversion_factors ([conversion_id], [genre], [convert_from], [convert_from_short], [convert_to], [convert_to_short], [factor]) VALUES('126', 'pressure', 'bar', 'bar', 'torr', 'torr', '750.062');</v>
      </c>
      <c r="C16" s="1">
        <v>2</v>
      </c>
      <c r="D16" s="1">
        <v>2</v>
      </c>
      <c r="E16" s="1">
        <v>7</v>
      </c>
      <c r="F16" s="1">
        <v>1</v>
      </c>
      <c r="G16" s="1">
        <f t="shared" si="1"/>
        <v>7</v>
      </c>
      <c r="H16" s="1">
        <f t="shared" si="2"/>
        <v>2</v>
      </c>
    </row>
    <row r="17" spans="1:8" x14ac:dyDescent="0.25">
      <c r="A17" s="1">
        <v>127</v>
      </c>
      <c r="B17" s="7" t="str">
        <f t="shared" ca="1" si="0"/>
        <v>INSERT INTO conversion_factors ([conversion_id], [genre], [convert_from], [convert_from_short], [convert_to], [convert_to_short], [factor]) VALUES('127', 'pressure', 'pascal', 'pa', 'bar', 'bar', '0.00001');</v>
      </c>
      <c r="C17" s="1">
        <v>2</v>
      </c>
      <c r="D17" s="1">
        <v>3</v>
      </c>
      <c r="E17" s="1">
        <v>3</v>
      </c>
      <c r="F17" s="1">
        <v>1</v>
      </c>
      <c r="G17" s="1">
        <f t="shared" si="1"/>
        <v>3</v>
      </c>
      <c r="H17" s="1">
        <f t="shared" si="2"/>
        <v>3</v>
      </c>
    </row>
    <row r="18" spans="1:8" x14ac:dyDescent="0.25">
      <c r="A18" s="1">
        <v>128</v>
      </c>
      <c r="B18" s="7" t="str">
        <f t="shared" ca="1" si="0"/>
        <v>INSERT INTO conversion_factors ([conversion_id], [genre], [convert_from], [convert_from_short], [convert_to], [convert_to_short], [factor]) VALUES('128', 'pressure', 'pascal', 'pa', 'pascal', 'pa', '1');</v>
      </c>
      <c r="C18" s="1">
        <v>2</v>
      </c>
      <c r="D18" s="1">
        <v>3</v>
      </c>
      <c r="E18" s="1">
        <v>4</v>
      </c>
      <c r="F18" s="1">
        <v>1</v>
      </c>
      <c r="G18" s="1">
        <f t="shared" si="1"/>
        <v>4</v>
      </c>
      <c r="H18" s="1">
        <f t="shared" si="2"/>
        <v>3</v>
      </c>
    </row>
    <row r="19" spans="1:8" x14ac:dyDescent="0.25">
      <c r="A19" s="1">
        <v>129</v>
      </c>
      <c r="B19" s="7" t="str">
        <f t="shared" ca="1" si="0"/>
        <v>INSERT INTO conversion_factors ([conversion_id], [genre], [convert_from], [convert_from_short], [convert_to], [convert_to_short], [factor]) VALUES('129', 'pressure', 'pascal', 'pa', 'pound-force per square inch', 'psi', '0.000145038');</v>
      </c>
      <c r="C19" s="1">
        <v>2</v>
      </c>
      <c r="D19" s="1">
        <v>3</v>
      </c>
      <c r="E19" s="1">
        <v>5</v>
      </c>
      <c r="F19" s="1">
        <v>1</v>
      </c>
      <c r="G19" s="1">
        <f t="shared" si="1"/>
        <v>5</v>
      </c>
      <c r="H19" s="1">
        <f t="shared" si="2"/>
        <v>3</v>
      </c>
    </row>
    <row r="20" spans="1:8" x14ac:dyDescent="0.25">
      <c r="A20" s="1">
        <v>130</v>
      </c>
      <c r="B20" s="7" t="str">
        <f t="shared" ca="1" si="0"/>
        <v>INSERT INTO conversion_factors ([conversion_id], [genre], [convert_from], [convert_from_short], [convert_to], [convert_to_short], [factor]) VALUES('130', 'pressure', 'pascal', 'pa', 'standard atmosphere', 'atm', '0.0000098692');</v>
      </c>
      <c r="C20" s="1">
        <v>2</v>
      </c>
      <c r="D20" s="1">
        <v>3</v>
      </c>
      <c r="E20" s="1">
        <v>6</v>
      </c>
      <c r="F20" s="1">
        <v>1</v>
      </c>
      <c r="G20" s="1">
        <f t="shared" si="1"/>
        <v>6</v>
      </c>
      <c r="H20" s="1">
        <f t="shared" si="2"/>
        <v>3</v>
      </c>
    </row>
    <row r="21" spans="1:8" x14ac:dyDescent="0.25">
      <c r="A21" s="1">
        <v>131</v>
      </c>
      <c r="B21" s="7" t="str">
        <f t="shared" ca="1" si="0"/>
        <v>INSERT INTO conversion_factors ([conversion_id], [genre], [convert_from], [convert_from_short], [convert_to], [convert_to_short], [factor]) VALUES('131', 'pressure', 'pascal', 'pa', 'torr', 'torr', '0.00750062');</v>
      </c>
      <c r="C21" s="1">
        <v>2</v>
      </c>
      <c r="D21" s="1">
        <v>3</v>
      </c>
      <c r="E21" s="1">
        <v>7</v>
      </c>
      <c r="F21" s="1">
        <v>1</v>
      </c>
      <c r="G21" s="1">
        <f t="shared" si="1"/>
        <v>7</v>
      </c>
      <c r="H21" s="1">
        <f t="shared" si="2"/>
        <v>3</v>
      </c>
    </row>
    <row r="22" spans="1:8" x14ac:dyDescent="0.25">
      <c r="A22" s="1">
        <v>132</v>
      </c>
      <c r="B22" s="7" t="str">
        <f t="shared" ca="1" si="0"/>
        <v>INSERT INTO conversion_factors ([conversion_id], [genre], [convert_from], [convert_from_short], [convert_to], [convert_to_short], [factor]) VALUES('132', 'pressure', 'pound-force per square inch', 'psi', 'bar', 'bar', '0.0689476');</v>
      </c>
      <c r="C22" s="1">
        <v>2</v>
      </c>
      <c r="D22" s="1">
        <v>4</v>
      </c>
      <c r="E22" s="1">
        <v>3</v>
      </c>
      <c r="F22" s="1">
        <v>1</v>
      </c>
      <c r="G22" s="1">
        <f t="shared" si="1"/>
        <v>3</v>
      </c>
      <c r="H22" s="1">
        <f t="shared" si="2"/>
        <v>4</v>
      </c>
    </row>
    <row r="23" spans="1:8" x14ac:dyDescent="0.25">
      <c r="A23" s="1">
        <v>133</v>
      </c>
      <c r="B23" s="7" t="str">
        <f t="shared" ca="1" si="0"/>
        <v>INSERT INTO conversion_factors ([conversion_id], [genre], [convert_from], [convert_from_short], [convert_to], [convert_to_short], [factor]) VALUES('133', 'pressure', 'pound-force per square inch', 'psi', 'pascal', 'pa', '6894.76');</v>
      </c>
      <c r="C23" s="1">
        <v>2</v>
      </c>
      <c r="D23" s="1">
        <v>4</v>
      </c>
      <c r="E23" s="1">
        <v>4</v>
      </c>
      <c r="F23" s="1">
        <v>1</v>
      </c>
      <c r="G23" s="1">
        <f t="shared" si="1"/>
        <v>4</v>
      </c>
      <c r="H23" s="1">
        <f t="shared" si="2"/>
        <v>4</v>
      </c>
    </row>
    <row r="24" spans="1:8" x14ac:dyDescent="0.25">
      <c r="A24" s="1">
        <v>134</v>
      </c>
      <c r="B24" s="7" t="str">
        <f t="shared" ca="1" si="0"/>
        <v>INSERT INTO conversion_factors ([conversion_id], [genre], [convert_from], [convert_from_short], [convert_to], [convert_to_short], [factor]) VALUES('134', 'pressure', 'pound-force per square inch', 'psi', 'pound-force per square inch', 'psi', '1');</v>
      </c>
      <c r="C24" s="1">
        <v>2</v>
      </c>
      <c r="D24" s="1">
        <v>4</v>
      </c>
      <c r="E24" s="1">
        <v>5</v>
      </c>
      <c r="F24" s="1">
        <v>1</v>
      </c>
      <c r="G24" s="1">
        <f t="shared" si="1"/>
        <v>5</v>
      </c>
      <c r="H24" s="1">
        <f t="shared" si="2"/>
        <v>4</v>
      </c>
    </row>
    <row r="25" spans="1:8" x14ac:dyDescent="0.25">
      <c r="A25" s="1">
        <v>135</v>
      </c>
      <c r="B25" s="7" t="str">
        <f t="shared" ca="1" si="0"/>
        <v>INSERT INTO conversion_factors ([conversion_id], [genre], [convert_from], [convert_from_short], [convert_to], [convert_to_short], [factor]) VALUES('135', 'pressure', 'pound-force per square inch', 'psi', 'standard atmosphere', 'atm', '0.068046');</v>
      </c>
      <c r="C25" s="1">
        <v>2</v>
      </c>
      <c r="D25" s="1">
        <v>4</v>
      </c>
      <c r="E25" s="1">
        <v>6</v>
      </c>
      <c r="F25" s="1">
        <v>1</v>
      </c>
      <c r="G25" s="1">
        <f t="shared" si="1"/>
        <v>6</v>
      </c>
      <c r="H25" s="1">
        <f t="shared" si="2"/>
        <v>4</v>
      </c>
    </row>
    <row r="26" spans="1:8" x14ac:dyDescent="0.25">
      <c r="A26" s="1">
        <v>136</v>
      </c>
      <c r="B26" s="7" t="str">
        <f t="shared" ca="1" si="0"/>
        <v>INSERT INTO conversion_factors ([conversion_id], [genre], [convert_from], [convert_from_short], [convert_to], [convert_to_short], [factor]) VALUES('136', 'pressure', 'pound-force per square inch', 'psi', 'torr', 'torr', '51.7149');</v>
      </c>
      <c r="C26" s="1">
        <v>2</v>
      </c>
      <c r="D26" s="1">
        <v>4</v>
      </c>
      <c r="E26" s="1">
        <v>7</v>
      </c>
      <c r="F26" s="1">
        <v>1</v>
      </c>
      <c r="G26" s="1">
        <f t="shared" si="1"/>
        <v>7</v>
      </c>
      <c r="H26" s="1">
        <f t="shared" si="2"/>
        <v>4</v>
      </c>
    </row>
    <row r="27" spans="1:8" x14ac:dyDescent="0.25">
      <c r="A27" s="1">
        <v>137</v>
      </c>
      <c r="B27" s="7" t="str">
        <f t="shared" ca="1" si="0"/>
        <v>INSERT INTO conversion_factors ([conversion_id], [genre], [convert_from], [convert_from_short], [convert_to], [convert_to_short], [factor]) VALUES('137', 'pressure', 'standard atmosphere', 'atm', 'bar', 'bar', '1.01325');</v>
      </c>
      <c r="C27" s="1">
        <v>2</v>
      </c>
      <c r="D27" s="1">
        <v>5</v>
      </c>
      <c r="E27" s="1">
        <v>3</v>
      </c>
      <c r="F27" s="1">
        <v>1</v>
      </c>
      <c r="G27" s="1">
        <f t="shared" si="1"/>
        <v>3</v>
      </c>
      <c r="H27" s="1">
        <f t="shared" si="2"/>
        <v>5</v>
      </c>
    </row>
    <row r="28" spans="1:8" x14ac:dyDescent="0.25">
      <c r="A28" s="1">
        <v>138</v>
      </c>
      <c r="B28" s="7" t="str">
        <f t="shared" ca="1" si="0"/>
        <v>INSERT INTO conversion_factors ([conversion_id], [genre], [convert_from], [convert_from_short], [convert_to], [convert_to_short], [factor]) VALUES('138', 'pressure', 'standard atmosphere', 'atm', 'pascal', 'pa', '101325');</v>
      </c>
      <c r="C28" s="1">
        <v>2</v>
      </c>
      <c r="D28" s="1">
        <v>5</v>
      </c>
      <c r="E28" s="1">
        <v>4</v>
      </c>
      <c r="F28" s="1">
        <v>1</v>
      </c>
      <c r="G28" s="1">
        <f t="shared" si="1"/>
        <v>4</v>
      </c>
      <c r="H28" s="1">
        <f t="shared" si="2"/>
        <v>5</v>
      </c>
    </row>
    <row r="29" spans="1:8" x14ac:dyDescent="0.25">
      <c r="A29" s="1">
        <v>139</v>
      </c>
      <c r="B29" s="7" t="str">
        <f t="shared" ca="1" si="0"/>
        <v>INSERT INTO conversion_factors ([conversion_id], [genre], [convert_from], [convert_from_short], [convert_to], [convert_to_short], [factor]) VALUES('139', 'pressure', 'standard atmosphere', 'atm', 'pound-force per square inch', 'psi', '14.6959');</v>
      </c>
      <c r="C29" s="1">
        <v>2</v>
      </c>
      <c r="D29" s="1">
        <v>5</v>
      </c>
      <c r="E29" s="1">
        <v>5</v>
      </c>
      <c r="F29" s="1">
        <v>1</v>
      </c>
      <c r="G29" s="1">
        <f t="shared" si="1"/>
        <v>5</v>
      </c>
      <c r="H29" s="1">
        <f t="shared" si="2"/>
        <v>5</v>
      </c>
    </row>
    <row r="30" spans="1:8" x14ac:dyDescent="0.25">
      <c r="A30" s="1">
        <v>140</v>
      </c>
      <c r="B30" s="7" t="str">
        <f t="shared" ca="1" si="0"/>
        <v>INSERT INTO conversion_factors ([conversion_id], [genre], [convert_from], [convert_from_short], [convert_to], [convert_to_short], [factor]) VALUES('140', 'pressure', 'standard atmosphere', 'atm', 'standard atmosphere', 'atm', '1');</v>
      </c>
      <c r="C30" s="1">
        <v>2</v>
      </c>
      <c r="D30" s="1">
        <v>5</v>
      </c>
      <c r="E30" s="1">
        <v>6</v>
      </c>
      <c r="F30" s="1">
        <v>1</v>
      </c>
      <c r="G30" s="1">
        <f t="shared" si="1"/>
        <v>6</v>
      </c>
      <c r="H30" s="1">
        <f t="shared" si="2"/>
        <v>5</v>
      </c>
    </row>
    <row r="31" spans="1:8" x14ac:dyDescent="0.25">
      <c r="A31" s="1">
        <v>141</v>
      </c>
      <c r="B31" s="7" t="str">
        <f t="shared" ca="1" si="0"/>
        <v>INSERT INTO conversion_factors ([conversion_id], [genre], [convert_from], [convert_from_short], [convert_to], [convert_to_short], [factor]) VALUES('141', 'pressure', 'standard atmosphere', 'atm', 'torr', 'torr', '760');</v>
      </c>
      <c r="C31" s="1">
        <v>2</v>
      </c>
      <c r="D31" s="1">
        <v>5</v>
      </c>
      <c r="E31" s="1">
        <v>7</v>
      </c>
      <c r="F31" s="1">
        <v>1</v>
      </c>
      <c r="G31" s="1">
        <f t="shared" si="1"/>
        <v>7</v>
      </c>
      <c r="H31" s="1">
        <f t="shared" si="2"/>
        <v>5</v>
      </c>
    </row>
    <row r="32" spans="1:8" x14ac:dyDescent="0.25">
      <c r="A32" s="1">
        <v>142</v>
      </c>
      <c r="B32" s="7" t="str">
        <f t="shared" ca="1" si="0"/>
        <v>INSERT INTO conversion_factors ([conversion_id], [genre], [convert_from], [convert_from_short], [convert_to], [convert_to_short], [factor]) VALUES('142', 'pressure', 'torr', 'torr', 'bar', 'bar', '0.00133322');</v>
      </c>
      <c r="C32" s="1">
        <v>2</v>
      </c>
      <c r="D32" s="1">
        <v>6</v>
      </c>
      <c r="E32" s="1">
        <v>3</v>
      </c>
      <c r="F32" s="1">
        <v>1</v>
      </c>
      <c r="G32" s="1">
        <f t="shared" si="1"/>
        <v>3</v>
      </c>
      <c r="H32" s="1">
        <f t="shared" si="2"/>
        <v>6</v>
      </c>
    </row>
    <row r="33" spans="1:8" x14ac:dyDescent="0.25">
      <c r="A33" s="1">
        <v>143</v>
      </c>
      <c r="B33" s="7" t="str">
        <f t="shared" ca="1" si="0"/>
        <v>INSERT INTO conversion_factors ([conversion_id], [genre], [convert_from], [convert_from_short], [convert_to], [convert_to_short], [factor]) VALUES('143', 'pressure', 'torr', 'torr', 'pascal', 'pa', '133.322');</v>
      </c>
      <c r="C33" s="1">
        <v>2</v>
      </c>
      <c r="D33" s="1">
        <v>6</v>
      </c>
      <c r="E33" s="1">
        <v>4</v>
      </c>
      <c r="F33" s="1">
        <v>1</v>
      </c>
      <c r="G33" s="1">
        <f t="shared" si="1"/>
        <v>4</v>
      </c>
      <c r="H33" s="1">
        <f t="shared" si="2"/>
        <v>6</v>
      </c>
    </row>
    <row r="34" spans="1:8" x14ac:dyDescent="0.25">
      <c r="A34" s="1">
        <v>144</v>
      </c>
      <c r="B34" s="7" t="str">
        <f t="shared" ca="1" si="0"/>
        <v>INSERT INTO conversion_factors ([conversion_id], [genre], [convert_from], [convert_from_short], [convert_to], [convert_to_short], [factor]) VALUES('144', 'pressure', 'torr', 'torr', 'pound-force per square inch', 'psi', '0.0193368');</v>
      </c>
      <c r="C34" s="1">
        <v>2</v>
      </c>
      <c r="D34" s="1">
        <v>6</v>
      </c>
      <c r="E34" s="1">
        <v>5</v>
      </c>
      <c r="F34" s="1">
        <v>1</v>
      </c>
      <c r="G34" s="1">
        <f t="shared" si="1"/>
        <v>5</v>
      </c>
      <c r="H34" s="1">
        <f t="shared" si="2"/>
        <v>6</v>
      </c>
    </row>
    <row r="35" spans="1:8" x14ac:dyDescent="0.25">
      <c r="A35" s="1">
        <v>145</v>
      </c>
      <c r="B35" s="7" t="str">
        <f t="shared" ca="1" si="0"/>
        <v>INSERT INTO conversion_factors ([conversion_id], [genre], [convert_from], [convert_from_short], [convert_to], [convert_to_short], [factor]) VALUES('145', 'pressure', 'torr', 'torr', 'standard atmosphere', 'atm', '0.00131579');</v>
      </c>
      <c r="C35" s="1">
        <v>2</v>
      </c>
      <c r="D35" s="1">
        <v>6</v>
      </c>
      <c r="E35" s="1">
        <v>6</v>
      </c>
      <c r="F35" s="1">
        <v>1</v>
      </c>
      <c r="G35" s="1">
        <f t="shared" si="1"/>
        <v>6</v>
      </c>
      <c r="H35" s="1">
        <f t="shared" si="2"/>
        <v>6</v>
      </c>
    </row>
    <row r="36" spans="1:8" x14ac:dyDescent="0.25">
      <c r="A36" s="1">
        <v>146</v>
      </c>
      <c r="B36" s="7" t="str">
        <f t="shared" ca="1" si="0"/>
        <v>INSERT INTO conversion_factors ([conversion_id], [genre], [convert_from], [convert_from_short], [convert_to], [convert_to_short], [factor]) VALUES('146', 'pressure', 'torr', 'torr', 'torr', 'torr', '1');</v>
      </c>
      <c r="C36" s="1">
        <v>2</v>
      </c>
      <c r="D36" s="1">
        <v>6</v>
      </c>
      <c r="E36" s="1">
        <v>7</v>
      </c>
      <c r="F36" s="1">
        <v>1</v>
      </c>
      <c r="G36" s="1">
        <f t="shared" si="1"/>
        <v>7</v>
      </c>
      <c r="H36" s="1">
        <f t="shared" si="2"/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C076-599E-4CE5-99C9-E2BAA005D097}">
  <dimension ref="A1:H36"/>
  <sheetViews>
    <sheetView tabSelected="1" workbookViewId="0">
      <selection activeCell="J15" sqref="J15"/>
    </sheetView>
  </sheetViews>
  <sheetFormatPr defaultRowHeight="13.2" x14ac:dyDescent="0.25"/>
  <cols>
    <col min="1" max="1" width="8.88671875" style="1"/>
    <col min="2" max="2" width="24.5546875" style="1" bestFit="1" customWidth="1"/>
    <col min="3" max="3" width="16.6640625" style="1" bestFit="1" customWidth="1"/>
    <col min="4" max="4" width="16.21875" style="1" bestFit="1" customWidth="1"/>
    <col min="5" max="5" width="21.44140625" style="1" customWidth="1"/>
    <col min="6" max="6" width="18.21875" style="1" bestFit="1" customWidth="1"/>
    <col min="7" max="7" width="11" style="1" bestFit="1" customWidth="1"/>
    <col min="8" max="16384" width="8.88671875" style="1"/>
  </cols>
  <sheetData>
    <row r="1" spans="1:8" x14ac:dyDescent="0.25">
      <c r="A1" s="1" t="s">
        <v>11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8" x14ac:dyDescent="0.25">
      <c r="A2" s="1" t="s">
        <v>65</v>
      </c>
      <c r="B2" s="1" t="s">
        <v>57</v>
      </c>
      <c r="C2" s="6">
        <v>1</v>
      </c>
      <c r="D2" s="6" t="s">
        <v>68</v>
      </c>
      <c r="E2" s="6" t="s">
        <v>66</v>
      </c>
      <c r="F2" s="6" t="s">
        <v>67</v>
      </c>
      <c r="G2" s="6" t="s">
        <v>69</v>
      </c>
    </row>
    <row r="3" spans="1:8" x14ac:dyDescent="0.25">
      <c r="A3" s="1" t="s">
        <v>64</v>
      </c>
      <c r="B3" s="1" t="s">
        <v>58</v>
      </c>
      <c r="C3" s="6" t="s">
        <v>70</v>
      </c>
      <c r="D3" s="6">
        <v>1</v>
      </c>
      <c r="E3" s="6" t="s">
        <v>71</v>
      </c>
      <c r="F3" s="6" t="s">
        <v>72</v>
      </c>
      <c r="G3" s="6" t="s">
        <v>73</v>
      </c>
    </row>
    <row r="4" spans="1:8" x14ac:dyDescent="0.25">
      <c r="A4" s="1" t="s">
        <v>63</v>
      </c>
      <c r="B4" s="1" t="s">
        <v>59</v>
      </c>
      <c r="C4" s="6" t="s">
        <v>74</v>
      </c>
      <c r="D4" s="6" t="s">
        <v>75</v>
      </c>
      <c r="E4" s="6">
        <v>1</v>
      </c>
      <c r="F4" s="6" t="s">
        <v>76</v>
      </c>
      <c r="G4" s="6" t="s">
        <v>77</v>
      </c>
    </row>
    <row r="5" spans="1:8" x14ac:dyDescent="0.25">
      <c r="A5" s="1" t="s">
        <v>62</v>
      </c>
      <c r="B5" s="1" t="s">
        <v>60</v>
      </c>
      <c r="C5" s="6" t="s">
        <v>78</v>
      </c>
      <c r="D5" s="6" t="s">
        <v>79</v>
      </c>
      <c r="E5" s="6" t="s">
        <v>80</v>
      </c>
      <c r="F5" s="6">
        <v>1</v>
      </c>
      <c r="G5" s="6" t="s">
        <v>81</v>
      </c>
    </row>
    <row r="6" spans="1:8" x14ac:dyDescent="0.25">
      <c r="A6" s="1" t="s">
        <v>61</v>
      </c>
      <c r="B6" s="1" t="s">
        <v>61</v>
      </c>
      <c r="C6" s="6" t="s">
        <v>82</v>
      </c>
      <c r="D6" s="6" t="s">
        <v>83</v>
      </c>
      <c r="E6" s="6" t="s">
        <v>84</v>
      </c>
      <c r="F6" s="6" t="s">
        <v>85</v>
      </c>
      <c r="G6" s="6">
        <v>1</v>
      </c>
    </row>
    <row r="7" spans="1:8" x14ac:dyDescent="0.25">
      <c r="C7" s="6"/>
      <c r="D7" s="6"/>
      <c r="E7" s="6"/>
      <c r="F7" s="6"/>
      <c r="G7" s="6"/>
    </row>
    <row r="11" spans="1:8" x14ac:dyDescent="0.25"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</row>
    <row r="12" spans="1:8" x14ac:dyDescent="0.25">
      <c r="A12" s="1">
        <v>147</v>
      </c>
      <c r="B12" s="5" t="str">
        <f ca="1">"INSERT INTO conversion_factors ([conversion_id], [genre], [convert_from], [convert_from_short], [convert_to], [convert_to_short], [factor]) VALUES('"&amp;A12&amp;"', '"&amp;$B$1&amp;"', '"&amp;INDIRECT(ADDRESS(D12,C12))&amp;"', '"&amp;INDIRECT(ADDRESS(D12,C12-1))&amp;"', '"&amp;INDIRECT(ADDRESS(F12,E12))&amp;"', '"&amp;INDEX($A$2:$A$6,MATCH(INDIRECT(ADDRESS(F12,E12)),$B$2:$B$6,0),1)&amp;"', '"&amp;INDIRECT(ADDRESS(H12,G12))&amp;"');"</f>
        <v>INSERT INTO conversion_factors ([conversion_id], [genre], [convert_from], [convert_from_short], [convert_to], [convert_to_short], [factor]) VALUES('147', 'speed', 'kilometres per hour', 'km/h', 'kilometres per hour', 'km/h', '1');</v>
      </c>
      <c r="C12" s="1">
        <v>2</v>
      </c>
      <c r="D12" s="1">
        <v>2</v>
      </c>
      <c r="E12" s="1">
        <v>3</v>
      </c>
      <c r="F12" s="1">
        <v>1</v>
      </c>
      <c r="G12" s="1">
        <f>E12</f>
        <v>3</v>
      </c>
      <c r="H12" s="1">
        <f>D12</f>
        <v>2</v>
      </c>
    </row>
    <row r="13" spans="1:8" x14ac:dyDescent="0.25">
      <c r="A13" s="1">
        <v>148</v>
      </c>
      <c r="B13" s="5" t="str">
        <f t="shared" ref="B13:B36" ca="1" si="0">"INSERT INTO conversion_factors ([conversion_id], [genre], [convert_from], [convert_from_short], [convert_to], [convert_to_short], [factor]) VALUES('"&amp;A13&amp;"', '"&amp;$B$1&amp;"', '"&amp;INDIRECT(ADDRESS(D13,C13))&amp;"', '"&amp;INDIRECT(ADDRESS(D13,C13-1))&amp;"', '"&amp;INDIRECT(ADDRESS(F13,E13))&amp;"', '"&amp;INDEX($A$2:$A$6,MATCH(INDIRECT(ADDRESS(F13,E13)),$B$2:$B$6,0),1)&amp;"', '"&amp;INDIRECT(ADDRESS(H13,G13))&amp;"');"</f>
        <v>INSERT INTO conversion_factors ([conversion_id], [genre], [convert_from], [convert_from_short], [convert_to], [convert_to_short], [factor]) VALUES('148', 'speed', 'kilometres per hour', 'km/h', 'metres per second', 'm/s', '0.277778');</v>
      </c>
      <c r="C13" s="1">
        <v>2</v>
      </c>
      <c r="D13" s="1">
        <v>2</v>
      </c>
      <c r="E13" s="1">
        <v>4</v>
      </c>
      <c r="F13" s="1">
        <v>1</v>
      </c>
      <c r="G13" s="1">
        <f t="shared" ref="G13:G36" si="1">E13</f>
        <v>4</v>
      </c>
      <c r="H13" s="1">
        <f t="shared" ref="H13:H36" si="2">D13</f>
        <v>2</v>
      </c>
    </row>
    <row r="14" spans="1:8" x14ac:dyDescent="0.25">
      <c r="A14" s="1">
        <v>149</v>
      </c>
      <c r="B14" s="5" t="str">
        <f t="shared" ca="1" si="0"/>
        <v>INSERT INTO conversion_factors ([conversion_id], [genre], [convert_from], [convert_from_short], [convert_to], [convert_to_short], [factor]) VALUES('149', 'speed', 'kilometres per hour', 'km/h', 'miles per hour', 'mph', '0.621371');</v>
      </c>
      <c r="C14" s="1">
        <v>2</v>
      </c>
      <c r="D14" s="1">
        <v>2</v>
      </c>
      <c r="E14" s="1">
        <v>5</v>
      </c>
      <c r="F14" s="1">
        <v>1</v>
      </c>
      <c r="G14" s="1">
        <f t="shared" si="1"/>
        <v>5</v>
      </c>
      <c r="H14" s="1">
        <f t="shared" si="2"/>
        <v>2</v>
      </c>
    </row>
    <row r="15" spans="1:8" x14ac:dyDescent="0.25">
      <c r="A15" s="1">
        <v>150</v>
      </c>
      <c r="B15" s="5" t="str">
        <f t="shared" ca="1" si="0"/>
        <v>INSERT INTO conversion_factors ([conversion_id], [genre], [convert_from], [convert_from_short], [convert_to], [convert_to_short], [factor]) VALUES('150', 'speed', 'kilometres per hour', 'km/h', 'foot per second', 'fps', '0.911344');</v>
      </c>
      <c r="C15" s="1">
        <v>2</v>
      </c>
      <c r="D15" s="1">
        <v>2</v>
      </c>
      <c r="E15" s="1">
        <v>6</v>
      </c>
      <c r="F15" s="1">
        <v>1</v>
      </c>
      <c r="G15" s="1">
        <f t="shared" si="1"/>
        <v>6</v>
      </c>
      <c r="H15" s="1">
        <f t="shared" si="2"/>
        <v>2</v>
      </c>
    </row>
    <row r="16" spans="1:8" x14ac:dyDescent="0.25">
      <c r="A16" s="1">
        <v>151</v>
      </c>
      <c r="B16" s="5" t="str">
        <f t="shared" ca="1" si="0"/>
        <v>INSERT INTO conversion_factors ([conversion_id], [genre], [convert_from], [convert_from_short], [convert_to], [convert_to_short], [factor]) VALUES('151', 'speed', 'kilometres per hour', 'km/h', 'knot', 'knot', '0.539957');</v>
      </c>
      <c r="C16" s="1">
        <v>2</v>
      </c>
      <c r="D16" s="1">
        <v>2</v>
      </c>
      <c r="E16" s="1">
        <v>7</v>
      </c>
      <c r="F16" s="1">
        <v>1</v>
      </c>
      <c r="G16" s="1">
        <f t="shared" si="1"/>
        <v>7</v>
      </c>
      <c r="H16" s="1">
        <f t="shared" si="2"/>
        <v>2</v>
      </c>
    </row>
    <row r="17" spans="1:8" x14ac:dyDescent="0.25">
      <c r="A17" s="1">
        <v>152</v>
      </c>
      <c r="B17" s="5" t="str">
        <f t="shared" ca="1" si="0"/>
        <v>INSERT INTO conversion_factors ([conversion_id], [genre], [convert_from], [convert_from_short], [convert_to], [convert_to_short], [factor]) VALUES('152', 'speed', 'metres per second', 'm/s', 'kilometres per hour', 'km/h', '3.6');</v>
      </c>
      <c r="C17" s="1">
        <v>2</v>
      </c>
      <c r="D17" s="1">
        <v>3</v>
      </c>
      <c r="E17" s="1">
        <v>3</v>
      </c>
      <c r="F17" s="1">
        <v>1</v>
      </c>
      <c r="G17" s="1">
        <f t="shared" si="1"/>
        <v>3</v>
      </c>
      <c r="H17" s="1">
        <f t="shared" si="2"/>
        <v>3</v>
      </c>
    </row>
    <row r="18" spans="1:8" x14ac:dyDescent="0.25">
      <c r="A18" s="1">
        <v>153</v>
      </c>
      <c r="B18" s="5" t="str">
        <f t="shared" ca="1" si="0"/>
        <v>INSERT INTO conversion_factors ([conversion_id], [genre], [convert_from], [convert_from_short], [convert_to], [convert_to_short], [factor]) VALUES('153', 'speed', 'metres per second', 'm/s', 'metres per second', 'm/s', '1');</v>
      </c>
      <c r="C18" s="1">
        <v>2</v>
      </c>
      <c r="D18" s="1">
        <v>3</v>
      </c>
      <c r="E18" s="1">
        <v>4</v>
      </c>
      <c r="F18" s="1">
        <v>1</v>
      </c>
      <c r="G18" s="1">
        <f t="shared" si="1"/>
        <v>4</v>
      </c>
      <c r="H18" s="1">
        <f t="shared" si="2"/>
        <v>3</v>
      </c>
    </row>
    <row r="19" spans="1:8" x14ac:dyDescent="0.25">
      <c r="A19" s="1">
        <v>154</v>
      </c>
      <c r="B19" s="5" t="str">
        <f t="shared" ca="1" si="0"/>
        <v>INSERT INTO conversion_factors ([conversion_id], [genre], [convert_from], [convert_from_short], [convert_to], [convert_to_short], [factor]) VALUES('154', 'speed', 'metres per second', 'm/s', 'miles per hour', 'mph', '2.23694');</v>
      </c>
      <c r="C19" s="1">
        <v>2</v>
      </c>
      <c r="D19" s="1">
        <v>3</v>
      </c>
      <c r="E19" s="1">
        <v>5</v>
      </c>
      <c r="F19" s="1">
        <v>1</v>
      </c>
      <c r="G19" s="1">
        <f t="shared" si="1"/>
        <v>5</v>
      </c>
      <c r="H19" s="1">
        <f t="shared" si="2"/>
        <v>3</v>
      </c>
    </row>
    <row r="20" spans="1:8" x14ac:dyDescent="0.25">
      <c r="A20" s="1">
        <v>155</v>
      </c>
      <c r="B20" s="5" t="str">
        <f t="shared" ca="1" si="0"/>
        <v>INSERT INTO conversion_factors ([conversion_id], [genre], [convert_from], [convert_from_short], [convert_to], [convert_to_short], [factor]) VALUES('155', 'speed', 'metres per second', 'm/s', 'foot per second', 'fps', '3.28084');</v>
      </c>
      <c r="C20" s="1">
        <v>2</v>
      </c>
      <c r="D20" s="1">
        <v>3</v>
      </c>
      <c r="E20" s="1">
        <v>6</v>
      </c>
      <c r="F20" s="1">
        <v>1</v>
      </c>
      <c r="G20" s="1">
        <f t="shared" si="1"/>
        <v>6</v>
      </c>
      <c r="H20" s="1">
        <f t="shared" si="2"/>
        <v>3</v>
      </c>
    </row>
    <row r="21" spans="1:8" x14ac:dyDescent="0.25">
      <c r="A21" s="1">
        <v>156</v>
      </c>
      <c r="B21" s="5" t="str">
        <f t="shared" ca="1" si="0"/>
        <v>INSERT INTO conversion_factors ([conversion_id], [genre], [convert_from], [convert_from_short], [convert_to], [convert_to_short], [factor]) VALUES('156', 'speed', 'metres per second', 'm/s', 'knot', 'knot', '1.94384');</v>
      </c>
      <c r="C21" s="1">
        <v>2</v>
      </c>
      <c r="D21" s="1">
        <v>3</v>
      </c>
      <c r="E21" s="1">
        <v>7</v>
      </c>
      <c r="F21" s="1">
        <v>1</v>
      </c>
      <c r="G21" s="1">
        <f t="shared" si="1"/>
        <v>7</v>
      </c>
      <c r="H21" s="1">
        <f t="shared" si="2"/>
        <v>3</v>
      </c>
    </row>
    <row r="22" spans="1:8" x14ac:dyDescent="0.25">
      <c r="A22" s="1">
        <v>157</v>
      </c>
      <c r="B22" s="5" t="str">
        <f t="shared" ca="1" si="0"/>
        <v>INSERT INTO conversion_factors ([conversion_id], [genre], [convert_from], [convert_from_short], [convert_to], [convert_to_short], [factor]) VALUES('157', 'speed', 'miles per hour', 'mph', 'kilometres per hour', 'km/h', '1.60934');</v>
      </c>
      <c r="C22" s="1">
        <v>2</v>
      </c>
      <c r="D22" s="1">
        <v>4</v>
      </c>
      <c r="E22" s="1">
        <v>3</v>
      </c>
      <c r="F22" s="1">
        <v>1</v>
      </c>
      <c r="G22" s="1">
        <f t="shared" si="1"/>
        <v>3</v>
      </c>
      <c r="H22" s="1">
        <f t="shared" si="2"/>
        <v>4</v>
      </c>
    </row>
    <row r="23" spans="1:8" x14ac:dyDescent="0.25">
      <c r="A23" s="1">
        <v>158</v>
      </c>
      <c r="B23" s="5" t="str">
        <f t="shared" ca="1" si="0"/>
        <v>INSERT INTO conversion_factors ([conversion_id], [genre], [convert_from], [convert_from_short], [convert_to], [convert_to_short], [factor]) VALUES('158', 'speed', 'miles per hour', 'mph', 'metres per second', 'm/s', '0.44704');</v>
      </c>
      <c r="C23" s="1">
        <v>2</v>
      </c>
      <c r="D23" s="1">
        <v>4</v>
      </c>
      <c r="E23" s="1">
        <v>4</v>
      </c>
      <c r="F23" s="1">
        <v>1</v>
      </c>
      <c r="G23" s="1">
        <f t="shared" si="1"/>
        <v>4</v>
      </c>
      <c r="H23" s="1">
        <f t="shared" si="2"/>
        <v>4</v>
      </c>
    </row>
    <row r="24" spans="1:8" x14ac:dyDescent="0.25">
      <c r="A24" s="1">
        <v>159</v>
      </c>
      <c r="B24" s="5" t="str">
        <f t="shared" ca="1" si="0"/>
        <v>INSERT INTO conversion_factors ([conversion_id], [genre], [convert_from], [convert_from_short], [convert_to], [convert_to_short], [factor]) VALUES('159', 'speed', 'miles per hour', 'mph', 'miles per hour', 'mph', '1');</v>
      </c>
      <c r="C24" s="1">
        <v>2</v>
      </c>
      <c r="D24" s="1">
        <v>4</v>
      </c>
      <c r="E24" s="1">
        <v>5</v>
      </c>
      <c r="F24" s="1">
        <v>1</v>
      </c>
      <c r="G24" s="1">
        <f t="shared" si="1"/>
        <v>5</v>
      </c>
      <c r="H24" s="1">
        <f t="shared" si="2"/>
        <v>4</v>
      </c>
    </row>
    <row r="25" spans="1:8" x14ac:dyDescent="0.25">
      <c r="A25" s="1">
        <v>160</v>
      </c>
      <c r="B25" s="5" t="str">
        <f t="shared" ca="1" si="0"/>
        <v>INSERT INTO conversion_factors ([conversion_id], [genre], [convert_from], [convert_from_short], [convert_to], [convert_to_short], [factor]) VALUES('160', 'speed', 'miles per hour', 'mph', 'foot per second', 'fps', '1.46667');</v>
      </c>
      <c r="C25" s="1">
        <v>2</v>
      </c>
      <c r="D25" s="1">
        <v>4</v>
      </c>
      <c r="E25" s="1">
        <v>6</v>
      </c>
      <c r="F25" s="1">
        <v>1</v>
      </c>
      <c r="G25" s="1">
        <f t="shared" si="1"/>
        <v>6</v>
      </c>
      <c r="H25" s="1">
        <f t="shared" si="2"/>
        <v>4</v>
      </c>
    </row>
    <row r="26" spans="1:8" x14ac:dyDescent="0.25">
      <c r="A26" s="1">
        <v>161</v>
      </c>
      <c r="B26" s="5" t="str">
        <f t="shared" ca="1" si="0"/>
        <v>INSERT INTO conversion_factors ([conversion_id], [genre], [convert_from], [convert_from_short], [convert_to], [convert_to_short], [factor]) VALUES('161', 'speed', 'miles per hour', 'mph', 'knot', 'knot', '0.868976');</v>
      </c>
      <c r="C26" s="1">
        <v>2</v>
      </c>
      <c r="D26" s="1">
        <v>4</v>
      </c>
      <c r="E26" s="1">
        <v>7</v>
      </c>
      <c r="F26" s="1">
        <v>1</v>
      </c>
      <c r="G26" s="1">
        <f t="shared" si="1"/>
        <v>7</v>
      </c>
      <c r="H26" s="1">
        <f t="shared" si="2"/>
        <v>4</v>
      </c>
    </row>
    <row r="27" spans="1:8" x14ac:dyDescent="0.25">
      <c r="A27" s="1">
        <v>162</v>
      </c>
      <c r="B27" s="5" t="str">
        <f t="shared" ca="1" si="0"/>
        <v>INSERT INTO conversion_factors ([conversion_id], [genre], [convert_from], [convert_from_short], [convert_to], [convert_to_short], [factor]) VALUES('162', 'speed', 'foot per second', 'fps', 'kilometres per hour', 'km/h', '1.09728');</v>
      </c>
      <c r="C27" s="1">
        <v>2</v>
      </c>
      <c r="D27" s="1">
        <v>5</v>
      </c>
      <c r="E27" s="1">
        <v>3</v>
      </c>
      <c r="F27" s="1">
        <v>1</v>
      </c>
      <c r="G27" s="1">
        <f t="shared" si="1"/>
        <v>3</v>
      </c>
      <c r="H27" s="1">
        <f t="shared" si="2"/>
        <v>5</v>
      </c>
    </row>
    <row r="28" spans="1:8" x14ac:dyDescent="0.25">
      <c r="A28" s="1">
        <v>163</v>
      </c>
      <c r="B28" s="5" t="str">
        <f t="shared" ca="1" si="0"/>
        <v>INSERT INTO conversion_factors ([conversion_id], [genre], [convert_from], [convert_from_short], [convert_to], [convert_to_short], [factor]) VALUES('163', 'speed', 'foot per second', 'fps', 'metres per second', 'm/s', '0.3048');</v>
      </c>
      <c r="C28" s="1">
        <v>2</v>
      </c>
      <c r="D28" s="1">
        <v>5</v>
      </c>
      <c r="E28" s="1">
        <v>4</v>
      </c>
      <c r="F28" s="1">
        <v>1</v>
      </c>
      <c r="G28" s="1">
        <f t="shared" si="1"/>
        <v>4</v>
      </c>
      <c r="H28" s="1">
        <f t="shared" si="2"/>
        <v>5</v>
      </c>
    </row>
    <row r="29" spans="1:8" x14ac:dyDescent="0.25">
      <c r="A29" s="1">
        <v>164</v>
      </c>
      <c r="B29" s="5" t="str">
        <f t="shared" ca="1" si="0"/>
        <v>INSERT INTO conversion_factors ([conversion_id], [genre], [convert_from], [convert_from_short], [convert_to], [convert_to_short], [factor]) VALUES('164', 'speed', 'foot per second', 'fps', 'miles per hour', 'mph', '0.681818');</v>
      </c>
      <c r="C29" s="1">
        <v>2</v>
      </c>
      <c r="D29" s="1">
        <v>5</v>
      </c>
      <c r="E29" s="1">
        <v>5</v>
      </c>
      <c r="F29" s="1">
        <v>1</v>
      </c>
      <c r="G29" s="1">
        <f t="shared" si="1"/>
        <v>5</v>
      </c>
      <c r="H29" s="1">
        <f t="shared" si="2"/>
        <v>5</v>
      </c>
    </row>
    <row r="30" spans="1:8" x14ac:dyDescent="0.25">
      <c r="A30" s="1">
        <v>165</v>
      </c>
      <c r="B30" s="5" t="str">
        <f t="shared" ca="1" si="0"/>
        <v>INSERT INTO conversion_factors ([conversion_id], [genre], [convert_from], [convert_from_short], [convert_to], [convert_to_short], [factor]) VALUES('165', 'speed', 'foot per second', 'fps', 'foot per second', 'fps', '1');</v>
      </c>
      <c r="C30" s="1">
        <v>2</v>
      </c>
      <c r="D30" s="1">
        <v>5</v>
      </c>
      <c r="E30" s="1">
        <v>6</v>
      </c>
      <c r="F30" s="1">
        <v>1</v>
      </c>
      <c r="G30" s="1">
        <f t="shared" si="1"/>
        <v>6</v>
      </c>
      <c r="H30" s="1">
        <f t="shared" si="2"/>
        <v>5</v>
      </c>
    </row>
    <row r="31" spans="1:8" x14ac:dyDescent="0.25">
      <c r="A31" s="1">
        <v>166</v>
      </c>
      <c r="B31" s="5" t="str">
        <f t="shared" ca="1" si="0"/>
        <v>INSERT INTO conversion_factors ([conversion_id], [genre], [convert_from], [convert_from_short], [convert_to], [convert_to_short], [factor]) VALUES('166', 'speed', 'foot per second', 'fps', 'knot', 'knot', '0.592484');</v>
      </c>
      <c r="C31" s="1">
        <v>2</v>
      </c>
      <c r="D31" s="1">
        <v>5</v>
      </c>
      <c r="E31" s="1">
        <v>7</v>
      </c>
      <c r="F31" s="1">
        <v>1</v>
      </c>
      <c r="G31" s="1">
        <f t="shared" si="1"/>
        <v>7</v>
      </c>
      <c r="H31" s="1">
        <f t="shared" si="2"/>
        <v>5</v>
      </c>
    </row>
    <row r="32" spans="1:8" x14ac:dyDescent="0.25">
      <c r="A32" s="1">
        <v>167</v>
      </c>
      <c r="B32" s="5" t="str">
        <f t="shared" ca="1" si="0"/>
        <v>INSERT INTO conversion_factors ([conversion_id], [genre], [convert_from], [convert_from_short], [convert_to], [convert_to_short], [factor]) VALUES('167', 'speed', 'knot', 'knot', 'kilometres per hour', 'km/h', '1.852');</v>
      </c>
      <c r="C32" s="1">
        <v>2</v>
      </c>
      <c r="D32" s="1">
        <v>6</v>
      </c>
      <c r="E32" s="1">
        <v>3</v>
      </c>
      <c r="F32" s="1">
        <v>1</v>
      </c>
      <c r="G32" s="1">
        <f t="shared" si="1"/>
        <v>3</v>
      </c>
      <c r="H32" s="1">
        <f t="shared" si="2"/>
        <v>6</v>
      </c>
    </row>
    <row r="33" spans="1:8" x14ac:dyDescent="0.25">
      <c r="A33" s="1">
        <v>168</v>
      </c>
      <c r="B33" s="5" t="str">
        <f t="shared" ca="1" si="0"/>
        <v>INSERT INTO conversion_factors ([conversion_id], [genre], [convert_from], [convert_from_short], [convert_to], [convert_to_short], [factor]) VALUES('168', 'speed', 'knot', 'knot', 'metres per second', 'm/s', '0.514444');</v>
      </c>
      <c r="C33" s="1">
        <v>2</v>
      </c>
      <c r="D33" s="1">
        <v>6</v>
      </c>
      <c r="E33" s="1">
        <v>4</v>
      </c>
      <c r="F33" s="1">
        <v>1</v>
      </c>
      <c r="G33" s="1">
        <f t="shared" si="1"/>
        <v>4</v>
      </c>
      <c r="H33" s="1">
        <f t="shared" si="2"/>
        <v>6</v>
      </c>
    </row>
    <row r="34" spans="1:8" x14ac:dyDescent="0.25">
      <c r="A34" s="1">
        <v>169</v>
      </c>
      <c r="B34" s="5" t="str">
        <f t="shared" ca="1" si="0"/>
        <v>INSERT INTO conversion_factors ([conversion_id], [genre], [convert_from], [convert_from_short], [convert_to], [convert_to_short], [factor]) VALUES('169', 'speed', 'knot', 'knot', 'miles per hour', 'mph', '1.15078');</v>
      </c>
      <c r="C34" s="1">
        <v>2</v>
      </c>
      <c r="D34" s="1">
        <v>6</v>
      </c>
      <c r="E34" s="1">
        <v>5</v>
      </c>
      <c r="F34" s="1">
        <v>1</v>
      </c>
      <c r="G34" s="1">
        <f t="shared" si="1"/>
        <v>5</v>
      </c>
      <c r="H34" s="1">
        <f t="shared" si="2"/>
        <v>6</v>
      </c>
    </row>
    <row r="35" spans="1:8" x14ac:dyDescent="0.25">
      <c r="A35" s="1">
        <v>170</v>
      </c>
      <c r="B35" s="5" t="str">
        <f t="shared" ca="1" si="0"/>
        <v>INSERT INTO conversion_factors ([conversion_id], [genre], [convert_from], [convert_from_short], [convert_to], [convert_to_short], [factor]) VALUES('170', 'speed', 'knot', 'knot', 'foot per second', 'fps', '1.68781');</v>
      </c>
      <c r="C35" s="1">
        <v>2</v>
      </c>
      <c r="D35" s="1">
        <v>6</v>
      </c>
      <c r="E35" s="1">
        <v>6</v>
      </c>
      <c r="F35" s="1">
        <v>1</v>
      </c>
      <c r="G35" s="1">
        <f t="shared" si="1"/>
        <v>6</v>
      </c>
      <c r="H35" s="1">
        <f t="shared" si="2"/>
        <v>6</v>
      </c>
    </row>
    <row r="36" spans="1:8" x14ac:dyDescent="0.25">
      <c r="A36" s="1">
        <v>171</v>
      </c>
      <c r="B36" s="5" t="str">
        <f t="shared" ca="1" si="0"/>
        <v>INSERT INTO conversion_factors ([conversion_id], [genre], [convert_from], [convert_from_short], [convert_to], [convert_to_short], [factor]) VALUES('171', 'speed', 'knot', 'knot', 'knot', 'knot', '1');</v>
      </c>
      <c r="C36" s="1">
        <v>2</v>
      </c>
      <c r="D36" s="1">
        <v>6</v>
      </c>
      <c r="E36" s="1">
        <v>7</v>
      </c>
      <c r="F36" s="1">
        <v>1</v>
      </c>
      <c r="G36" s="1">
        <f t="shared" si="1"/>
        <v>7</v>
      </c>
      <c r="H36" s="1">
        <f t="shared" si="2"/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</vt:lpstr>
      <vt:lpstr>pressure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2020-04-04T05:20:39Z</dcterms:created>
  <dcterms:modified xsi:type="dcterms:W3CDTF">2020-05-03T09:19:21Z</dcterms:modified>
</cp:coreProperties>
</file>